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amucs-my.sharepoint.com/personal/ridhampatoliya_tamu_edu/Documents/625 Project/"/>
    </mc:Choice>
  </mc:AlternateContent>
  <xr:revisionPtr revIDLastSave="292" documentId="8_{E98E3F00-0F25-41C4-918A-51C58F07422C}" xr6:coauthVersionLast="47" xr6:coauthVersionMax="47" xr10:uidLastSave="{4EFCC6D0-B60D-4869-B94D-D801CC2EC68B}"/>
  <bookViews>
    <workbookView xWindow="-96" yWindow="-96" windowWidth="23232" windowHeight="12552" xr2:uid="{CB11DAB9-B608-4CAD-AF35-6DDEEC4E5AEE}"/>
  </bookViews>
  <sheets>
    <sheet name="Sheet1" sheetId="1" r:id="rId1"/>
  </sheets>
  <definedNames>
    <definedName name="_xlnm._FilterDatabase" localSheetId="0" hidden="1">Sheet1!$A$1:$S$41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" i="1" l="1"/>
  <c r="E39" i="1"/>
  <c r="E38" i="1"/>
  <c r="E35" i="1"/>
  <c r="E33" i="1"/>
  <c r="E32" i="1"/>
  <c r="E30" i="1"/>
  <c r="E28" i="1"/>
  <c r="E27" i="1"/>
  <c r="E26" i="1"/>
  <c r="E25" i="1"/>
  <c r="E23" i="1"/>
  <c r="E22" i="1"/>
  <c r="E19" i="1"/>
  <c r="E20" i="1"/>
  <c r="E18" i="1"/>
  <c r="E16" i="1"/>
  <c r="E9" i="1"/>
  <c r="E7" i="1"/>
  <c r="E4" i="1"/>
  <c r="E3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2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3" i="1"/>
  <c r="O2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4" i="1"/>
  <c r="N25" i="1"/>
  <c r="N26" i="1"/>
  <c r="N27" i="1"/>
  <c r="N4" i="1"/>
  <c r="N3" i="1"/>
  <c r="R4" i="1"/>
  <c r="S4" i="1" s="1"/>
  <c r="R22" i="1"/>
  <c r="S22" i="1" s="1"/>
  <c r="R23" i="1"/>
  <c r="S23" i="1" s="1"/>
  <c r="R25" i="1"/>
  <c r="S25" i="1" s="1"/>
  <c r="R26" i="1"/>
  <c r="S26" i="1" s="1"/>
  <c r="R27" i="1"/>
  <c r="S27" i="1" s="1"/>
  <c r="R28" i="1"/>
  <c r="S28" i="1" s="1"/>
  <c r="Q41" i="1"/>
  <c r="R41" i="1" s="1"/>
  <c r="S41" i="1" s="1"/>
  <c r="Q37" i="1"/>
  <c r="R37" i="1" s="1"/>
  <c r="S37" i="1" s="1"/>
  <c r="Q29" i="1"/>
  <c r="R29" i="1" s="1"/>
  <c r="S29" i="1" s="1"/>
  <c r="Q17" i="1"/>
  <c r="R17" i="1" s="1"/>
  <c r="S17" i="1" s="1"/>
  <c r="Q15" i="1"/>
  <c r="R15" i="1" s="1"/>
  <c r="S15" i="1" s="1"/>
  <c r="Q6" i="1"/>
  <c r="R6" i="1" s="1"/>
  <c r="S6" i="1" s="1"/>
  <c r="Q36" i="1"/>
  <c r="R36" i="1" s="1"/>
  <c r="S36" i="1" s="1"/>
  <c r="Q14" i="1"/>
  <c r="R14" i="1" s="1"/>
  <c r="S14" i="1" s="1"/>
  <c r="Q12" i="1"/>
  <c r="R12" i="1" s="1"/>
  <c r="S12" i="1" s="1"/>
  <c r="Q10" i="1"/>
  <c r="R10" i="1" s="1"/>
  <c r="S10" i="1" s="1"/>
  <c r="Q5" i="1"/>
  <c r="R5" i="1" s="1"/>
  <c r="S5" i="1" s="1"/>
  <c r="Q34" i="1"/>
  <c r="R34" i="1" s="1"/>
  <c r="S34" i="1" s="1"/>
  <c r="Q24" i="1"/>
  <c r="R24" i="1" s="1"/>
  <c r="S24" i="1" s="1"/>
  <c r="Q40" i="1"/>
  <c r="R40" i="1" s="1"/>
  <c r="S40" i="1" s="1"/>
  <c r="Q31" i="1"/>
  <c r="R31" i="1" s="1"/>
  <c r="S31" i="1" s="1"/>
  <c r="Q21" i="1"/>
  <c r="R21" i="1" s="1"/>
  <c r="S21" i="1" s="1"/>
  <c r="Q13" i="1"/>
  <c r="R13" i="1" s="1"/>
  <c r="S13" i="1" s="1"/>
  <c r="Q8" i="1"/>
  <c r="R8" i="1" s="1"/>
  <c r="S8" i="1" s="1"/>
  <c r="Q2" i="1"/>
  <c r="R2" i="1" s="1"/>
  <c r="S2" i="1" s="1"/>
  <c r="Q39" i="1"/>
  <c r="R39" i="1" s="1"/>
  <c r="S39" i="1" s="1"/>
  <c r="Q38" i="1"/>
  <c r="R38" i="1" s="1"/>
  <c r="S38" i="1" s="1"/>
  <c r="Q35" i="1"/>
  <c r="R35" i="1" s="1"/>
  <c r="S35" i="1" s="1"/>
  <c r="Q33" i="1"/>
  <c r="R33" i="1" s="1"/>
  <c r="S33" i="1" s="1"/>
  <c r="Q32" i="1"/>
  <c r="R32" i="1" s="1"/>
  <c r="S32" i="1" s="1"/>
  <c r="Q30" i="1"/>
  <c r="R30" i="1" s="1"/>
  <c r="S30" i="1" s="1"/>
  <c r="Q20" i="1"/>
  <c r="R20" i="1" s="1"/>
  <c r="S20" i="1" s="1"/>
  <c r="Q19" i="1"/>
  <c r="R19" i="1" s="1"/>
  <c r="S19" i="1" s="1"/>
  <c r="Q18" i="1"/>
  <c r="R18" i="1" s="1"/>
  <c r="S18" i="1" s="1"/>
  <c r="Q16" i="1"/>
  <c r="R16" i="1" s="1"/>
  <c r="S16" i="1" s="1"/>
  <c r="Q11" i="1"/>
  <c r="R11" i="1" s="1"/>
  <c r="S11" i="1" s="1"/>
  <c r="Q9" i="1"/>
  <c r="R9" i="1" s="1"/>
  <c r="S9" i="1" s="1"/>
  <c r="Q3" i="1"/>
  <c r="R3" i="1" s="1"/>
  <c r="S3" i="1" s="1"/>
  <c r="Q7" i="1"/>
  <c r="R7" i="1" s="1"/>
  <c r="S7" i="1" s="1"/>
</calcChain>
</file>

<file path=xl/sharedStrings.xml><?xml version="1.0" encoding="utf-8"?>
<sst xmlns="http://schemas.openxmlformats.org/spreadsheetml/2006/main" count="175" uniqueCount="69">
  <si>
    <t>Part</t>
  </si>
  <si>
    <t>Equipment Station</t>
  </si>
  <si>
    <t>Name</t>
  </si>
  <si>
    <t>Annual Frequency of Failure</t>
  </si>
  <si>
    <t>Probablity of Failure</t>
  </si>
  <si>
    <t>How are we dealing with failure?</t>
  </si>
  <si>
    <t>Critical / Non -Critical</t>
  </si>
  <si>
    <t>Triangular rework</t>
  </si>
  <si>
    <t>Min_Rew_Triang</t>
  </si>
  <si>
    <t>Mode_Rew_Triang</t>
  </si>
  <si>
    <t>Max_Rew_Triang</t>
  </si>
  <si>
    <t>Failure frequency</t>
  </si>
  <si>
    <t>Repair Triangular</t>
  </si>
  <si>
    <t>Min_Rep_Triang</t>
  </si>
  <si>
    <t>Mode_Rep_Triang</t>
  </si>
  <si>
    <t>Max_Rep_Triang</t>
  </si>
  <si>
    <t>Num of parts per batch</t>
  </si>
  <si>
    <t>Mean time arrival</t>
  </si>
  <si>
    <t>Safety stock</t>
  </si>
  <si>
    <t>Trim 1</t>
  </si>
  <si>
    <t>ManOp</t>
  </si>
  <si>
    <t>Line Stoppage</t>
  </si>
  <si>
    <t>Manipulator 1</t>
  </si>
  <si>
    <t>Either repair or find a way to run the line using manual methods</t>
  </si>
  <si>
    <t>Moderately rarely</t>
  </si>
  <si>
    <t>(1,5,15)</t>
  </si>
  <si>
    <t>Manipulator 2</t>
  </si>
  <si>
    <t>Direct Glazing Glass Assembly</t>
  </si>
  <si>
    <t>Repair / Replace spare parts, manual not possible</t>
  </si>
  <si>
    <t>Rarely fails and has a spare</t>
  </si>
  <si>
    <t>(2,7,30)</t>
  </si>
  <si>
    <t>Trim 2</t>
  </si>
  <si>
    <t>Reworked</t>
  </si>
  <si>
    <t>(1,2,3)</t>
  </si>
  <si>
    <t>Manipulator 3</t>
  </si>
  <si>
    <t>Manipulator 4</t>
  </si>
  <si>
    <t>Chassis 1</t>
  </si>
  <si>
    <t>(2,4,6)</t>
  </si>
  <si>
    <t>Rear Axel Assembly</t>
  </si>
  <si>
    <t>Repair / Replace parts, manual not possible</t>
  </si>
  <si>
    <t>Frequent failure</t>
  </si>
  <si>
    <t>(3,9,35)</t>
  </si>
  <si>
    <t>Sus Frame Assembly</t>
  </si>
  <si>
    <t>Engine Transmission Sub Assembly</t>
  </si>
  <si>
    <t>Engine Transmission Assembly Lifter</t>
  </si>
  <si>
    <t>Chassis 2</t>
  </si>
  <si>
    <t>Filling Station 1 (Transmission oil)</t>
  </si>
  <si>
    <t>rarely fails</t>
  </si>
  <si>
    <t>(3,8,15)</t>
  </si>
  <si>
    <t>Filling Station 2 (Break oil)</t>
  </si>
  <si>
    <t>rarely fails (One of them is working?)</t>
  </si>
  <si>
    <t>(10,25,60)</t>
  </si>
  <si>
    <t>Filling Station 3 (Fuel)</t>
  </si>
  <si>
    <t>Filling Station 4 (lubricant)</t>
  </si>
  <si>
    <t>Filling Station 5 (Misc.)</t>
  </si>
  <si>
    <t>Filling Station 6 (Misc.)</t>
  </si>
  <si>
    <t xml:space="preserve">Final </t>
  </si>
  <si>
    <t>(2,3,4)</t>
  </si>
  <si>
    <t>Manipulator 5</t>
  </si>
  <si>
    <t>Either repair or find a way to run the line</t>
  </si>
  <si>
    <t>Sub conveyor 1</t>
  </si>
  <si>
    <t>(3,4,5)</t>
  </si>
  <si>
    <t>(2,8,13)</t>
  </si>
  <si>
    <t>Sub conveyor 2</t>
  </si>
  <si>
    <t>Manipulator 6</t>
  </si>
  <si>
    <t>(2,4,5)</t>
  </si>
  <si>
    <t>Manipulator 7</t>
  </si>
  <si>
    <t>Manipulator 8</t>
  </si>
  <si>
    <t>(1,3,4)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</si>
</sst>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5"/>
      <color rgb="FFFBDE2D"/>
      <name val="Courier New"/>
      <family val="3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2" xfId="0" applyBorder="1"/>
    <xf numFmtId="0" fontId="1" fillId="0" borderId="3" xfId="0" applyFont="1" applyBorder="1"/>
    <xf numFmtId="0" fontId="1" fillId="0" borderId="4" xfId="0" applyFont="1" applyBorder="1"/>
    <xf numFmtId="0" fontId="0" fillId="2" borderId="2" xfId="0" applyFill="1" applyBorder="1"/>
    <xf numFmtId="0" fontId="0" fillId="3" borderId="1" xfId="0" applyFill="1" applyBorder="1"/>
    <xf numFmtId="0" fontId="0" fillId="0" borderId="7" xfId="0" applyBorder="1" applyAlignment="1">
      <alignment horizontal="center"/>
    </xf>
    <xf numFmtId="0" fontId="0" fillId="3" borderId="7" xfId="0" applyFill="1" applyBorder="1"/>
    <xf numFmtId="0" fontId="0" fillId="0" borderId="7" xfId="0" applyBorder="1"/>
    <xf numFmtId="0" fontId="1" fillId="0" borderId="8" xfId="0" applyFont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1" fillId="0" borderId="12" xfId="0" applyFont="1" applyBorder="1"/>
    <xf numFmtId="0" fontId="1" fillId="0" borderId="13" xfId="0" applyFont="1" applyBorder="1"/>
    <xf numFmtId="1" fontId="0" fillId="0" borderId="0" xfId="0" applyNumberFormat="1"/>
    <xf numFmtId="1" fontId="1" fillId="0" borderId="12" xfId="0" applyNumberFormat="1" applyFont="1" applyBorder="1"/>
    <xf numFmtId="1" fontId="0" fillId="0" borderId="2" xfId="0" applyNumberFormat="1" applyBorder="1"/>
    <xf numFmtId="0" fontId="0" fillId="0" borderId="6" xfId="0" applyBorder="1"/>
    <xf numFmtId="1" fontId="0" fillId="0" borderId="6" xfId="0" applyNumberFormat="1" applyBorder="1"/>
    <xf numFmtId="0" fontId="0" fillId="2" borderId="6" xfId="0" applyFill="1" applyBorder="1"/>
    <xf numFmtId="0" fontId="0" fillId="0" borderId="14" xfId="0" applyBorder="1"/>
    <xf numFmtId="0" fontId="0" fillId="3" borderId="2" xfId="0" applyFill="1" applyBorder="1"/>
    <xf numFmtId="0" fontId="1" fillId="0" borderId="15" xfId="0" applyFont="1" applyBorder="1"/>
    <xf numFmtId="0" fontId="3" fillId="0" borderId="0" xfId="0" applyFont="1" applyAlignment="1">
      <alignment vertical="center"/>
    </xf>
    <xf numFmtId="0" fontId="0" fillId="0" borderId="10" xfId="0" applyBorder="1" applyAlignment="1">
      <alignment horizontal="left"/>
    </xf>
    <xf numFmtId="0" fontId="0" fillId="0" borderId="16" xfId="0" applyBorder="1"/>
    <xf numFmtId="0" fontId="0" fillId="0" borderId="17" xfId="0" applyBorder="1"/>
    <xf numFmtId="1" fontId="0" fillId="0" borderId="16" xfId="0" applyNumberFormat="1" applyBorder="1"/>
    <xf numFmtId="0" fontId="0" fillId="0" borderId="18" xfId="0" applyBorder="1"/>
    <xf numFmtId="0" fontId="0" fillId="3" borderId="11" xfId="0" applyFill="1" applyBorder="1"/>
    <xf numFmtId="0" fontId="0" fillId="2" borderId="9" xfId="0" applyFill="1" applyBorder="1"/>
    <xf numFmtId="0" fontId="0" fillId="0" borderId="19" xfId="0" applyBorder="1"/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34D71-DD7E-4D88-81DE-67A401C6FD82}">
  <dimension ref="A1:S41"/>
  <sheetViews>
    <sheetView tabSelected="1" topLeftCell="A21" zoomScale="85" zoomScaleNormal="85" workbookViewId="0">
      <selection activeCell="E11" sqref="E11"/>
    </sheetView>
  </sheetViews>
  <sheetFormatPr defaultRowHeight="14.45"/>
  <cols>
    <col min="2" max="2" width="18.85546875" customWidth="1"/>
    <col min="3" max="3" width="33.42578125" bestFit="1" customWidth="1"/>
    <col min="4" max="5" width="29.140625" customWidth="1"/>
    <col min="6" max="6" width="51.7109375" customWidth="1"/>
    <col min="7" max="11" width="20.140625" customWidth="1"/>
    <col min="12" max="12" width="29.7109375" customWidth="1"/>
    <col min="13" max="13" width="25.140625" customWidth="1"/>
    <col min="14" max="14" width="16.5703125" bestFit="1" customWidth="1"/>
    <col min="15" max="16" width="16.5703125" customWidth="1"/>
    <col min="17" max="17" width="25.140625" customWidth="1"/>
    <col min="18" max="18" width="18.5703125" bestFit="1" customWidth="1"/>
    <col min="19" max="19" width="17.42578125" style="18" customWidth="1"/>
    <col min="20" max="20" width="17.140625" customWidth="1"/>
  </cols>
  <sheetData>
    <row r="1" spans="1:19" ht="15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12" t="s">
        <v>12</v>
      </c>
      <c r="N1" s="26" t="s">
        <v>13</v>
      </c>
      <c r="O1" s="26" t="s">
        <v>14</v>
      </c>
      <c r="P1" s="26" t="s">
        <v>15</v>
      </c>
      <c r="Q1" s="16" t="s">
        <v>16</v>
      </c>
      <c r="R1" s="17" t="s">
        <v>17</v>
      </c>
      <c r="S1" s="19" t="s">
        <v>18</v>
      </c>
    </row>
    <row r="2" spans="1:19" ht="15">
      <c r="A2" s="37" t="s">
        <v>19</v>
      </c>
      <c r="B2" s="3">
        <v>1</v>
      </c>
      <c r="C2" s="7" t="s">
        <v>20</v>
      </c>
      <c r="D2" s="4"/>
      <c r="E2" s="4"/>
      <c r="F2" s="4"/>
      <c r="G2" s="2" t="s">
        <v>21</v>
      </c>
      <c r="H2" s="4"/>
      <c r="I2" s="4" t="str">
        <f>MID(H2,2,1)</f>
        <v/>
      </c>
      <c r="J2" s="4" t="str">
        <f>MID(H2,4,1)</f>
        <v/>
      </c>
      <c r="K2" s="4" t="str">
        <f>MID(H2,6,1)</f>
        <v/>
      </c>
      <c r="L2" s="4"/>
      <c r="M2" s="13"/>
      <c r="N2" s="27"/>
      <c r="O2" s="27" t="str">
        <f>MID(M2,4,1)</f>
        <v/>
      </c>
      <c r="P2" s="27"/>
      <c r="Q2" s="13">
        <f>16*15</f>
        <v>240</v>
      </c>
      <c r="R2" s="14">
        <f>Q2</f>
        <v>240</v>
      </c>
      <c r="S2" s="20">
        <f>R2*0.12</f>
        <v>28.799999999999997</v>
      </c>
    </row>
    <row r="3" spans="1:19" ht="15">
      <c r="A3" s="38"/>
      <c r="B3" s="1">
        <v>2</v>
      </c>
      <c r="C3" s="8" t="s">
        <v>22</v>
      </c>
      <c r="D3" s="2">
        <v>10</v>
      </c>
      <c r="E3" s="2">
        <f>(1-D3/265880)</f>
        <v>0.99996238904769064</v>
      </c>
      <c r="F3" s="2" t="s">
        <v>23</v>
      </c>
      <c r="G3" s="2" t="s">
        <v>21</v>
      </c>
      <c r="H3" s="4"/>
      <c r="I3" s="4" t="str">
        <f t="shared" ref="I3:I41" si="0">MID(H3,2,1)</f>
        <v/>
      </c>
      <c r="J3" s="4" t="str">
        <f t="shared" ref="J3:J41" si="1">MID(H3,4,1)</f>
        <v/>
      </c>
      <c r="K3" s="4" t="str">
        <f t="shared" ref="K3:K41" si="2">MID(H3,6,1)</f>
        <v/>
      </c>
      <c r="L3" s="2" t="s">
        <v>24</v>
      </c>
      <c r="M3" s="14" t="s">
        <v>25</v>
      </c>
      <c r="N3" s="14" t="str">
        <f>MID(M3,2,1)</f>
        <v>1</v>
      </c>
      <c r="O3" s="14" t="str">
        <f>MID(M3,4,1)</f>
        <v>5</v>
      </c>
      <c r="P3" s="14" t="str">
        <f>MID(M3,6,2)</f>
        <v>15</v>
      </c>
      <c r="Q3" s="14">
        <f>16*10</f>
        <v>160</v>
      </c>
      <c r="R3" s="14">
        <f t="shared" ref="R3:R41" si="3">Q3</f>
        <v>160</v>
      </c>
      <c r="S3" s="20">
        <f t="shared" ref="S3:S41" si="4">R3*0.12</f>
        <v>19.2</v>
      </c>
    </row>
    <row r="4" spans="1:19" ht="15">
      <c r="A4" s="38"/>
      <c r="B4" s="1">
        <v>3</v>
      </c>
      <c r="C4" s="8" t="s">
        <v>26</v>
      </c>
      <c r="D4" s="2">
        <v>10</v>
      </c>
      <c r="E4" s="2">
        <f>(1-D4/265880)</f>
        <v>0.99996238904769064</v>
      </c>
      <c r="F4" s="2" t="s">
        <v>23</v>
      </c>
      <c r="G4" s="2" t="s">
        <v>21</v>
      </c>
      <c r="H4" s="4"/>
      <c r="I4" s="4" t="str">
        <f t="shared" si="0"/>
        <v/>
      </c>
      <c r="J4" s="4" t="str">
        <f t="shared" si="1"/>
        <v/>
      </c>
      <c r="K4" s="4" t="str">
        <f t="shared" si="2"/>
        <v/>
      </c>
      <c r="L4" s="2" t="s">
        <v>24</v>
      </c>
      <c r="M4" s="14" t="s">
        <v>25</v>
      </c>
      <c r="N4" s="14" t="str">
        <f>MID(M4,2,1)</f>
        <v>1</v>
      </c>
      <c r="O4" s="14" t="str">
        <f t="shared" ref="O4:O41" si="5">MID(M4,4,1)</f>
        <v>5</v>
      </c>
      <c r="P4" s="14" t="str">
        <f t="shared" ref="P4:P41" si="6">MID(M4,6,2)</f>
        <v>15</v>
      </c>
      <c r="Q4" s="14">
        <v>80</v>
      </c>
      <c r="R4" s="14">
        <f t="shared" si="3"/>
        <v>80</v>
      </c>
      <c r="S4" s="20">
        <f t="shared" si="4"/>
        <v>9.6</v>
      </c>
    </row>
    <row r="5" spans="1:19" ht="15">
      <c r="A5" s="38"/>
      <c r="B5" s="1">
        <v>4</v>
      </c>
      <c r="C5" s="7" t="s">
        <v>20</v>
      </c>
      <c r="D5" s="4"/>
      <c r="E5" s="4"/>
      <c r="F5" s="2"/>
      <c r="G5" s="2" t="s">
        <v>21</v>
      </c>
      <c r="H5" s="4"/>
      <c r="I5" s="4" t="str">
        <f t="shared" si="0"/>
        <v/>
      </c>
      <c r="J5" s="4" t="str">
        <f t="shared" si="1"/>
        <v/>
      </c>
      <c r="K5" s="4" t="str">
        <f t="shared" si="2"/>
        <v/>
      </c>
      <c r="L5" s="2"/>
      <c r="M5" s="14"/>
      <c r="N5" s="14" t="str">
        <f t="shared" ref="N5:N27" si="7">MID(M5,2,1)</f>
        <v/>
      </c>
      <c r="O5" s="14" t="str">
        <f t="shared" si="5"/>
        <v/>
      </c>
      <c r="P5" s="14" t="str">
        <f t="shared" si="6"/>
        <v/>
      </c>
      <c r="Q5" s="14">
        <f>16*20</f>
        <v>320</v>
      </c>
      <c r="R5" s="14">
        <f t="shared" si="3"/>
        <v>320</v>
      </c>
      <c r="S5" s="20">
        <f t="shared" si="4"/>
        <v>38.4</v>
      </c>
    </row>
    <row r="6" spans="1:19" ht="15">
      <c r="A6" s="38"/>
      <c r="B6" s="1">
        <v>5</v>
      </c>
      <c r="C6" s="7" t="s">
        <v>20</v>
      </c>
      <c r="D6" s="21"/>
      <c r="E6" s="4"/>
      <c r="F6" s="2"/>
      <c r="G6" s="2" t="s">
        <v>21</v>
      </c>
      <c r="H6" s="4"/>
      <c r="I6" s="4" t="str">
        <f t="shared" si="0"/>
        <v/>
      </c>
      <c r="J6" s="4" t="str">
        <f t="shared" si="1"/>
        <v/>
      </c>
      <c r="K6" s="4" t="str">
        <f t="shared" si="2"/>
        <v/>
      </c>
      <c r="L6" s="11"/>
      <c r="M6" s="15"/>
      <c r="N6" s="14" t="str">
        <f t="shared" si="7"/>
        <v/>
      </c>
      <c r="O6" s="14" t="str">
        <f t="shared" si="5"/>
        <v/>
      </c>
      <c r="P6" s="14" t="str">
        <f t="shared" si="6"/>
        <v/>
      </c>
      <c r="Q6" s="14">
        <f>16*12</f>
        <v>192</v>
      </c>
      <c r="R6" s="15">
        <f t="shared" si="3"/>
        <v>192</v>
      </c>
      <c r="S6" s="22">
        <f t="shared" si="4"/>
        <v>23.04</v>
      </c>
    </row>
    <row r="7" spans="1:19" ht="15">
      <c r="A7" s="38"/>
      <c r="B7" s="9">
        <v>6</v>
      </c>
      <c r="C7" s="33" t="s">
        <v>27</v>
      </c>
      <c r="D7" s="29">
        <v>5</v>
      </c>
      <c r="E7" s="2">
        <f>(1-D7/265880)</f>
        <v>0.99998119452384537</v>
      </c>
      <c r="F7" s="11" t="s">
        <v>28</v>
      </c>
      <c r="G7" s="11" t="s">
        <v>21</v>
      </c>
      <c r="H7" s="21"/>
      <c r="I7" s="4" t="str">
        <f t="shared" si="0"/>
        <v/>
      </c>
      <c r="J7" s="4" t="str">
        <f t="shared" si="1"/>
        <v/>
      </c>
      <c r="K7" s="13" t="str">
        <f t="shared" si="2"/>
        <v/>
      </c>
      <c r="L7" s="29" t="s">
        <v>29</v>
      </c>
      <c r="M7" s="29" t="s">
        <v>30</v>
      </c>
      <c r="N7" s="30" t="str">
        <f t="shared" si="7"/>
        <v>2</v>
      </c>
      <c r="O7" s="14" t="str">
        <f t="shared" si="5"/>
        <v>7</v>
      </c>
      <c r="P7" s="14" t="str">
        <f t="shared" si="6"/>
        <v>30</v>
      </c>
      <c r="Q7" s="15">
        <f>32*6</f>
        <v>192</v>
      </c>
      <c r="R7" s="29">
        <f t="shared" si="3"/>
        <v>192</v>
      </c>
      <c r="S7" s="31">
        <f t="shared" si="4"/>
        <v>23.04</v>
      </c>
    </row>
    <row r="8" spans="1:19" ht="15">
      <c r="A8" s="36" t="s">
        <v>31</v>
      </c>
      <c r="B8" s="3">
        <v>7</v>
      </c>
      <c r="C8" s="34" t="s">
        <v>20</v>
      </c>
      <c r="D8" s="29"/>
      <c r="E8" s="35"/>
      <c r="F8" s="4"/>
      <c r="G8" s="4" t="s">
        <v>32</v>
      </c>
      <c r="H8" s="4" t="s">
        <v>33</v>
      </c>
      <c r="I8" s="4" t="str">
        <f t="shared" si="0"/>
        <v>1</v>
      </c>
      <c r="J8" s="4" t="str">
        <f t="shared" si="1"/>
        <v>2</v>
      </c>
      <c r="K8" s="13" t="str">
        <f t="shared" si="2"/>
        <v>3</v>
      </c>
      <c r="L8" s="29"/>
      <c r="M8" s="29"/>
      <c r="N8" s="30" t="str">
        <f t="shared" si="7"/>
        <v/>
      </c>
      <c r="O8" s="14" t="str">
        <f t="shared" si="5"/>
        <v/>
      </c>
      <c r="P8" s="14" t="str">
        <f t="shared" si="6"/>
        <v/>
      </c>
      <c r="Q8" s="32">
        <f>16*15</f>
        <v>240</v>
      </c>
      <c r="R8" s="29">
        <f t="shared" si="3"/>
        <v>240</v>
      </c>
      <c r="S8" s="31">
        <f t="shared" si="4"/>
        <v>28.799999999999997</v>
      </c>
    </row>
    <row r="9" spans="1:19" ht="15">
      <c r="A9" s="36"/>
      <c r="B9" s="1">
        <v>8</v>
      </c>
      <c r="C9" s="8" t="s">
        <v>34</v>
      </c>
      <c r="D9" s="4">
        <v>10</v>
      </c>
      <c r="E9" s="2">
        <f>(1-D9/265880)</f>
        <v>0.99996238904769064</v>
      </c>
      <c r="F9" s="2" t="s">
        <v>23</v>
      </c>
      <c r="G9" s="2" t="s">
        <v>21</v>
      </c>
      <c r="H9" s="4"/>
      <c r="I9" s="4" t="str">
        <f t="shared" si="0"/>
        <v/>
      </c>
      <c r="J9" s="4" t="str">
        <f t="shared" si="1"/>
        <v/>
      </c>
      <c r="K9" s="4" t="str">
        <f t="shared" si="2"/>
        <v/>
      </c>
      <c r="L9" s="4" t="s">
        <v>24</v>
      </c>
      <c r="M9" s="13" t="s">
        <v>25</v>
      </c>
      <c r="N9" s="14" t="str">
        <f t="shared" si="7"/>
        <v>1</v>
      </c>
      <c r="O9" s="14" t="str">
        <f t="shared" si="5"/>
        <v>5</v>
      </c>
      <c r="P9" s="14" t="str">
        <f t="shared" si="6"/>
        <v>15</v>
      </c>
      <c r="Q9" s="32">
        <f>16*6</f>
        <v>96</v>
      </c>
      <c r="R9" s="29">
        <f t="shared" si="3"/>
        <v>96</v>
      </c>
      <c r="S9" s="31">
        <f t="shared" si="4"/>
        <v>11.52</v>
      </c>
    </row>
    <row r="10" spans="1:19" ht="15">
      <c r="A10" s="36"/>
      <c r="B10" s="1">
        <v>9</v>
      </c>
      <c r="C10" s="7" t="s">
        <v>20</v>
      </c>
      <c r="D10" s="4"/>
      <c r="E10" s="4"/>
      <c r="F10" s="2"/>
      <c r="G10" s="2" t="s">
        <v>21</v>
      </c>
      <c r="H10" s="4"/>
      <c r="I10" s="4" t="str">
        <f t="shared" si="0"/>
        <v/>
      </c>
      <c r="J10" s="4" t="str">
        <f t="shared" si="1"/>
        <v/>
      </c>
      <c r="K10" s="4" t="str">
        <f t="shared" si="2"/>
        <v/>
      </c>
      <c r="L10" s="2"/>
      <c r="M10" s="14"/>
      <c r="N10" s="14" t="str">
        <f t="shared" si="7"/>
        <v/>
      </c>
      <c r="O10" s="14" t="str">
        <f t="shared" si="5"/>
        <v/>
      </c>
      <c r="P10" s="14" t="str">
        <f t="shared" si="6"/>
        <v/>
      </c>
      <c r="Q10" s="32">
        <f>16*20</f>
        <v>320</v>
      </c>
      <c r="R10" s="29">
        <f t="shared" si="3"/>
        <v>320</v>
      </c>
      <c r="S10" s="31">
        <f t="shared" si="4"/>
        <v>38.4</v>
      </c>
    </row>
    <row r="11" spans="1:19" ht="15">
      <c r="A11" s="36"/>
      <c r="B11" s="1">
        <v>10</v>
      </c>
      <c r="C11" s="8" t="s">
        <v>35</v>
      </c>
      <c r="D11" s="2">
        <v>10</v>
      </c>
      <c r="E11" s="2">
        <f>(1-D11/265880)</f>
        <v>0.99996238904769064</v>
      </c>
      <c r="F11" s="2" t="s">
        <v>23</v>
      </c>
      <c r="G11" s="2" t="s">
        <v>21</v>
      </c>
      <c r="H11" s="4"/>
      <c r="I11" s="4" t="str">
        <f t="shared" si="0"/>
        <v/>
      </c>
      <c r="J11" s="4" t="str">
        <f t="shared" si="1"/>
        <v/>
      </c>
      <c r="K11" s="4" t="str">
        <f t="shared" si="2"/>
        <v/>
      </c>
      <c r="L11" s="2" t="s">
        <v>24</v>
      </c>
      <c r="M11" s="14" t="s">
        <v>25</v>
      </c>
      <c r="N11" s="14" t="str">
        <f t="shared" si="7"/>
        <v>1</v>
      </c>
      <c r="O11" s="14" t="str">
        <f t="shared" si="5"/>
        <v>5</v>
      </c>
      <c r="P11" s="14" t="str">
        <f t="shared" si="6"/>
        <v>15</v>
      </c>
      <c r="Q11" s="32">
        <f>16*7</f>
        <v>112</v>
      </c>
      <c r="R11" s="29">
        <f t="shared" si="3"/>
        <v>112</v>
      </c>
      <c r="S11" s="31">
        <f t="shared" si="4"/>
        <v>13.44</v>
      </c>
    </row>
    <row r="12" spans="1:19" ht="15">
      <c r="A12" s="36"/>
      <c r="B12" s="1">
        <v>11</v>
      </c>
      <c r="C12" s="7" t="s">
        <v>20</v>
      </c>
      <c r="D12" s="4"/>
      <c r="E12" s="4"/>
      <c r="F12" s="2"/>
      <c r="G12" s="2" t="s">
        <v>21</v>
      </c>
      <c r="H12" s="4"/>
      <c r="I12" s="4" t="str">
        <f t="shared" si="0"/>
        <v/>
      </c>
      <c r="J12" s="4" t="str">
        <f t="shared" si="1"/>
        <v/>
      </c>
      <c r="K12" s="4" t="str">
        <f t="shared" si="2"/>
        <v/>
      </c>
      <c r="L12" s="11"/>
      <c r="M12" s="15"/>
      <c r="N12" s="14" t="str">
        <f t="shared" si="7"/>
        <v/>
      </c>
      <c r="O12" s="14" t="str">
        <f t="shared" si="5"/>
        <v/>
      </c>
      <c r="P12" s="14" t="str">
        <f t="shared" si="6"/>
        <v/>
      </c>
      <c r="Q12" s="32">
        <f>16*20</f>
        <v>320</v>
      </c>
      <c r="R12" s="29">
        <f t="shared" si="3"/>
        <v>320</v>
      </c>
      <c r="S12" s="31">
        <f t="shared" si="4"/>
        <v>38.4</v>
      </c>
    </row>
    <row r="13" spans="1:19" ht="15">
      <c r="A13" s="36"/>
      <c r="B13" s="9">
        <v>12</v>
      </c>
      <c r="C13" s="23" t="s">
        <v>20</v>
      </c>
      <c r="D13" s="21"/>
      <c r="E13" s="2"/>
      <c r="F13" s="11"/>
      <c r="G13" s="11" t="s">
        <v>21</v>
      </c>
      <c r="H13" s="21"/>
      <c r="I13" s="4" t="str">
        <f t="shared" si="0"/>
        <v/>
      </c>
      <c r="J13" s="4" t="str">
        <f t="shared" si="1"/>
        <v/>
      </c>
      <c r="K13" s="13" t="str">
        <f t="shared" si="2"/>
        <v/>
      </c>
      <c r="L13" s="29"/>
      <c r="M13" s="29"/>
      <c r="N13" s="30" t="str">
        <f t="shared" si="7"/>
        <v/>
      </c>
      <c r="O13" s="14" t="str">
        <f t="shared" si="5"/>
        <v/>
      </c>
      <c r="P13" s="14" t="str">
        <f t="shared" si="6"/>
        <v/>
      </c>
      <c r="Q13" s="32">
        <f>16*15</f>
        <v>240</v>
      </c>
      <c r="R13" s="29">
        <f t="shared" si="3"/>
        <v>240</v>
      </c>
      <c r="S13" s="31">
        <f t="shared" si="4"/>
        <v>28.799999999999997</v>
      </c>
    </row>
    <row r="14" spans="1:19" ht="15">
      <c r="A14" s="36" t="s">
        <v>36</v>
      </c>
      <c r="B14" s="3">
        <v>13</v>
      </c>
      <c r="C14" s="7" t="s">
        <v>20</v>
      </c>
      <c r="D14" s="4"/>
      <c r="E14" s="4"/>
      <c r="F14" s="4"/>
      <c r="G14" s="4" t="s">
        <v>32</v>
      </c>
      <c r="H14" s="4" t="s">
        <v>37</v>
      </c>
      <c r="I14" s="4" t="str">
        <f t="shared" si="0"/>
        <v>2</v>
      </c>
      <c r="J14" s="4" t="str">
        <f t="shared" si="1"/>
        <v>4</v>
      </c>
      <c r="K14" s="13" t="str">
        <f t="shared" si="2"/>
        <v>6</v>
      </c>
      <c r="L14" s="29"/>
      <c r="M14" s="29"/>
      <c r="N14" s="30" t="str">
        <f t="shared" si="7"/>
        <v/>
      </c>
      <c r="O14" s="14" t="str">
        <f t="shared" si="5"/>
        <v/>
      </c>
      <c r="P14" s="14" t="str">
        <f t="shared" si="6"/>
        <v/>
      </c>
      <c r="Q14" s="32">
        <f>16*20</f>
        <v>320</v>
      </c>
      <c r="R14" s="29">
        <f t="shared" si="3"/>
        <v>320</v>
      </c>
      <c r="S14" s="31">
        <f t="shared" si="4"/>
        <v>38.4</v>
      </c>
    </row>
    <row r="15" spans="1:19" ht="15">
      <c r="A15" s="36"/>
      <c r="B15" s="1">
        <v>14</v>
      </c>
      <c r="C15" s="7" t="s">
        <v>20</v>
      </c>
      <c r="D15" s="4"/>
      <c r="E15" s="4"/>
      <c r="F15" s="2"/>
      <c r="G15" s="2" t="s">
        <v>21</v>
      </c>
      <c r="H15" s="4"/>
      <c r="I15" s="4" t="str">
        <f t="shared" si="0"/>
        <v/>
      </c>
      <c r="J15" s="4" t="str">
        <f t="shared" si="1"/>
        <v/>
      </c>
      <c r="K15" s="4" t="str">
        <f t="shared" si="2"/>
        <v/>
      </c>
      <c r="L15" s="4"/>
      <c r="M15" s="13"/>
      <c r="N15" s="14" t="str">
        <f t="shared" si="7"/>
        <v/>
      </c>
      <c r="O15" s="14" t="str">
        <f t="shared" si="5"/>
        <v/>
      </c>
      <c r="P15" s="14" t="str">
        <f t="shared" si="6"/>
        <v/>
      </c>
      <c r="Q15" s="13">
        <f>16*12</f>
        <v>192</v>
      </c>
      <c r="R15" s="13">
        <f t="shared" si="3"/>
        <v>192</v>
      </c>
      <c r="S15" s="20">
        <f t="shared" si="4"/>
        <v>23.04</v>
      </c>
    </row>
    <row r="16" spans="1:19" ht="15">
      <c r="A16" s="36"/>
      <c r="B16" s="1">
        <v>15</v>
      </c>
      <c r="C16" s="8" t="s">
        <v>38</v>
      </c>
      <c r="D16" s="2">
        <v>5</v>
      </c>
      <c r="E16" s="2">
        <f>(1-D16/265880)</f>
        <v>0.99998119452384537</v>
      </c>
      <c r="F16" s="2" t="s">
        <v>39</v>
      </c>
      <c r="G16" s="2" t="s">
        <v>21</v>
      </c>
      <c r="H16" s="4"/>
      <c r="I16" s="4" t="str">
        <f t="shared" si="0"/>
        <v/>
      </c>
      <c r="J16" s="4" t="str">
        <f t="shared" si="1"/>
        <v/>
      </c>
      <c r="K16" s="4" t="str">
        <f t="shared" si="2"/>
        <v/>
      </c>
      <c r="L16" s="2" t="s">
        <v>40</v>
      </c>
      <c r="M16" s="14" t="s">
        <v>41</v>
      </c>
      <c r="N16" s="14" t="str">
        <f t="shared" si="7"/>
        <v>3</v>
      </c>
      <c r="O16" s="14" t="str">
        <f t="shared" si="5"/>
        <v>9</v>
      </c>
      <c r="P16" s="14" t="str">
        <f t="shared" si="6"/>
        <v>35</v>
      </c>
      <c r="Q16" s="14">
        <f>16*2</f>
        <v>32</v>
      </c>
      <c r="R16" s="14">
        <f t="shared" si="3"/>
        <v>32</v>
      </c>
      <c r="S16" s="20">
        <f t="shared" si="4"/>
        <v>3.84</v>
      </c>
    </row>
    <row r="17" spans="1:19" ht="15">
      <c r="A17" s="36"/>
      <c r="B17" s="1">
        <v>16</v>
      </c>
      <c r="C17" s="7" t="s">
        <v>20</v>
      </c>
      <c r="D17" s="4"/>
      <c r="E17" s="4"/>
      <c r="F17" s="2"/>
      <c r="G17" s="2" t="s">
        <v>21</v>
      </c>
      <c r="H17" s="4"/>
      <c r="I17" s="4" t="str">
        <f t="shared" si="0"/>
        <v/>
      </c>
      <c r="J17" s="4" t="str">
        <f t="shared" si="1"/>
        <v/>
      </c>
      <c r="K17" s="4" t="str">
        <f t="shared" si="2"/>
        <v/>
      </c>
      <c r="L17" s="2"/>
      <c r="M17" s="14"/>
      <c r="N17" s="14" t="str">
        <f t="shared" si="7"/>
        <v/>
      </c>
      <c r="O17" s="14" t="str">
        <f t="shared" si="5"/>
        <v/>
      </c>
      <c r="P17" s="14" t="str">
        <f t="shared" si="6"/>
        <v/>
      </c>
      <c r="Q17" s="14">
        <f>16*12</f>
        <v>192</v>
      </c>
      <c r="R17" s="14">
        <f t="shared" si="3"/>
        <v>192</v>
      </c>
      <c r="S17" s="20">
        <f t="shared" si="4"/>
        <v>23.04</v>
      </c>
    </row>
    <row r="18" spans="1:19" ht="15">
      <c r="A18" s="36"/>
      <c r="B18" s="1">
        <v>17</v>
      </c>
      <c r="C18" s="8" t="s">
        <v>42</v>
      </c>
      <c r="D18" s="2">
        <v>5</v>
      </c>
      <c r="E18" s="2">
        <f>(1-D18/265880)</f>
        <v>0.99998119452384537</v>
      </c>
      <c r="F18" s="2" t="s">
        <v>39</v>
      </c>
      <c r="G18" s="2" t="s">
        <v>21</v>
      </c>
      <c r="H18" s="4"/>
      <c r="I18" s="4" t="str">
        <f t="shared" si="0"/>
        <v/>
      </c>
      <c r="J18" s="4" t="str">
        <f t="shared" si="1"/>
        <v/>
      </c>
      <c r="K18" s="4" t="str">
        <f t="shared" si="2"/>
        <v/>
      </c>
      <c r="L18" s="2" t="s">
        <v>40</v>
      </c>
      <c r="M18" s="14" t="s">
        <v>41</v>
      </c>
      <c r="N18" s="14" t="str">
        <f t="shared" si="7"/>
        <v>3</v>
      </c>
      <c r="O18" s="14" t="str">
        <f t="shared" si="5"/>
        <v>9</v>
      </c>
      <c r="P18" s="14" t="str">
        <f t="shared" si="6"/>
        <v>35</v>
      </c>
      <c r="Q18" s="14">
        <f>16*2</f>
        <v>32</v>
      </c>
      <c r="R18" s="14">
        <f t="shared" si="3"/>
        <v>32</v>
      </c>
      <c r="S18" s="20">
        <f t="shared" si="4"/>
        <v>3.84</v>
      </c>
    </row>
    <row r="19" spans="1:19" ht="15">
      <c r="A19" s="36"/>
      <c r="B19" s="1">
        <v>18</v>
      </c>
      <c r="C19" s="8" t="s">
        <v>43</v>
      </c>
      <c r="D19" s="2">
        <v>5</v>
      </c>
      <c r="E19" s="2">
        <f t="shared" ref="E19:E35" si="8">(1-D19/265880)</f>
        <v>0.99998119452384537</v>
      </c>
      <c r="F19" s="2" t="s">
        <v>39</v>
      </c>
      <c r="G19" s="2" t="s">
        <v>21</v>
      </c>
      <c r="H19" s="4"/>
      <c r="I19" s="4" t="str">
        <f t="shared" si="0"/>
        <v/>
      </c>
      <c r="J19" s="4" t="str">
        <f t="shared" si="1"/>
        <v/>
      </c>
      <c r="K19" s="4" t="str">
        <f t="shared" si="2"/>
        <v/>
      </c>
      <c r="L19" s="2" t="s">
        <v>40</v>
      </c>
      <c r="M19" s="14" t="s">
        <v>41</v>
      </c>
      <c r="N19" s="14" t="str">
        <f t="shared" si="7"/>
        <v>3</v>
      </c>
      <c r="O19" s="14" t="str">
        <f t="shared" si="5"/>
        <v>9</v>
      </c>
      <c r="P19" s="14" t="str">
        <f t="shared" si="6"/>
        <v>35</v>
      </c>
      <c r="Q19" s="14">
        <f>16*2</f>
        <v>32</v>
      </c>
      <c r="R19" s="14">
        <f t="shared" si="3"/>
        <v>32</v>
      </c>
      <c r="S19" s="20">
        <f t="shared" si="4"/>
        <v>3.84</v>
      </c>
    </row>
    <row r="20" spans="1:19" ht="15">
      <c r="A20" s="36"/>
      <c r="B20" s="1">
        <v>19</v>
      </c>
      <c r="C20" s="8" t="s">
        <v>44</v>
      </c>
      <c r="D20" s="2">
        <v>5</v>
      </c>
      <c r="E20" s="2">
        <f t="shared" si="8"/>
        <v>0.99998119452384537</v>
      </c>
      <c r="F20" s="2" t="s">
        <v>39</v>
      </c>
      <c r="G20" s="2" t="s">
        <v>21</v>
      </c>
      <c r="H20" s="4"/>
      <c r="I20" s="4" t="str">
        <f t="shared" si="0"/>
        <v/>
      </c>
      <c r="J20" s="4" t="str">
        <f t="shared" si="1"/>
        <v/>
      </c>
      <c r="K20" s="4" t="str">
        <f t="shared" si="2"/>
        <v/>
      </c>
      <c r="L20" s="2" t="s">
        <v>40</v>
      </c>
      <c r="M20" s="14" t="s">
        <v>41</v>
      </c>
      <c r="N20" s="14" t="str">
        <f t="shared" si="7"/>
        <v>3</v>
      </c>
      <c r="O20" s="14" t="str">
        <f t="shared" si="5"/>
        <v>9</v>
      </c>
      <c r="P20" s="14" t="str">
        <f t="shared" si="6"/>
        <v>35</v>
      </c>
      <c r="Q20" s="14">
        <f>16*2</f>
        <v>32</v>
      </c>
      <c r="R20" s="14">
        <f t="shared" si="3"/>
        <v>32</v>
      </c>
      <c r="S20" s="20">
        <f t="shared" si="4"/>
        <v>3.84</v>
      </c>
    </row>
    <row r="21" spans="1:19" ht="15">
      <c r="A21" s="36"/>
      <c r="B21" s="9">
        <v>20</v>
      </c>
      <c r="C21" s="23" t="s">
        <v>20</v>
      </c>
      <c r="D21" s="21"/>
      <c r="E21" s="21"/>
      <c r="F21" s="11"/>
      <c r="G21" s="21" t="s">
        <v>32</v>
      </c>
      <c r="H21" s="21" t="s">
        <v>37</v>
      </c>
      <c r="I21" s="4" t="str">
        <f t="shared" si="0"/>
        <v>2</v>
      </c>
      <c r="J21" s="4" t="str">
        <f t="shared" si="1"/>
        <v>4</v>
      </c>
      <c r="K21" s="4" t="str">
        <f t="shared" si="2"/>
        <v>6</v>
      </c>
      <c r="L21" s="11"/>
      <c r="M21" s="15"/>
      <c r="N21" s="14" t="str">
        <f t="shared" si="7"/>
        <v/>
      </c>
      <c r="O21" s="14" t="str">
        <f t="shared" si="5"/>
        <v/>
      </c>
      <c r="P21" s="14" t="str">
        <f t="shared" si="6"/>
        <v/>
      </c>
      <c r="Q21" s="24">
        <f>16*15</f>
        <v>240</v>
      </c>
      <c r="R21" s="15">
        <f t="shared" si="3"/>
        <v>240</v>
      </c>
      <c r="S21" s="22">
        <f t="shared" si="4"/>
        <v>28.799999999999997</v>
      </c>
    </row>
    <row r="22" spans="1:19" ht="15">
      <c r="A22" s="36" t="s">
        <v>45</v>
      </c>
      <c r="B22" s="3">
        <v>21</v>
      </c>
      <c r="C22" s="25" t="s">
        <v>46</v>
      </c>
      <c r="D22" s="4">
        <v>4</v>
      </c>
      <c r="E22" s="2">
        <f t="shared" si="8"/>
        <v>0.9999849556190763</v>
      </c>
      <c r="F22" s="4" t="s">
        <v>39</v>
      </c>
      <c r="G22" s="4" t="s">
        <v>21</v>
      </c>
      <c r="H22" s="4"/>
      <c r="I22" s="4" t="str">
        <f t="shared" si="0"/>
        <v/>
      </c>
      <c r="J22" s="4" t="str">
        <f t="shared" si="1"/>
        <v/>
      </c>
      <c r="K22" s="4" t="str">
        <f t="shared" si="2"/>
        <v/>
      </c>
      <c r="L22" s="4" t="s">
        <v>47</v>
      </c>
      <c r="M22" s="13" t="s">
        <v>48</v>
      </c>
      <c r="N22" s="14" t="str">
        <f t="shared" si="7"/>
        <v>3</v>
      </c>
      <c r="O22" s="14" t="str">
        <f t="shared" si="5"/>
        <v>8</v>
      </c>
      <c r="P22" s="14" t="str">
        <f t="shared" si="6"/>
        <v>15</v>
      </c>
      <c r="Q22" s="13">
        <v>1920</v>
      </c>
      <c r="R22" s="13">
        <f t="shared" si="3"/>
        <v>1920</v>
      </c>
      <c r="S22" s="20">
        <f t="shared" si="4"/>
        <v>230.39999999999998</v>
      </c>
    </row>
    <row r="23" spans="1:19" ht="15">
      <c r="A23" s="36"/>
      <c r="B23" s="1">
        <v>22</v>
      </c>
      <c r="C23" s="8" t="s">
        <v>49</v>
      </c>
      <c r="D23" s="2">
        <v>1</v>
      </c>
      <c r="E23" s="2">
        <f t="shared" si="8"/>
        <v>0.99999623890476907</v>
      </c>
      <c r="F23" s="2" t="s">
        <v>39</v>
      </c>
      <c r="G23" s="2" t="s">
        <v>21</v>
      </c>
      <c r="H23" s="4"/>
      <c r="I23" s="4" t="str">
        <f t="shared" si="0"/>
        <v/>
      </c>
      <c r="J23" s="4" t="str">
        <f t="shared" si="1"/>
        <v/>
      </c>
      <c r="K23" s="4" t="str">
        <f t="shared" si="2"/>
        <v/>
      </c>
      <c r="L23" s="2" t="s">
        <v>50</v>
      </c>
      <c r="M23" s="14" t="s">
        <v>51</v>
      </c>
      <c r="N23" s="28">
        <v>10</v>
      </c>
      <c r="O23" s="28">
        <v>25</v>
      </c>
      <c r="P23" s="28">
        <v>60</v>
      </c>
      <c r="Q23" s="14">
        <v>1920</v>
      </c>
      <c r="R23" s="14">
        <f t="shared" si="3"/>
        <v>1920</v>
      </c>
      <c r="S23" s="20">
        <f t="shared" si="4"/>
        <v>230.39999999999998</v>
      </c>
    </row>
    <row r="24" spans="1:19" ht="15">
      <c r="A24" s="36"/>
      <c r="B24" s="1">
        <v>23</v>
      </c>
      <c r="C24" s="7" t="s">
        <v>20</v>
      </c>
      <c r="D24" s="4"/>
      <c r="E24" s="4"/>
      <c r="F24" s="2"/>
      <c r="G24" s="2" t="s">
        <v>21</v>
      </c>
      <c r="H24" s="4"/>
      <c r="I24" s="4" t="str">
        <f t="shared" si="0"/>
        <v/>
      </c>
      <c r="J24" s="4" t="str">
        <f t="shared" si="1"/>
        <v/>
      </c>
      <c r="K24" s="4" t="str">
        <f t="shared" si="2"/>
        <v/>
      </c>
      <c r="L24" s="2"/>
      <c r="M24" s="14"/>
      <c r="N24" s="14" t="str">
        <f t="shared" si="7"/>
        <v/>
      </c>
      <c r="O24" s="14" t="str">
        <f t="shared" si="5"/>
        <v/>
      </c>
      <c r="P24" s="14" t="str">
        <f t="shared" si="6"/>
        <v/>
      </c>
      <c r="Q24" s="13">
        <f>16*15</f>
        <v>240</v>
      </c>
      <c r="R24" s="14">
        <f t="shared" si="3"/>
        <v>240</v>
      </c>
      <c r="S24" s="20">
        <f t="shared" si="4"/>
        <v>28.799999999999997</v>
      </c>
    </row>
    <row r="25" spans="1:19" ht="15">
      <c r="A25" s="36"/>
      <c r="B25" s="1">
        <v>24</v>
      </c>
      <c r="C25" s="8" t="s">
        <v>52</v>
      </c>
      <c r="D25" s="2">
        <v>2</v>
      </c>
      <c r="E25" s="2">
        <f t="shared" si="8"/>
        <v>0.99999247780953815</v>
      </c>
      <c r="F25" s="2" t="s">
        <v>39</v>
      </c>
      <c r="G25" s="2" t="s">
        <v>21</v>
      </c>
      <c r="H25" s="4"/>
      <c r="I25" s="4" t="str">
        <f t="shared" si="0"/>
        <v/>
      </c>
      <c r="J25" s="4" t="str">
        <f t="shared" si="1"/>
        <v/>
      </c>
      <c r="K25" s="4" t="str">
        <f t="shared" si="2"/>
        <v/>
      </c>
      <c r="L25" s="2" t="s">
        <v>47</v>
      </c>
      <c r="M25" s="14" t="s">
        <v>48</v>
      </c>
      <c r="N25" s="14" t="str">
        <f t="shared" si="7"/>
        <v>3</v>
      </c>
      <c r="O25" s="14" t="str">
        <f t="shared" si="5"/>
        <v>8</v>
      </c>
      <c r="P25" s="14" t="str">
        <f t="shared" si="6"/>
        <v>15</v>
      </c>
      <c r="Q25" s="14">
        <v>960</v>
      </c>
      <c r="R25" s="14">
        <f t="shared" si="3"/>
        <v>960</v>
      </c>
      <c r="S25" s="20">
        <f t="shared" si="4"/>
        <v>115.19999999999999</v>
      </c>
    </row>
    <row r="26" spans="1:19" ht="15">
      <c r="A26" s="36"/>
      <c r="B26" s="1">
        <v>25</v>
      </c>
      <c r="C26" s="8" t="s">
        <v>53</v>
      </c>
      <c r="D26" s="2">
        <v>3</v>
      </c>
      <c r="E26" s="2">
        <f t="shared" si="8"/>
        <v>0.99998871671430722</v>
      </c>
      <c r="F26" s="2" t="s">
        <v>39</v>
      </c>
      <c r="G26" s="2" t="s">
        <v>21</v>
      </c>
      <c r="H26" s="4"/>
      <c r="I26" s="4" t="str">
        <f t="shared" si="0"/>
        <v/>
      </c>
      <c r="J26" s="4" t="str">
        <f t="shared" si="1"/>
        <v/>
      </c>
      <c r="K26" s="4" t="str">
        <f t="shared" si="2"/>
        <v/>
      </c>
      <c r="L26" s="2" t="s">
        <v>47</v>
      </c>
      <c r="M26" s="14" t="s">
        <v>48</v>
      </c>
      <c r="N26" s="14" t="str">
        <f t="shared" si="7"/>
        <v>3</v>
      </c>
      <c r="O26" s="14" t="str">
        <f t="shared" si="5"/>
        <v>8</v>
      </c>
      <c r="P26" s="14" t="str">
        <f t="shared" si="6"/>
        <v>15</v>
      </c>
      <c r="Q26" s="14">
        <v>1920</v>
      </c>
      <c r="R26" s="14">
        <f t="shared" si="3"/>
        <v>1920</v>
      </c>
      <c r="S26" s="20">
        <f t="shared" si="4"/>
        <v>230.39999999999998</v>
      </c>
    </row>
    <row r="27" spans="1:19" ht="15">
      <c r="A27" s="36"/>
      <c r="B27" s="1">
        <v>26</v>
      </c>
      <c r="C27" s="8" t="s">
        <v>54</v>
      </c>
      <c r="D27" s="2">
        <v>2</v>
      </c>
      <c r="E27" s="2">
        <f t="shared" si="8"/>
        <v>0.99999247780953815</v>
      </c>
      <c r="F27" s="2" t="s">
        <v>39</v>
      </c>
      <c r="G27" s="2" t="s">
        <v>21</v>
      </c>
      <c r="H27" s="4"/>
      <c r="I27" s="4" t="str">
        <f t="shared" si="0"/>
        <v/>
      </c>
      <c r="J27" s="4" t="str">
        <f t="shared" si="1"/>
        <v/>
      </c>
      <c r="K27" s="4" t="str">
        <f t="shared" si="2"/>
        <v/>
      </c>
      <c r="L27" s="2" t="s">
        <v>47</v>
      </c>
      <c r="M27" s="14" t="s">
        <v>48</v>
      </c>
      <c r="N27" s="14" t="str">
        <f t="shared" si="7"/>
        <v>3</v>
      </c>
      <c r="O27" s="14" t="str">
        <f t="shared" si="5"/>
        <v>8</v>
      </c>
      <c r="P27" s="14" t="str">
        <f t="shared" si="6"/>
        <v>15</v>
      </c>
      <c r="Q27" s="14">
        <v>1920</v>
      </c>
      <c r="R27" s="14">
        <f t="shared" si="3"/>
        <v>1920</v>
      </c>
      <c r="S27" s="20">
        <f t="shared" si="4"/>
        <v>230.39999999999998</v>
      </c>
    </row>
    <row r="28" spans="1:19" ht="15">
      <c r="A28" s="36"/>
      <c r="B28" s="9">
        <v>27</v>
      </c>
      <c r="C28" s="10" t="s">
        <v>55</v>
      </c>
      <c r="D28" s="11">
        <v>2</v>
      </c>
      <c r="E28" s="2">
        <f t="shared" si="8"/>
        <v>0.99999247780953815</v>
      </c>
      <c r="F28" s="11" t="s">
        <v>39</v>
      </c>
      <c r="G28" s="11" t="s">
        <v>21</v>
      </c>
      <c r="H28" s="21"/>
      <c r="I28" s="4" t="str">
        <f t="shared" si="0"/>
        <v/>
      </c>
      <c r="J28" s="4" t="str">
        <f t="shared" si="1"/>
        <v/>
      </c>
      <c r="K28" s="4" t="str">
        <f t="shared" si="2"/>
        <v/>
      </c>
      <c r="L28" s="11" t="s">
        <v>47</v>
      </c>
      <c r="M28" s="15" t="s">
        <v>48</v>
      </c>
      <c r="N28" s="14" t="str">
        <f>MID(M28,2,1)</f>
        <v>3</v>
      </c>
      <c r="O28" s="14" t="str">
        <f t="shared" si="5"/>
        <v>8</v>
      </c>
      <c r="P28" s="14" t="str">
        <f t="shared" si="6"/>
        <v>15</v>
      </c>
      <c r="Q28" s="15">
        <v>1920</v>
      </c>
      <c r="R28" s="15">
        <f t="shared" si="3"/>
        <v>1920</v>
      </c>
      <c r="S28" s="22">
        <f t="shared" si="4"/>
        <v>230.39999999999998</v>
      </c>
    </row>
    <row r="29" spans="1:19" ht="15">
      <c r="A29" s="36" t="s">
        <v>56</v>
      </c>
      <c r="B29" s="3">
        <v>28</v>
      </c>
      <c r="C29" s="7" t="s">
        <v>20</v>
      </c>
      <c r="D29" s="4"/>
      <c r="E29" s="4"/>
      <c r="F29" s="4"/>
      <c r="G29" s="4" t="s">
        <v>32</v>
      </c>
      <c r="H29" s="4" t="s">
        <v>57</v>
      </c>
      <c r="I29" s="4" t="str">
        <f t="shared" si="0"/>
        <v>2</v>
      </c>
      <c r="J29" s="4" t="str">
        <f t="shared" si="1"/>
        <v>3</v>
      </c>
      <c r="K29" s="4" t="str">
        <f t="shared" si="2"/>
        <v>4</v>
      </c>
      <c r="L29" s="4"/>
      <c r="M29" s="13"/>
      <c r="N29" s="14" t="str">
        <f>MID(M29,2,1)</f>
        <v/>
      </c>
      <c r="O29" s="14" t="str">
        <f t="shared" si="5"/>
        <v/>
      </c>
      <c r="P29" s="14" t="str">
        <f t="shared" si="6"/>
        <v/>
      </c>
      <c r="Q29" s="13">
        <f>16*12</f>
        <v>192</v>
      </c>
      <c r="R29" s="13">
        <f t="shared" si="3"/>
        <v>192</v>
      </c>
      <c r="S29" s="20">
        <f t="shared" si="4"/>
        <v>23.04</v>
      </c>
    </row>
    <row r="30" spans="1:19" ht="15">
      <c r="A30" s="36"/>
      <c r="B30" s="1">
        <v>29</v>
      </c>
      <c r="C30" s="8" t="s">
        <v>58</v>
      </c>
      <c r="D30" s="2">
        <v>10</v>
      </c>
      <c r="E30" s="2">
        <f t="shared" si="8"/>
        <v>0.99996238904769064</v>
      </c>
      <c r="F30" s="2" t="s">
        <v>59</v>
      </c>
      <c r="G30" s="2" t="s">
        <v>21</v>
      </c>
      <c r="H30" s="4"/>
      <c r="I30" s="4" t="str">
        <f t="shared" si="0"/>
        <v/>
      </c>
      <c r="J30" s="4" t="str">
        <f t="shared" si="1"/>
        <v/>
      </c>
      <c r="K30" s="4" t="str">
        <f t="shared" si="2"/>
        <v/>
      </c>
      <c r="L30" s="2" t="s">
        <v>24</v>
      </c>
      <c r="M30" s="14" t="s">
        <v>25</v>
      </c>
      <c r="N30" s="14" t="str">
        <f t="shared" ref="N30:N40" si="9">MID(M30,2,1)</f>
        <v>1</v>
      </c>
      <c r="O30" s="14" t="str">
        <f t="shared" si="5"/>
        <v>5</v>
      </c>
      <c r="P30" s="14" t="str">
        <f t="shared" si="6"/>
        <v>15</v>
      </c>
      <c r="Q30" s="14">
        <f>16*8</f>
        <v>128</v>
      </c>
      <c r="R30" s="14">
        <f t="shared" si="3"/>
        <v>128</v>
      </c>
      <c r="S30" s="20">
        <f t="shared" si="4"/>
        <v>15.36</v>
      </c>
    </row>
    <row r="31" spans="1:19" ht="15">
      <c r="A31" s="36"/>
      <c r="B31" s="1">
        <v>30</v>
      </c>
      <c r="C31" s="7" t="s">
        <v>20</v>
      </c>
      <c r="D31" s="4"/>
      <c r="E31" s="4"/>
      <c r="F31" s="2"/>
      <c r="G31" s="2" t="s">
        <v>21</v>
      </c>
      <c r="H31" s="4"/>
      <c r="I31" s="4" t="str">
        <f t="shared" si="0"/>
        <v/>
      </c>
      <c r="J31" s="4" t="str">
        <f t="shared" si="1"/>
        <v/>
      </c>
      <c r="K31" s="4" t="str">
        <f t="shared" si="2"/>
        <v/>
      </c>
      <c r="L31" s="2"/>
      <c r="M31" s="14"/>
      <c r="N31" s="14" t="str">
        <f t="shared" si="9"/>
        <v/>
      </c>
      <c r="O31" s="14" t="str">
        <f t="shared" si="5"/>
        <v/>
      </c>
      <c r="P31" s="14" t="str">
        <f t="shared" si="6"/>
        <v/>
      </c>
      <c r="Q31" s="13">
        <f>16*15</f>
        <v>240</v>
      </c>
      <c r="R31" s="14">
        <f t="shared" si="3"/>
        <v>240</v>
      </c>
      <c r="S31" s="20">
        <f t="shared" si="4"/>
        <v>28.799999999999997</v>
      </c>
    </row>
    <row r="32" spans="1:19" ht="15">
      <c r="A32" s="36"/>
      <c r="B32" s="1">
        <v>31</v>
      </c>
      <c r="C32" s="8" t="s">
        <v>60</v>
      </c>
      <c r="D32" s="2">
        <v>6</v>
      </c>
      <c r="E32" s="2">
        <f t="shared" si="8"/>
        <v>0.99997743342861445</v>
      </c>
      <c r="F32" s="11" t="s">
        <v>39</v>
      </c>
      <c r="G32" s="4" t="s">
        <v>32</v>
      </c>
      <c r="H32" s="4" t="s">
        <v>61</v>
      </c>
      <c r="I32" s="4" t="str">
        <f t="shared" si="0"/>
        <v>3</v>
      </c>
      <c r="J32" s="4" t="str">
        <f t="shared" si="1"/>
        <v>4</v>
      </c>
      <c r="K32" s="4" t="str">
        <f t="shared" si="2"/>
        <v>5</v>
      </c>
      <c r="L32" s="2"/>
      <c r="M32" s="14" t="s">
        <v>62</v>
      </c>
      <c r="N32" s="14" t="str">
        <f t="shared" si="9"/>
        <v>2</v>
      </c>
      <c r="O32" s="14" t="str">
        <f t="shared" si="5"/>
        <v>8</v>
      </c>
      <c r="P32" s="14" t="str">
        <f t="shared" si="6"/>
        <v>13</v>
      </c>
      <c r="Q32" s="14">
        <f>16*9</f>
        <v>144</v>
      </c>
      <c r="R32" s="14">
        <f t="shared" si="3"/>
        <v>144</v>
      </c>
      <c r="S32" s="20">
        <f t="shared" si="4"/>
        <v>17.28</v>
      </c>
    </row>
    <row r="33" spans="1:19" ht="15">
      <c r="A33" s="36"/>
      <c r="B33" s="1">
        <v>32</v>
      </c>
      <c r="C33" s="8" t="s">
        <v>63</v>
      </c>
      <c r="D33" s="2">
        <v>6</v>
      </c>
      <c r="E33" s="2">
        <f t="shared" si="8"/>
        <v>0.99997743342861445</v>
      </c>
      <c r="F33" s="11" t="s">
        <v>39</v>
      </c>
      <c r="G33" s="2" t="s">
        <v>21</v>
      </c>
      <c r="H33" s="4"/>
      <c r="I33" s="4" t="str">
        <f t="shared" si="0"/>
        <v/>
      </c>
      <c r="J33" s="4" t="str">
        <f t="shared" si="1"/>
        <v/>
      </c>
      <c r="K33" s="4" t="str">
        <f t="shared" si="2"/>
        <v/>
      </c>
      <c r="L33" s="2"/>
      <c r="M33" s="14" t="s">
        <v>62</v>
      </c>
      <c r="N33" s="14" t="str">
        <f t="shared" si="9"/>
        <v>2</v>
      </c>
      <c r="O33" s="14" t="str">
        <f t="shared" si="5"/>
        <v>8</v>
      </c>
      <c r="P33" s="14" t="str">
        <f t="shared" si="6"/>
        <v>13</v>
      </c>
      <c r="Q33" s="14">
        <f>16*9</f>
        <v>144</v>
      </c>
      <c r="R33" s="14">
        <f t="shared" si="3"/>
        <v>144</v>
      </c>
      <c r="S33" s="20">
        <f t="shared" si="4"/>
        <v>17.28</v>
      </c>
    </row>
    <row r="34" spans="1:19" ht="15">
      <c r="A34" s="36"/>
      <c r="B34" s="1">
        <v>33</v>
      </c>
      <c r="C34" s="7" t="s">
        <v>20</v>
      </c>
      <c r="D34" s="4"/>
      <c r="E34" s="4"/>
      <c r="F34" s="2"/>
      <c r="G34" s="4" t="s">
        <v>32</v>
      </c>
      <c r="H34" s="4" t="s">
        <v>33</v>
      </c>
      <c r="I34" s="4" t="str">
        <f t="shared" si="0"/>
        <v>1</v>
      </c>
      <c r="J34" s="4" t="str">
        <f t="shared" si="1"/>
        <v>2</v>
      </c>
      <c r="K34" s="4" t="str">
        <f t="shared" si="2"/>
        <v>3</v>
      </c>
      <c r="L34" s="2"/>
      <c r="M34" s="14"/>
      <c r="N34" s="14" t="str">
        <f t="shared" si="9"/>
        <v/>
      </c>
      <c r="O34" s="14" t="str">
        <f t="shared" si="5"/>
        <v/>
      </c>
      <c r="P34" s="14" t="str">
        <f t="shared" si="6"/>
        <v/>
      </c>
      <c r="Q34" s="13">
        <f>16*15</f>
        <v>240</v>
      </c>
      <c r="R34" s="14">
        <f t="shared" si="3"/>
        <v>240</v>
      </c>
      <c r="S34" s="20">
        <f t="shared" si="4"/>
        <v>28.799999999999997</v>
      </c>
    </row>
    <row r="35" spans="1:19" ht="15">
      <c r="A35" s="36"/>
      <c r="B35" s="9">
        <v>34</v>
      </c>
      <c r="C35" s="10" t="s">
        <v>64</v>
      </c>
      <c r="D35" s="11">
        <v>7</v>
      </c>
      <c r="E35" s="2">
        <f t="shared" si="8"/>
        <v>0.99997367233338352</v>
      </c>
      <c r="F35" s="11" t="s">
        <v>59</v>
      </c>
      <c r="G35" s="11" t="s">
        <v>21</v>
      </c>
      <c r="H35" s="21"/>
      <c r="I35" s="4" t="str">
        <f t="shared" si="0"/>
        <v/>
      </c>
      <c r="J35" s="4" t="str">
        <f t="shared" si="1"/>
        <v/>
      </c>
      <c r="K35" s="4" t="str">
        <f t="shared" si="2"/>
        <v/>
      </c>
      <c r="L35" s="11" t="s">
        <v>24</v>
      </c>
      <c r="M35" s="15" t="s">
        <v>25</v>
      </c>
      <c r="N35" s="14" t="str">
        <f t="shared" si="9"/>
        <v>1</v>
      </c>
      <c r="O35" s="14" t="str">
        <f t="shared" si="5"/>
        <v>5</v>
      </c>
      <c r="P35" s="14" t="str">
        <f t="shared" si="6"/>
        <v>15</v>
      </c>
      <c r="Q35" s="15">
        <f>16*8</f>
        <v>128</v>
      </c>
      <c r="R35" s="15">
        <f t="shared" si="3"/>
        <v>128</v>
      </c>
      <c r="S35" s="22">
        <f t="shared" si="4"/>
        <v>15.36</v>
      </c>
    </row>
    <row r="36" spans="1:19" ht="15">
      <c r="A36" s="36" t="s">
        <v>56</v>
      </c>
      <c r="B36" s="3">
        <v>35</v>
      </c>
      <c r="C36" s="7" t="s">
        <v>20</v>
      </c>
      <c r="D36" s="4"/>
      <c r="E36" s="4"/>
      <c r="F36" s="4"/>
      <c r="G36" s="4" t="s">
        <v>32</v>
      </c>
      <c r="H36" s="4" t="s">
        <v>65</v>
      </c>
      <c r="I36" s="4" t="str">
        <f t="shared" si="0"/>
        <v>2</v>
      </c>
      <c r="J36" s="4" t="str">
        <f t="shared" si="1"/>
        <v>4</v>
      </c>
      <c r="K36" s="4" t="str">
        <f t="shared" si="2"/>
        <v>5</v>
      </c>
      <c r="L36" s="4"/>
      <c r="M36" s="13"/>
      <c r="N36" s="14" t="str">
        <f t="shared" si="9"/>
        <v/>
      </c>
      <c r="O36" s="14" t="str">
        <f t="shared" si="5"/>
        <v/>
      </c>
      <c r="P36" s="14" t="str">
        <f t="shared" si="6"/>
        <v/>
      </c>
      <c r="Q36" s="13">
        <f>16*20</f>
        <v>320</v>
      </c>
      <c r="R36" s="13">
        <f t="shared" si="3"/>
        <v>320</v>
      </c>
      <c r="S36" s="20">
        <f t="shared" si="4"/>
        <v>38.4</v>
      </c>
    </row>
    <row r="37" spans="1:19" ht="15">
      <c r="A37" s="36"/>
      <c r="B37" s="1">
        <v>36</v>
      </c>
      <c r="C37" s="7" t="s">
        <v>20</v>
      </c>
      <c r="D37" s="4"/>
      <c r="E37" s="4"/>
      <c r="F37" s="2"/>
      <c r="G37" s="2" t="s">
        <v>21</v>
      </c>
      <c r="H37" s="4"/>
      <c r="I37" s="4" t="str">
        <f t="shared" si="0"/>
        <v/>
      </c>
      <c r="J37" s="4" t="str">
        <f t="shared" si="1"/>
        <v/>
      </c>
      <c r="K37" s="4" t="str">
        <f t="shared" si="2"/>
        <v/>
      </c>
      <c r="L37" s="2"/>
      <c r="M37" s="14"/>
      <c r="N37" s="14" t="str">
        <f t="shared" si="9"/>
        <v/>
      </c>
      <c r="O37" s="14" t="str">
        <f t="shared" si="5"/>
        <v/>
      </c>
      <c r="P37" s="14" t="str">
        <f t="shared" si="6"/>
        <v/>
      </c>
      <c r="Q37" s="14">
        <f>16*12</f>
        <v>192</v>
      </c>
      <c r="R37" s="14">
        <f t="shared" si="3"/>
        <v>192</v>
      </c>
      <c r="S37" s="20">
        <f t="shared" si="4"/>
        <v>23.04</v>
      </c>
    </row>
    <row r="38" spans="1:19" ht="15">
      <c r="A38" s="36"/>
      <c r="B38" s="1">
        <v>37</v>
      </c>
      <c r="C38" s="8" t="s">
        <v>66</v>
      </c>
      <c r="D38" s="2">
        <v>6</v>
      </c>
      <c r="E38" s="2">
        <f t="shared" ref="E38:E39" si="10">(1-D38/265880)</f>
        <v>0.99997743342861445</v>
      </c>
      <c r="F38" s="2" t="s">
        <v>59</v>
      </c>
      <c r="G38" s="2" t="s">
        <v>21</v>
      </c>
      <c r="H38" s="4"/>
      <c r="I38" s="4" t="str">
        <f t="shared" si="0"/>
        <v/>
      </c>
      <c r="J38" s="4" t="str">
        <f t="shared" si="1"/>
        <v/>
      </c>
      <c r="K38" s="4" t="str">
        <f t="shared" si="2"/>
        <v/>
      </c>
      <c r="L38" s="2" t="s">
        <v>24</v>
      </c>
      <c r="M38" s="14" t="s">
        <v>25</v>
      </c>
      <c r="N38" s="14" t="str">
        <f t="shared" si="9"/>
        <v>1</v>
      </c>
      <c r="O38" s="14" t="str">
        <f t="shared" si="5"/>
        <v>5</v>
      </c>
      <c r="P38" s="14" t="str">
        <f t="shared" si="6"/>
        <v>15</v>
      </c>
      <c r="Q38" s="14">
        <f>16*6</f>
        <v>96</v>
      </c>
      <c r="R38" s="14">
        <f t="shared" si="3"/>
        <v>96</v>
      </c>
      <c r="S38" s="20">
        <f t="shared" si="4"/>
        <v>11.52</v>
      </c>
    </row>
    <row r="39" spans="1:19" ht="15">
      <c r="A39" s="36"/>
      <c r="B39" s="1">
        <v>38</v>
      </c>
      <c r="C39" s="8" t="s">
        <v>67</v>
      </c>
      <c r="D39" s="2">
        <v>7</v>
      </c>
      <c r="E39" s="2">
        <f t="shared" si="10"/>
        <v>0.99997367233338352</v>
      </c>
      <c r="F39" s="2" t="s">
        <v>59</v>
      </c>
      <c r="G39" s="2" t="s">
        <v>21</v>
      </c>
      <c r="H39" s="4"/>
      <c r="I39" s="4" t="str">
        <f t="shared" si="0"/>
        <v/>
      </c>
      <c r="J39" s="4" t="str">
        <f t="shared" si="1"/>
        <v/>
      </c>
      <c r="K39" s="4" t="str">
        <f t="shared" si="2"/>
        <v/>
      </c>
      <c r="L39" s="2" t="s">
        <v>24</v>
      </c>
      <c r="M39" s="14" t="s">
        <v>25</v>
      </c>
      <c r="N39" s="14" t="str">
        <f t="shared" si="9"/>
        <v>1</v>
      </c>
      <c r="O39" s="14" t="str">
        <f t="shared" si="5"/>
        <v>5</v>
      </c>
      <c r="P39" s="14" t="str">
        <f t="shared" si="6"/>
        <v>15</v>
      </c>
      <c r="Q39" s="14">
        <f>16*10</f>
        <v>160</v>
      </c>
      <c r="R39" s="14">
        <f t="shared" si="3"/>
        <v>160</v>
      </c>
      <c r="S39" s="20">
        <f t="shared" si="4"/>
        <v>19.2</v>
      </c>
    </row>
    <row r="40" spans="1:19" ht="15">
      <c r="A40" s="36"/>
      <c r="B40" s="1">
        <v>39</v>
      </c>
      <c r="C40" s="7" t="s">
        <v>20</v>
      </c>
      <c r="D40" s="4"/>
      <c r="E40" s="4"/>
      <c r="F40" s="2"/>
      <c r="G40" s="4" t="s">
        <v>32</v>
      </c>
      <c r="H40" s="4" t="s">
        <v>33</v>
      </c>
      <c r="I40" s="4" t="str">
        <f t="shared" si="0"/>
        <v>1</v>
      </c>
      <c r="J40" s="4" t="str">
        <f t="shared" si="1"/>
        <v>2</v>
      </c>
      <c r="K40" s="4" t="str">
        <f t="shared" si="2"/>
        <v>3</v>
      </c>
      <c r="L40" s="2"/>
      <c r="M40" s="14"/>
      <c r="N40" s="14" t="str">
        <f t="shared" si="9"/>
        <v/>
      </c>
      <c r="O40" s="14" t="str">
        <f t="shared" si="5"/>
        <v/>
      </c>
      <c r="P40" s="14" t="str">
        <f t="shared" si="6"/>
        <v/>
      </c>
      <c r="Q40" s="13">
        <f>16*15</f>
        <v>240</v>
      </c>
      <c r="R40" s="14">
        <f t="shared" si="3"/>
        <v>240</v>
      </c>
      <c r="S40" s="20">
        <f t="shared" si="4"/>
        <v>28.799999999999997</v>
      </c>
    </row>
    <row r="41" spans="1:19" ht="15">
      <c r="A41" s="36"/>
      <c r="B41" s="1">
        <v>40</v>
      </c>
      <c r="C41" s="7" t="s">
        <v>20</v>
      </c>
      <c r="D41" s="4"/>
      <c r="E41" s="4"/>
      <c r="F41" s="2"/>
      <c r="G41" s="4" t="s">
        <v>32</v>
      </c>
      <c r="H41" s="4" t="s">
        <v>68</v>
      </c>
      <c r="I41" s="4" t="str">
        <f t="shared" si="0"/>
        <v>1</v>
      </c>
      <c r="J41" s="4" t="str">
        <f t="shared" si="1"/>
        <v>3</v>
      </c>
      <c r="K41" s="4" t="str">
        <f t="shared" si="2"/>
        <v>4</v>
      </c>
      <c r="L41" s="2"/>
      <c r="M41" s="14"/>
      <c r="N41" s="14"/>
      <c r="O41" s="14" t="str">
        <f t="shared" si="5"/>
        <v/>
      </c>
      <c r="P41" s="14" t="str">
        <f t="shared" si="6"/>
        <v/>
      </c>
      <c r="Q41" s="14">
        <f>16*12</f>
        <v>192</v>
      </c>
      <c r="R41" s="14">
        <f t="shared" si="3"/>
        <v>192</v>
      </c>
      <c r="S41" s="20">
        <f t="shared" si="4"/>
        <v>23.04</v>
      </c>
    </row>
  </sheetData>
  <autoFilter ref="A1:S41" xr:uid="{F9E34D71-DD7E-4D88-81DE-67A401C6FD82}"/>
  <mergeCells count="6">
    <mergeCell ref="A29:A35"/>
    <mergeCell ref="A36:A41"/>
    <mergeCell ref="A2:A7"/>
    <mergeCell ref="A8:A13"/>
    <mergeCell ref="A14:A21"/>
    <mergeCell ref="A22:A28"/>
  </mergeCells>
  <phoneticPr fontId="2" type="noConversion"/>
  <pageMargins left="0.7" right="0.7" top="0.75" bottom="0.75" header="0.3" footer="0.3"/>
  <pageSetup orientation="portrait" horizontalDpi="90" verticalDpi="9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FE4B811501A1947BBD481C00047D56D" ma:contentTypeVersion="7" ma:contentTypeDescription="Create a new document." ma:contentTypeScope="" ma:versionID="9e0d4473bf36ba1472e0ef50bab69aca">
  <xsd:schema xmlns:xsd="http://www.w3.org/2001/XMLSchema" xmlns:xs="http://www.w3.org/2001/XMLSchema" xmlns:p="http://schemas.microsoft.com/office/2006/metadata/properties" xmlns:ns3="e5b57c74-7553-4efb-9bfe-78c40674b7d3" xmlns:ns4="c3918f4b-7d5e-49ab-b011-6f63d62f44ce" targetNamespace="http://schemas.microsoft.com/office/2006/metadata/properties" ma:root="true" ma:fieldsID="55be4166d38c3140a5f451fd5914e7a7" ns3:_="" ns4:_="">
    <xsd:import namespace="e5b57c74-7553-4efb-9bfe-78c40674b7d3"/>
    <xsd:import namespace="c3918f4b-7d5e-49ab-b011-6f63d62f44c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b57c74-7553-4efb-9bfe-78c40674b7d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918f4b-7d5e-49ab-b011-6f63d62f44ce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CB5F5F4-B421-486D-B37C-B6654FD2267F}"/>
</file>

<file path=customXml/itemProps2.xml><?xml version="1.0" encoding="utf-8"?>
<ds:datastoreItem xmlns:ds="http://schemas.openxmlformats.org/officeDocument/2006/customXml" ds:itemID="{8A11EFDD-121C-4769-893F-E121F06E341B}"/>
</file>

<file path=customXml/itemProps3.xml><?xml version="1.0" encoding="utf-8"?>
<ds:datastoreItem xmlns:ds="http://schemas.openxmlformats.org/officeDocument/2006/customXml" ds:itemID="{5AEB4F98-418C-4EE6-BD14-81345D08325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Patoliya, Ridham Mansukhlal</dc:creator>
  <cp:keywords/>
  <dc:description/>
  <cp:lastModifiedBy>Aditya Ramakrishnan, FNU</cp:lastModifiedBy>
  <cp:revision/>
  <dcterms:created xsi:type="dcterms:W3CDTF">2021-11-14T19:53:38Z</dcterms:created>
  <dcterms:modified xsi:type="dcterms:W3CDTF">2021-12-06T03:24:00Z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0x0101001FE4B811501A1947BBD481C00047D56D</vt:lpwstr>
  </property>
</Properties>
</file>