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807af666a6dc23/TA/code/MPC_Tuning_APMonitor/MPC Optimization/"/>
    </mc:Choice>
  </mc:AlternateContent>
  <xr:revisionPtr revIDLastSave="2" documentId="11_BACC8F1474BBEDDFF9944DFA7A0767C64F43CC88" xr6:coauthVersionLast="45" xr6:coauthVersionMax="45" xr10:uidLastSave="{43CE6B49-94E5-4FD8-8F40-577EBA9CC709}"/>
  <bookViews>
    <workbookView xWindow="-108" yWindow="-108" windowWidth="23256" windowHeight="13176" activeTab="2" xr2:uid="{00000000-000D-0000-FFFF-FFFF00000000}"/>
  </bookViews>
  <sheets>
    <sheet name="Simulate" sheetId="6" r:id="rId1"/>
    <sheet name="Estimate" sheetId="5" r:id="rId2"/>
    <sheet name="Control" sheetId="1" r:id="rId3"/>
  </sheets>
  <definedNames>
    <definedName name="solver_adj" localSheetId="2" hidden="1">Control!$E$4:$E$22</definedName>
    <definedName name="solver_adj" localSheetId="1" hidden="1">Estimate!$E$4:$E$22</definedName>
    <definedName name="solver_adj" localSheetId="0" hidden="1">Simulate!$E$4:$E$22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Control!$F$3:$F$22</definedName>
    <definedName name="solver_lhs1" localSheetId="1" hidden="1">Estimate!$F$3:$F$22</definedName>
    <definedName name="solver_lhs1" localSheetId="0" hidden="1">Simulate!$F$3:$F$22</definedName>
    <definedName name="solver_lhs2" localSheetId="2" hidden="1">Control!$F$3:$F$22</definedName>
    <definedName name="solver_lhs2" localSheetId="1" hidden="1">Estimate!$F$3:$F$22</definedName>
    <definedName name="solver_lhs2" localSheetId="0" hidden="1">Simulate!$F$3:$F$22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2</definedName>
    <definedName name="solver_num" localSheetId="1" hidden="1">2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Control!$B$16</definedName>
    <definedName name="solver_opt" localSheetId="1" hidden="1">Estimate!$B$16</definedName>
    <definedName name="solver_opt" localSheetId="0" hidden="1">Simulate!$B$16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hs1" localSheetId="2" hidden="1">100</definedName>
    <definedName name="solver_rhs1" localSheetId="1" hidden="1">100</definedName>
    <definedName name="solver_rhs1" localSheetId="0" hidden="1">100</definedName>
    <definedName name="solver_rhs2" localSheetId="2" hidden="1">0</definedName>
    <definedName name="solver_rhs2" localSheetId="1" hidden="1">0</definedName>
    <definedName name="solver_rhs2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G4" i="6" l="1"/>
  <c r="G5" i="6" s="1"/>
  <c r="G6" i="6" s="1"/>
  <c r="G7" i="6" s="1"/>
  <c r="G8" i="6" s="1"/>
  <c r="G9" i="6" s="1"/>
  <c r="G10" i="6" s="1"/>
  <c r="H23" i="5"/>
  <c r="H24" i="5"/>
  <c r="H25" i="5"/>
  <c r="H26" i="5"/>
  <c r="H27" i="5"/>
  <c r="H28" i="5"/>
  <c r="H29" i="5"/>
  <c r="H30" i="5"/>
  <c r="H31" i="5"/>
  <c r="H32" i="5"/>
  <c r="H3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F4" i="5"/>
  <c r="G4" i="5" s="1"/>
  <c r="H3" i="5"/>
  <c r="J3" i="5" s="1"/>
  <c r="G11" i="6" l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G5" i="5"/>
  <c r="I5" i="5" s="1"/>
  <c r="J4" i="5"/>
  <c r="I3" i="5"/>
  <c r="I4" i="5"/>
  <c r="H3" i="1"/>
  <c r="F4" i="1"/>
  <c r="F5" i="1" s="1"/>
  <c r="G12" i="6" l="1"/>
  <c r="J5" i="5"/>
  <c r="G6" i="5"/>
  <c r="J6" i="5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J3" i="1"/>
  <c r="G4" i="1"/>
  <c r="G13" i="6" l="1"/>
  <c r="G7" i="5"/>
  <c r="I7" i="5" s="1"/>
  <c r="I6" i="5"/>
  <c r="H4" i="1"/>
  <c r="I3" i="1"/>
  <c r="H5" i="1"/>
  <c r="G14" i="6" l="1"/>
  <c r="J7" i="5"/>
  <c r="G8" i="5"/>
  <c r="I8" i="5" s="1"/>
  <c r="G5" i="1"/>
  <c r="J4" i="1"/>
  <c r="I4" i="1"/>
  <c r="H6" i="1"/>
  <c r="G9" i="5" l="1"/>
  <c r="J9" i="5" s="1"/>
  <c r="G15" i="6"/>
  <c r="J8" i="5"/>
  <c r="G6" i="1"/>
  <c r="H7" i="1"/>
  <c r="J5" i="1"/>
  <c r="I5" i="1"/>
  <c r="I9" i="5" l="1"/>
  <c r="G10" i="5"/>
  <c r="G11" i="5" s="1"/>
  <c r="G16" i="6"/>
  <c r="G7" i="1"/>
  <c r="H8" i="1"/>
  <c r="J6" i="1"/>
  <c r="I6" i="1"/>
  <c r="I10" i="5" l="1"/>
  <c r="J10" i="5"/>
  <c r="G17" i="6"/>
  <c r="G12" i="5"/>
  <c r="J11" i="5"/>
  <c r="I11" i="5"/>
  <c r="G8" i="1"/>
  <c r="H9" i="1"/>
  <c r="J7" i="1"/>
  <c r="I7" i="1"/>
  <c r="G18" i="6" l="1"/>
  <c r="G13" i="5"/>
  <c r="J12" i="5"/>
  <c r="I12" i="5"/>
  <c r="G9" i="1"/>
  <c r="H10" i="1"/>
  <c r="G19" i="6" l="1"/>
  <c r="G14" i="5"/>
  <c r="I13" i="5"/>
  <c r="J13" i="5"/>
  <c r="G10" i="1"/>
  <c r="H11" i="1"/>
  <c r="G20" i="6" l="1"/>
  <c r="I14" i="5"/>
  <c r="G15" i="5"/>
  <c r="J14" i="5"/>
  <c r="G11" i="1"/>
  <c r="H12" i="1"/>
  <c r="G21" i="6" l="1"/>
  <c r="J15" i="5"/>
  <c r="I15" i="5"/>
  <c r="G16" i="5"/>
  <c r="G12" i="1"/>
  <c r="H13" i="1"/>
  <c r="G22" i="6" l="1"/>
  <c r="G17" i="5"/>
  <c r="J16" i="5"/>
  <c r="I16" i="5"/>
  <c r="G13" i="1"/>
  <c r="H14" i="1"/>
  <c r="G18" i="5" l="1"/>
  <c r="J17" i="5"/>
  <c r="I17" i="5"/>
  <c r="G14" i="1"/>
  <c r="H15" i="1"/>
  <c r="G19" i="5" l="1"/>
  <c r="I18" i="5"/>
  <c r="J18" i="5"/>
  <c r="G15" i="1"/>
  <c r="H16" i="1"/>
  <c r="G20" i="5" l="1"/>
  <c r="J19" i="5"/>
  <c r="I19" i="5"/>
  <c r="G16" i="1"/>
  <c r="H17" i="1"/>
  <c r="G21" i="5" l="1"/>
  <c r="J20" i="5"/>
  <c r="I20" i="5"/>
  <c r="G17" i="1"/>
  <c r="H18" i="1"/>
  <c r="J21" i="5" l="1"/>
  <c r="I21" i="5"/>
  <c r="G22" i="5"/>
  <c r="G23" i="5" s="1"/>
  <c r="G18" i="1"/>
  <c r="H19" i="1"/>
  <c r="G24" i="5" l="1"/>
  <c r="J23" i="5"/>
  <c r="I23" i="5"/>
  <c r="J22" i="5"/>
  <c r="I22" i="5"/>
  <c r="G19" i="1"/>
  <c r="H20" i="1"/>
  <c r="I24" i="5" l="1"/>
  <c r="G25" i="5"/>
  <c r="J24" i="5"/>
  <c r="G20" i="1"/>
  <c r="H21" i="1"/>
  <c r="I25" i="5" l="1"/>
  <c r="G26" i="5"/>
  <c r="J25" i="5"/>
  <c r="G21" i="1"/>
  <c r="H22" i="1"/>
  <c r="G27" i="5" l="1"/>
  <c r="I26" i="5"/>
  <c r="J26" i="5"/>
  <c r="G22" i="1"/>
  <c r="J27" i="5" l="1"/>
  <c r="I27" i="5"/>
  <c r="G28" i="5"/>
  <c r="J8" i="1"/>
  <c r="I8" i="1"/>
  <c r="J28" i="5" l="1"/>
  <c r="G29" i="5"/>
  <c r="I28" i="5"/>
  <c r="J9" i="1"/>
  <c r="I9" i="1"/>
  <c r="J29" i="5" l="1"/>
  <c r="G30" i="5"/>
  <c r="I29" i="5"/>
  <c r="J10" i="1"/>
  <c r="I10" i="1"/>
  <c r="G31" i="5" l="1"/>
  <c r="I30" i="5"/>
  <c r="J30" i="5"/>
  <c r="J11" i="1"/>
  <c r="I11" i="1"/>
  <c r="G32" i="5" l="1"/>
  <c r="I31" i="5"/>
  <c r="J31" i="5"/>
  <c r="J12" i="1"/>
  <c r="I12" i="1"/>
  <c r="G33" i="5" l="1"/>
  <c r="I32" i="5"/>
  <c r="J32" i="5"/>
  <c r="J13" i="1"/>
  <c r="I13" i="1"/>
  <c r="J33" i="5" l="1"/>
  <c r="B16" i="5" s="1"/>
  <c r="I33" i="5"/>
  <c r="B17" i="5" s="1"/>
  <c r="J14" i="1"/>
  <c r="I14" i="1"/>
  <c r="J15" i="1" l="1"/>
  <c r="I15" i="1"/>
  <c r="J16" i="1" l="1"/>
  <c r="I16" i="1"/>
  <c r="J17" i="1" l="1"/>
  <c r="I17" i="1"/>
  <c r="J18" i="1" l="1"/>
  <c r="I18" i="1"/>
  <c r="J19" i="1" l="1"/>
  <c r="I19" i="1"/>
  <c r="J20" i="1" l="1"/>
  <c r="I20" i="1"/>
  <c r="J21" i="1" l="1"/>
  <c r="I21" i="1"/>
  <c r="J22" i="1" l="1"/>
  <c r="I22" i="1"/>
  <c r="B16" i="1" l="1"/>
  <c r="B17" i="1"/>
</calcChain>
</file>

<file path=xl/sharedStrings.xml><?xml version="1.0" encoding="utf-8"?>
<sst xmlns="http://schemas.openxmlformats.org/spreadsheetml/2006/main" count="55" uniqueCount="25">
  <si>
    <t>time</t>
  </si>
  <si>
    <t>error^2</t>
  </si>
  <si>
    <t>model</t>
  </si>
  <si>
    <t>Sum of Squared Errors</t>
  </si>
  <si>
    <t>Minimize Either of These</t>
  </si>
  <si>
    <t>Sum of Absolute Errors</t>
  </si>
  <si>
    <t>abs(error)</t>
  </si>
  <si>
    <t>desired</t>
  </si>
  <si>
    <t>Model Parameters</t>
  </si>
  <si>
    <t>manipulated</t>
  </si>
  <si>
    <t>u</t>
  </si>
  <si>
    <t>y</t>
  </si>
  <si>
    <t>Delta MV</t>
  </si>
  <si>
    <t>Change</t>
  </si>
  <si>
    <t>Target Trajectory Parameters</t>
  </si>
  <si>
    <t>Final Target</t>
  </si>
  <si>
    <t>Target</t>
  </si>
  <si>
    <t>Time Constant (tau)</t>
  </si>
  <si>
    <t>Delay (theta)</t>
  </si>
  <si>
    <t>Model Predictive Control</t>
  </si>
  <si>
    <t>gain (K)</t>
  </si>
  <si>
    <r>
      <t>tau (</t>
    </r>
    <r>
      <rPr>
        <b/>
        <sz val="10"/>
        <rFont val="Symbol"/>
        <family val="1"/>
        <charset val="2"/>
      </rPr>
      <t>t</t>
    </r>
    <r>
      <rPr>
        <b/>
        <sz val="10"/>
        <rFont val="Arial"/>
        <family val="2"/>
      </rPr>
      <t>)</t>
    </r>
  </si>
  <si>
    <t>Measured Velocity</t>
  </si>
  <si>
    <t>Parameter Estimation</t>
  </si>
  <si>
    <t>Simulate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</si>
</sst>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92D05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b/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7" fillId="0" borderId="0" xfId="0" applyFont="1" applyBorder="1"/>
    <xf numFmtId="0" fontId="0" fillId="0" borderId="0" xfId="0" applyFill="1" applyBorder="1"/>
    <xf numFmtId="0" fontId="0" fillId="3" borderId="2" xfId="0" applyFill="1" applyBorder="1"/>
    <xf numFmtId="0" fontId="0" fillId="3" borderId="6" xfId="0" applyFill="1" applyBorder="1"/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Simulate</a:t>
            </a:r>
          </a:p>
        </c:rich>
      </c:tx>
      <c:layout>
        <c:manualLayout>
          <c:xMode val="edge"/>
          <c:yMode val="edge"/>
          <c:x val="0.29946725032197224"/>
          <c:y val="3.26632428051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3624389628644"/>
          <c:y val="0.17839210113233661"/>
          <c:w val="0.8207739307535642"/>
          <c:h val="0.64824120603015079"/>
        </c:manualLayout>
      </c:layout>
      <c:scatterChart>
        <c:scatterStyle val="lineMarker"/>
        <c:varyColors val="0"/>
        <c:ser>
          <c:idx val="3"/>
          <c:order val="0"/>
          <c:tx>
            <c:v>Velocity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Simulate!$D$3:$D$498</c:f>
              <c:numCache>
                <c:formatCode>General</c:formatCode>
                <c:ptCount val="4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Simulate!$G$3:$G$498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1.1821786580596738</c:v>
                </c:pt>
                <c:pt idx="7">
                  <c:v>2.3294186566300534</c:v>
                </c:pt>
                <c:pt idx="8">
                  <c:v>3.8065032785616202</c:v>
                </c:pt>
                <c:pt idx="9">
                  <c:v>7.2507698768807298</c:v>
                </c:pt>
                <c:pt idx="10">
                  <c:v>10.367271172731291</c:v>
                </c:pt>
                <c:pt idx="11">
                  <c:v>13.187198158574434</c:v>
                </c:pt>
                <c:pt idx="12">
                  <c:v>15.73877361149467</c:v>
                </c:pt>
                <c:pt idx="13">
                  <c:v>16.14428291695814</c:v>
                </c:pt>
                <c:pt idx="14">
                  <c:v>16.511202909903261</c:v>
                </c:pt>
                <c:pt idx="15">
                  <c:v>16.843205848945498</c:v>
                </c:pt>
                <c:pt idx="16">
                  <c:v>15.240362891808017</c:v>
                </c:pt>
                <c:pt idx="17">
                  <c:v>13.790050608954616</c:v>
                </c:pt>
                <c:pt idx="18">
                  <c:v>11.290338520052893</c:v>
                </c:pt>
                <c:pt idx="19">
                  <c:v>9.2437473590282515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475-A7C9-3CBB9DEA759C}"/>
            </c:ext>
          </c:extLst>
        </c:ser>
        <c:ser>
          <c:idx val="5"/>
          <c:order val="1"/>
          <c:tx>
            <c:v>Pedal Position (%)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Simulate!$D$3:$D$498</c:f>
              <c:numCache>
                <c:formatCode>General</c:formatCode>
                <c:ptCount val="4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Simulate!$F$3:$F$498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C-4475-A7C9-3CBB9DEA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70304"/>
        <c:axId val="313771984"/>
      </c:scatterChart>
      <c:valAx>
        <c:axId val="313770304"/>
        <c:scaling>
          <c:orientation val="minMax"/>
          <c:max val="1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71984"/>
        <c:crosses val="autoZero"/>
        <c:crossBetween val="midCat"/>
      </c:valAx>
      <c:valAx>
        <c:axId val="31377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4589529392721667E-2"/>
              <c:y val="0.34999060719944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70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6011144945554574"/>
          <c:y val="0.15105498308411455"/>
          <c:w val="0.34696264797563919"/>
          <c:h val="0.19862288454143145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Parameter Estimation</a:t>
            </a:r>
          </a:p>
        </c:rich>
      </c:tx>
      <c:layout>
        <c:manualLayout>
          <c:xMode val="edge"/>
          <c:yMode val="edge"/>
          <c:x val="0.29946725032197224"/>
          <c:y val="3.26632428051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3624389628644"/>
          <c:y val="0.17839210113233661"/>
          <c:w val="0.8207739307535642"/>
          <c:h val="0.64824120603015079"/>
        </c:manualLayout>
      </c:layout>
      <c:scatterChart>
        <c:scatterStyle val="lineMarker"/>
        <c:varyColors val="0"/>
        <c:ser>
          <c:idx val="3"/>
          <c:order val="0"/>
          <c:tx>
            <c:v>Velocity (Model)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Estimate!$D$3:$D$498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Estimate!$G$3:$G$498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31.477547222989326</c:v>
                </c:pt>
                <c:pt idx="3">
                  <c:v>50.569644706284613</c:v>
                </c:pt>
                <c:pt idx="4">
                  <c:v>62.149587188125608</c:v>
                </c:pt>
                <c:pt idx="5">
                  <c:v>69.173177341070982</c:v>
                </c:pt>
                <c:pt idx="6">
                  <c:v>73.433200110088094</c:v>
                </c:pt>
                <c:pt idx="7">
                  <c:v>76.017034530570882</c:v>
                </c:pt>
                <c:pt idx="8">
                  <c:v>77.58420932621452</c:v>
                </c:pt>
                <c:pt idx="9">
                  <c:v>78.534748888901262</c:v>
                </c:pt>
                <c:pt idx="10">
                  <c:v>79.111280276940619</c:v>
                </c:pt>
                <c:pt idx="11">
                  <c:v>79.460964240073167</c:v>
                </c:pt>
                <c:pt idx="12">
                  <c:v>79.673058284922874</c:v>
                </c:pt>
                <c:pt idx="13">
                  <c:v>79.801699825866692</c:v>
                </c:pt>
                <c:pt idx="14">
                  <c:v>79.879724864561794</c:v>
                </c:pt>
                <c:pt idx="15">
                  <c:v>79.927049442755646</c:v>
                </c:pt>
                <c:pt idx="16">
                  <c:v>79.955753250388184</c:v>
                </c:pt>
                <c:pt idx="17">
                  <c:v>79.9731629897678</c:v>
                </c:pt>
                <c:pt idx="18">
                  <c:v>79.983722530479156</c:v>
                </c:pt>
                <c:pt idx="19">
                  <c:v>79.99012721567307</c:v>
                </c:pt>
                <c:pt idx="20">
                  <c:v>79.994011853608981</c:v>
                </c:pt>
                <c:pt idx="21">
                  <c:v>79.996368005619004</c:v>
                </c:pt>
                <c:pt idx="22">
                  <c:v>79.997797084052024</c:v>
                </c:pt>
                <c:pt idx="23">
                  <c:v>79.998663863936784</c:v>
                </c:pt>
                <c:pt idx="24">
                  <c:v>79.99918959251211</c:v>
                </c:pt>
                <c:pt idx="25">
                  <c:v>79.999508463011736</c:v>
                </c:pt>
                <c:pt idx="26">
                  <c:v>79.999701867746239</c:v>
                </c:pt>
                <c:pt idx="27">
                  <c:v>79.999819173647438</c:v>
                </c:pt>
                <c:pt idx="28">
                  <c:v>79.999890323273092</c:v>
                </c:pt>
                <c:pt idx="29">
                  <c:v>79.99993347770247</c:v>
                </c:pt>
                <c:pt idx="30">
                  <c:v>79.999959652186988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8-4F30-872E-BE98AA3419E7}"/>
            </c:ext>
          </c:extLst>
        </c:ser>
        <c:ser>
          <c:idx val="4"/>
          <c:order val="1"/>
          <c:tx>
            <c:v>Velocity (Measured)</c:v>
          </c:tx>
          <c:spPr>
            <a:ln w="25400">
              <a:noFill/>
              <a:prstDash val="dash"/>
            </a:ln>
          </c:spPr>
          <c:marker>
            <c:symbol val="square"/>
            <c:size val="5"/>
          </c:marker>
          <c:xVal>
            <c:numRef>
              <c:f>Estimate!$D$3:$D$498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Estimate!$H$3:$H$498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9.5162581964040491</c:v>
                </c:pt>
                <c:pt idx="3">
                  <c:v>18.126924692201818</c:v>
                </c:pt>
                <c:pt idx="4">
                  <c:v>25.918177931828211</c:v>
                </c:pt>
                <c:pt idx="5">
                  <c:v>32.967995396436066</c:v>
                </c:pt>
                <c:pt idx="6">
                  <c:v>39.346934028736655</c:v>
                </c:pt>
                <c:pt idx="7">
                  <c:v>45.118836390597359</c:v>
                </c:pt>
                <c:pt idx="8">
                  <c:v>50.341469620859044</c:v>
                </c:pt>
                <c:pt idx="9">
                  <c:v>55.067103588277845</c:v>
                </c:pt>
                <c:pt idx="10">
                  <c:v>59.343034025940092</c:v>
                </c:pt>
                <c:pt idx="11">
                  <c:v>63.212055882855765</c:v>
                </c:pt>
                <c:pt idx="12">
                  <c:v>66.712891630192047</c:v>
                </c:pt>
                <c:pt idx="13">
                  <c:v>69.880578808779774</c:v>
                </c:pt>
                <c:pt idx="14">
                  <c:v>72.746820696598746</c:v>
                </c:pt>
                <c:pt idx="15">
                  <c:v>75.340303605839352</c:v>
                </c:pt>
                <c:pt idx="16">
                  <c:v>77.686983985157028</c:v>
                </c:pt>
                <c:pt idx="17">
                  <c:v>79.810348200534463</c:v>
                </c:pt>
                <c:pt idx="18">
                  <c:v>81.731647594726525</c:v>
                </c:pt>
                <c:pt idx="19">
                  <c:v>83.470111177841346</c:v>
                </c:pt>
                <c:pt idx="20">
                  <c:v>85.043138077736486</c:v>
                </c:pt>
                <c:pt idx="21">
                  <c:v>86.466471676338728</c:v>
                </c:pt>
                <c:pt idx="22">
                  <c:v>87.754357174701809</c:v>
                </c:pt>
                <c:pt idx="23">
                  <c:v>88.919684163766604</c:v>
                </c:pt>
                <c:pt idx="24">
                  <c:v>89.974115627719613</c:v>
                </c:pt>
                <c:pt idx="25">
                  <c:v>90.928204671058751</c:v>
                </c:pt>
                <c:pt idx="26">
                  <c:v>91.791500137610115</c:v>
                </c:pt>
                <c:pt idx="27">
                  <c:v>92.57264217856661</c:v>
                </c:pt>
                <c:pt idx="28">
                  <c:v>93.279448726025024</c:v>
                </c:pt>
                <c:pt idx="29">
                  <c:v>93.918993737478203</c:v>
                </c:pt>
                <c:pt idx="30">
                  <c:v>94.497677994359279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8-4F30-872E-BE98AA3419E7}"/>
            </c:ext>
          </c:extLst>
        </c:ser>
        <c:ser>
          <c:idx val="5"/>
          <c:order val="2"/>
          <c:tx>
            <c:v>Pedal Position (%)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Estimate!$D$3:$D$498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Estimate!$F$3:$F$498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8-4F30-872E-BE98AA34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78144"/>
        <c:axId val="313778704"/>
      </c:scatterChart>
      <c:valAx>
        <c:axId val="313778144"/>
        <c:scaling>
          <c:orientation val="minMax"/>
          <c:max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78704"/>
        <c:crosses val="autoZero"/>
        <c:crossBetween val="midCat"/>
      </c:valAx>
      <c:valAx>
        <c:axId val="31377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4589529392721667E-2"/>
              <c:y val="0.34999060719944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78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6011144945554574"/>
          <c:y val="0.59585980917933101"/>
          <c:w val="0.34696264797563919"/>
          <c:h val="0.19862288454143145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Model</a:t>
            </a:r>
            <a:r>
              <a:rPr lang="en-US" sz="1400" baseline="0"/>
              <a:t> Predictive Control</a:t>
            </a:r>
            <a:endParaRPr lang="en-US" sz="1400"/>
          </a:p>
        </c:rich>
      </c:tx>
      <c:layout>
        <c:manualLayout>
          <c:xMode val="edge"/>
          <c:yMode val="edge"/>
          <c:x val="0.29946725032197224"/>
          <c:y val="3.26632428051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3624389628644"/>
          <c:y val="0.17839210113233661"/>
          <c:w val="0.8207739307535642"/>
          <c:h val="0.64824120603015079"/>
        </c:manualLayout>
      </c:layout>
      <c:scatterChart>
        <c:scatterStyle val="lineMarker"/>
        <c:varyColors val="0"/>
        <c:ser>
          <c:idx val="3"/>
          <c:order val="0"/>
          <c:tx>
            <c:v>Velocity (Actual)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Control!$D$3:$D$498</c:f>
              <c:numCache>
                <c:formatCode>General</c:formatCode>
                <c:ptCount val="4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Control!$G$3:$G$498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1.1821786580596738</c:v>
                </c:pt>
                <c:pt idx="7">
                  <c:v>2.3294186566300534</c:v>
                </c:pt>
                <c:pt idx="8">
                  <c:v>3.8065032785616202</c:v>
                </c:pt>
                <c:pt idx="9">
                  <c:v>7.2507698768807298</c:v>
                </c:pt>
                <c:pt idx="10">
                  <c:v>10.367271172731291</c:v>
                </c:pt>
                <c:pt idx="11">
                  <c:v>13.187198158574434</c:v>
                </c:pt>
                <c:pt idx="12">
                  <c:v>15.73877361149467</c:v>
                </c:pt>
                <c:pt idx="13">
                  <c:v>16.14428291695814</c:v>
                </c:pt>
                <c:pt idx="14">
                  <c:v>16.511202909903261</c:v>
                </c:pt>
                <c:pt idx="15">
                  <c:v>16.843205848945498</c:v>
                </c:pt>
                <c:pt idx="16">
                  <c:v>17.143614531088826</c:v>
                </c:pt>
                <c:pt idx="17">
                  <c:v>17.415435547394978</c:v>
                </c:pt>
                <c:pt idx="18">
                  <c:v>17.883937599340108</c:v>
                </c:pt>
                <c:pt idx="19">
                  <c:v>18.267514637147723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5-4DCD-BB8A-15B62D40689D}"/>
            </c:ext>
          </c:extLst>
        </c:ser>
        <c:ser>
          <c:idx val="4"/>
          <c:order val="1"/>
          <c:tx>
            <c:v>Velocity (Target)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Control!$D$3:$D$498</c:f>
              <c:numCache>
                <c:formatCode>General</c:formatCode>
                <c:ptCount val="4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Control!$H$3:$H$498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3.4823005893735548</c:v>
                </c:pt>
                <c:pt idx="7">
                  <c:v>6.4795444829570528</c:v>
                </c:pt>
                <c:pt idx="8">
                  <c:v>9.8367335071841637</c:v>
                </c:pt>
                <c:pt idx="9">
                  <c:v>15.803013970713941</c:v>
                </c:pt>
                <c:pt idx="10">
                  <c:v>19.421745996289257</c:v>
                </c:pt>
                <c:pt idx="11">
                  <c:v>21.616617919084682</c:v>
                </c:pt>
                <c:pt idx="12">
                  <c:v>22.947875034402529</c:v>
                </c:pt>
                <c:pt idx="13">
                  <c:v>23.7553232908034</c:v>
                </c:pt>
                <c:pt idx="14">
                  <c:v>24.245065414442038</c:v>
                </c:pt>
                <c:pt idx="15">
                  <c:v>24.542109027781645</c:v>
                </c:pt>
                <c:pt idx="16">
                  <c:v>24.722275086543945</c:v>
                </c:pt>
                <c:pt idx="17">
                  <c:v>24.831551325022865</c:v>
                </c:pt>
                <c:pt idx="18">
                  <c:v>24.938031195583342</c:v>
                </c:pt>
                <c:pt idx="19">
                  <c:v>24.977202950861138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5-4DCD-BB8A-15B62D40689D}"/>
            </c:ext>
          </c:extLst>
        </c:ser>
        <c:ser>
          <c:idx val="5"/>
          <c:order val="2"/>
          <c:tx>
            <c:v>Pedal Position (%)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Control!$D$3:$D$498</c:f>
              <c:numCache>
                <c:formatCode>General</c:formatCode>
                <c:ptCount val="4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Control!$F$3:$F$498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5-4DCD-BB8A-15B62D4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82624"/>
        <c:axId val="313783184"/>
      </c:scatterChart>
      <c:valAx>
        <c:axId val="313782624"/>
        <c:scaling>
          <c:orientation val="minMax"/>
          <c:max val="1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83184"/>
        <c:crosses val="autoZero"/>
        <c:crossBetween val="midCat"/>
      </c:valAx>
      <c:valAx>
        <c:axId val="31378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4589529392721667E-2"/>
              <c:y val="0.34999060719944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82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6011144945554574"/>
          <c:y val="0.15105498308411455"/>
          <c:w val="0.34696264797563919"/>
          <c:h val="0.19862288454143145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10175" y="485775"/>
    <xdr:ext cx="4162425" cy="2826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152900" y="962025"/>
    <xdr:ext cx="4162425" cy="28266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83830" y="702945"/>
    <xdr:ext cx="4162425" cy="282663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workbookViewId="0">
      <selection activeCell="E20" sqref="E20"/>
    </sheetView>
  </sheetViews>
  <sheetFormatPr defaultRowHeight="13.2" x14ac:dyDescent="0.25"/>
  <cols>
    <col min="1" max="1" width="22.33203125" bestFit="1" customWidth="1"/>
    <col min="2" max="2" width="9.109375" customWidth="1"/>
    <col min="3" max="3" width="2.33203125" customWidth="1"/>
    <col min="4" max="4" width="5" bestFit="1" customWidth="1"/>
    <col min="5" max="5" width="12.44140625" customWidth="1"/>
    <col min="6" max="6" width="12.44140625" bestFit="1" customWidth="1"/>
    <col min="7" max="7" width="12" bestFit="1" customWidth="1"/>
  </cols>
  <sheetData>
    <row r="1" spans="1:7" x14ac:dyDescent="0.25">
      <c r="A1" s="4" t="s">
        <v>24</v>
      </c>
      <c r="B1" s="17"/>
      <c r="E1" s="14" t="s">
        <v>13</v>
      </c>
      <c r="F1" s="6" t="s">
        <v>10</v>
      </c>
      <c r="G1" s="6" t="s">
        <v>11</v>
      </c>
    </row>
    <row r="2" spans="1:7" x14ac:dyDescent="0.25">
      <c r="A2" s="8"/>
      <c r="B2" s="17"/>
      <c r="D2" s="5" t="s">
        <v>0</v>
      </c>
      <c r="E2" s="5" t="s">
        <v>12</v>
      </c>
      <c r="F2" s="13" t="s">
        <v>9</v>
      </c>
      <c r="G2" s="12" t="s">
        <v>2</v>
      </c>
    </row>
    <row r="3" spans="1:7" x14ac:dyDescent="0.25">
      <c r="A3" s="8"/>
      <c r="B3" s="17"/>
      <c r="D3">
        <v>0</v>
      </c>
      <c r="F3">
        <v>0</v>
      </c>
      <c r="G3">
        <v>0</v>
      </c>
    </row>
    <row r="4" spans="1:7" x14ac:dyDescent="0.25">
      <c r="D4">
        <v>0.2</v>
      </c>
      <c r="E4" s="16">
        <v>0</v>
      </c>
      <c r="F4">
        <f>F3+E4</f>
        <v>0</v>
      </c>
      <c r="G4">
        <f>G3*EXP(-(D4-D3)/$B$7)+F4*$B$6*(1-EXP(-(D4-D3)/$B$7))</f>
        <v>0</v>
      </c>
    </row>
    <row r="5" spans="1:7" ht="13.8" thickBot="1" x14ac:dyDescent="0.3">
      <c r="A5" s="4" t="s">
        <v>8</v>
      </c>
      <c r="D5">
        <v>0.4</v>
      </c>
      <c r="E5" s="16">
        <v>0</v>
      </c>
      <c r="F5">
        <f>F4+E5</f>
        <v>0</v>
      </c>
      <c r="G5">
        <f t="shared" ref="G5:G22" si="0">G4*EXP(-(D5-D4)/$B$7)+F5*$B$6*(1-EXP(-(D5-D4)/$B$7))</f>
        <v>0</v>
      </c>
    </row>
    <row r="6" spans="1:7" x14ac:dyDescent="0.25">
      <c r="A6" s="9" t="s">
        <v>20</v>
      </c>
      <c r="B6" s="1">
        <v>1</v>
      </c>
      <c r="D6">
        <v>0.6</v>
      </c>
      <c r="E6" s="16">
        <v>0</v>
      </c>
      <c r="F6">
        <f t="shared" ref="F6:F22" si="1">F5+E6</f>
        <v>0</v>
      </c>
      <c r="G6">
        <f t="shared" si="0"/>
        <v>0</v>
      </c>
    </row>
    <row r="7" spans="1:7" ht="13.8" thickBot="1" x14ac:dyDescent="0.3">
      <c r="A7" s="10" t="s">
        <v>21</v>
      </c>
      <c r="B7" s="3">
        <v>10</v>
      </c>
      <c r="D7">
        <v>0.8</v>
      </c>
      <c r="E7" s="16">
        <v>0</v>
      </c>
      <c r="F7">
        <f t="shared" si="1"/>
        <v>0</v>
      </c>
      <c r="G7">
        <f t="shared" si="0"/>
        <v>0</v>
      </c>
    </row>
    <row r="8" spans="1:7" x14ac:dyDescent="0.25">
      <c r="D8">
        <v>1</v>
      </c>
      <c r="E8" s="16">
        <v>0</v>
      </c>
      <c r="F8">
        <f t="shared" si="1"/>
        <v>0</v>
      </c>
      <c r="G8">
        <f t="shared" si="0"/>
        <v>0</v>
      </c>
    </row>
    <row r="9" spans="1:7" x14ac:dyDescent="0.25">
      <c r="A9" s="4"/>
      <c r="D9">
        <v>1.3</v>
      </c>
      <c r="E9" s="16">
        <v>40</v>
      </c>
      <c r="F9">
        <f t="shared" si="1"/>
        <v>40</v>
      </c>
      <c r="G9">
        <f t="shared" si="0"/>
        <v>1.1821786580596738</v>
      </c>
    </row>
    <row r="10" spans="1:7" x14ac:dyDescent="0.25">
      <c r="A10" s="8"/>
      <c r="B10" s="17"/>
      <c r="D10">
        <v>1.6</v>
      </c>
      <c r="E10" s="16">
        <v>0</v>
      </c>
      <c r="F10">
        <f t="shared" si="1"/>
        <v>40</v>
      </c>
      <c r="G10">
        <f t="shared" si="0"/>
        <v>2.3294186566300534</v>
      </c>
    </row>
    <row r="11" spans="1:7" x14ac:dyDescent="0.25">
      <c r="A11" s="8"/>
      <c r="B11" s="17"/>
      <c r="D11">
        <v>2</v>
      </c>
      <c r="E11" s="16">
        <v>0</v>
      </c>
      <c r="F11">
        <f t="shared" si="1"/>
        <v>40</v>
      </c>
      <c r="G11">
        <f t="shared" si="0"/>
        <v>3.8065032785616202</v>
      </c>
    </row>
    <row r="12" spans="1:7" x14ac:dyDescent="0.25">
      <c r="A12" s="8"/>
      <c r="B12" s="17"/>
      <c r="D12">
        <v>3</v>
      </c>
      <c r="E12" s="16">
        <v>0</v>
      </c>
      <c r="F12">
        <f t="shared" si="1"/>
        <v>40</v>
      </c>
      <c r="G12">
        <f t="shared" si="0"/>
        <v>7.2507698768807298</v>
      </c>
    </row>
    <row r="13" spans="1:7" x14ac:dyDescent="0.25">
      <c r="A13" s="17"/>
      <c r="B13" s="17"/>
      <c r="D13">
        <v>4</v>
      </c>
      <c r="E13" s="16">
        <v>0</v>
      </c>
      <c r="F13">
        <f t="shared" si="1"/>
        <v>40</v>
      </c>
      <c r="G13">
        <f t="shared" si="0"/>
        <v>10.367271172731291</v>
      </c>
    </row>
    <row r="14" spans="1:7" x14ac:dyDescent="0.25">
      <c r="A14" s="17"/>
      <c r="B14" s="17"/>
      <c r="D14">
        <v>5</v>
      </c>
      <c r="E14" s="16">
        <v>0</v>
      </c>
      <c r="F14">
        <f t="shared" si="1"/>
        <v>40</v>
      </c>
      <c r="G14">
        <f t="shared" si="0"/>
        <v>13.187198158574434</v>
      </c>
    </row>
    <row r="15" spans="1:7" x14ac:dyDescent="0.25">
      <c r="A15" s="8"/>
      <c r="B15" s="17"/>
      <c r="D15">
        <v>6</v>
      </c>
      <c r="E15" s="16">
        <v>0</v>
      </c>
      <c r="F15">
        <f t="shared" si="1"/>
        <v>40</v>
      </c>
      <c r="G15">
        <f t="shared" si="0"/>
        <v>15.73877361149467</v>
      </c>
    </row>
    <row r="16" spans="1:7" x14ac:dyDescent="0.25">
      <c r="A16" s="8"/>
      <c r="B16" s="17"/>
      <c r="D16">
        <v>7</v>
      </c>
      <c r="E16" s="16">
        <v>-20</v>
      </c>
      <c r="F16">
        <f t="shared" si="1"/>
        <v>20</v>
      </c>
      <c r="G16">
        <f t="shared" si="0"/>
        <v>16.14428291695814</v>
      </c>
    </row>
    <row r="17" spans="1:7" x14ac:dyDescent="0.25">
      <c r="A17" s="8"/>
      <c r="B17" s="17"/>
      <c r="D17">
        <v>8</v>
      </c>
      <c r="E17" s="16">
        <v>0</v>
      </c>
      <c r="F17">
        <f t="shared" si="1"/>
        <v>20</v>
      </c>
      <c r="G17">
        <f t="shared" si="0"/>
        <v>16.511202909903261</v>
      </c>
    </row>
    <row r="18" spans="1:7" x14ac:dyDescent="0.25">
      <c r="D18">
        <v>9</v>
      </c>
      <c r="E18" s="16">
        <v>0</v>
      </c>
      <c r="F18">
        <f t="shared" si="1"/>
        <v>20</v>
      </c>
      <c r="G18">
        <f t="shared" si="0"/>
        <v>16.843205848945498</v>
      </c>
    </row>
    <row r="19" spans="1:7" x14ac:dyDescent="0.25">
      <c r="A19" s="7"/>
      <c r="D19">
        <v>10</v>
      </c>
      <c r="E19" s="16">
        <v>-20</v>
      </c>
      <c r="F19">
        <f t="shared" si="1"/>
        <v>0</v>
      </c>
      <c r="G19">
        <f t="shared" si="0"/>
        <v>15.240362891808017</v>
      </c>
    </row>
    <row r="20" spans="1:7" x14ac:dyDescent="0.25">
      <c r="D20">
        <v>11</v>
      </c>
      <c r="E20" s="16">
        <v>0</v>
      </c>
      <c r="F20">
        <f t="shared" si="1"/>
        <v>0</v>
      </c>
      <c r="G20">
        <f t="shared" si="0"/>
        <v>13.790050608954616</v>
      </c>
    </row>
    <row r="21" spans="1:7" x14ac:dyDescent="0.25">
      <c r="D21">
        <v>13</v>
      </c>
      <c r="E21" s="16">
        <v>0</v>
      </c>
      <c r="F21">
        <f t="shared" si="1"/>
        <v>0</v>
      </c>
      <c r="G21">
        <f t="shared" si="0"/>
        <v>11.290338520052893</v>
      </c>
    </row>
    <row r="22" spans="1:7" x14ac:dyDescent="0.25">
      <c r="D22">
        <v>15</v>
      </c>
      <c r="E22" s="16">
        <v>0</v>
      </c>
      <c r="F22">
        <f t="shared" si="1"/>
        <v>0</v>
      </c>
      <c r="G22">
        <f t="shared" si="0"/>
        <v>9.2437473590282515</v>
      </c>
    </row>
    <row r="23" spans="1:7" x14ac:dyDescent="0.25">
      <c r="E23" s="16"/>
    </row>
    <row r="24" spans="1:7" x14ac:dyDescent="0.25">
      <c r="E24" s="16"/>
    </row>
    <row r="25" spans="1:7" x14ac:dyDescent="0.25">
      <c r="E25" s="16"/>
    </row>
    <row r="26" spans="1:7" x14ac:dyDescent="0.25">
      <c r="E26" s="16"/>
    </row>
    <row r="27" spans="1:7" x14ac:dyDescent="0.25">
      <c r="E27" s="16"/>
    </row>
    <row r="28" spans="1:7" x14ac:dyDescent="0.25">
      <c r="E28" s="16"/>
    </row>
    <row r="29" spans="1:7" x14ac:dyDescent="0.25">
      <c r="E29" s="16"/>
    </row>
    <row r="30" spans="1:7" x14ac:dyDescent="0.25">
      <c r="E30" s="16"/>
    </row>
    <row r="31" spans="1:7" x14ac:dyDescent="0.25">
      <c r="E31" s="16"/>
    </row>
    <row r="32" spans="1:7" x14ac:dyDescent="0.25">
      <c r="E32" s="16"/>
    </row>
    <row r="33" spans="4:7" x14ac:dyDescent="0.25">
      <c r="E33" s="16"/>
    </row>
    <row r="34" spans="4:7" x14ac:dyDescent="0.25">
      <c r="E34" s="16"/>
    </row>
    <row r="35" spans="4:7" x14ac:dyDescent="0.25">
      <c r="E35" s="16"/>
    </row>
    <row r="36" spans="4:7" x14ac:dyDescent="0.25">
      <c r="E36" s="16"/>
    </row>
    <row r="37" spans="4:7" x14ac:dyDescent="0.25">
      <c r="E37" s="16"/>
    </row>
    <row r="38" spans="4:7" x14ac:dyDescent="0.25">
      <c r="E38" s="16"/>
    </row>
    <row r="39" spans="4:7" x14ac:dyDescent="0.25">
      <c r="E39" s="16"/>
    </row>
    <row r="40" spans="4:7" x14ac:dyDescent="0.25">
      <c r="D40" s="15"/>
      <c r="E40" s="16"/>
      <c r="F40" s="15"/>
      <c r="G40" s="15"/>
    </row>
    <row r="41" spans="4:7" x14ac:dyDescent="0.25">
      <c r="D41" s="15"/>
      <c r="E41" s="16"/>
      <c r="F41" s="15"/>
      <c r="G41" s="15"/>
    </row>
    <row r="42" spans="4:7" x14ac:dyDescent="0.25">
      <c r="D42" s="15"/>
      <c r="E42" s="16"/>
      <c r="F42" s="15"/>
      <c r="G42" s="15"/>
    </row>
    <row r="43" spans="4:7" x14ac:dyDescent="0.25">
      <c r="D43" s="15"/>
      <c r="E43" s="16"/>
      <c r="F43" s="15"/>
      <c r="G43" s="15"/>
    </row>
    <row r="44" spans="4:7" x14ac:dyDescent="0.25">
      <c r="D44" s="15"/>
      <c r="E44" s="16"/>
      <c r="F44" s="15"/>
      <c r="G44" s="15"/>
    </row>
    <row r="45" spans="4:7" x14ac:dyDescent="0.25">
      <c r="D45" s="15"/>
      <c r="E45" s="16"/>
      <c r="F45" s="15"/>
      <c r="G45" s="15"/>
    </row>
    <row r="46" spans="4:7" x14ac:dyDescent="0.25">
      <c r="D46" s="15"/>
      <c r="E46" s="16"/>
      <c r="F46" s="15"/>
      <c r="G46" s="15"/>
    </row>
    <row r="47" spans="4:7" x14ac:dyDescent="0.25">
      <c r="D47" s="15"/>
      <c r="E47" s="16"/>
      <c r="F47" s="15"/>
      <c r="G47" s="15"/>
    </row>
    <row r="48" spans="4:7" x14ac:dyDescent="0.25">
      <c r="D48" s="15"/>
      <c r="E48" s="16"/>
      <c r="F48" s="15"/>
      <c r="G48" s="15"/>
    </row>
    <row r="49" spans="4:7" x14ac:dyDescent="0.25">
      <c r="D49" s="15"/>
      <c r="E49" s="16"/>
      <c r="F49" s="15"/>
      <c r="G49" s="15"/>
    </row>
    <row r="50" spans="4:7" x14ac:dyDescent="0.25">
      <c r="D50" s="15"/>
      <c r="E50" s="16"/>
      <c r="F50" s="15"/>
      <c r="G50" s="15"/>
    </row>
    <row r="51" spans="4:7" x14ac:dyDescent="0.25">
      <c r="D51" s="15"/>
      <c r="E51" s="16"/>
      <c r="F51" s="15"/>
      <c r="G51" s="15"/>
    </row>
    <row r="52" spans="4:7" x14ac:dyDescent="0.25">
      <c r="D52" s="15"/>
      <c r="E52" s="16"/>
      <c r="F52" s="15"/>
      <c r="G52" s="15"/>
    </row>
    <row r="53" spans="4:7" x14ac:dyDescent="0.25">
      <c r="D53" s="15"/>
      <c r="E53" s="16"/>
      <c r="F53" s="15"/>
      <c r="G53" s="15"/>
    </row>
    <row r="54" spans="4:7" x14ac:dyDescent="0.25">
      <c r="D54" s="15"/>
      <c r="E54" s="16"/>
      <c r="F54" s="15"/>
      <c r="G54" s="15"/>
    </row>
    <row r="55" spans="4:7" x14ac:dyDescent="0.25">
      <c r="D55" s="15"/>
      <c r="E55" s="16"/>
      <c r="F55" s="15"/>
      <c r="G55" s="15"/>
    </row>
    <row r="56" spans="4:7" x14ac:dyDescent="0.25">
      <c r="D56" s="15"/>
      <c r="E56" s="16"/>
      <c r="F56" s="15"/>
      <c r="G56" s="15"/>
    </row>
    <row r="57" spans="4:7" x14ac:dyDescent="0.25">
      <c r="D57" s="15"/>
      <c r="E57" s="16"/>
      <c r="F57" s="15"/>
      <c r="G57" s="15"/>
    </row>
    <row r="58" spans="4:7" x14ac:dyDescent="0.25">
      <c r="D58" s="15"/>
      <c r="E58" s="16"/>
      <c r="F58" s="15"/>
      <c r="G58" s="15"/>
    </row>
    <row r="59" spans="4:7" x14ac:dyDescent="0.25">
      <c r="D59" s="15"/>
      <c r="E59" s="16"/>
      <c r="F59" s="15"/>
      <c r="G59" s="15"/>
    </row>
    <row r="60" spans="4:7" x14ac:dyDescent="0.25">
      <c r="D60" s="15"/>
      <c r="E60" s="16"/>
      <c r="F60" s="15"/>
      <c r="G60" s="15"/>
    </row>
    <row r="61" spans="4:7" x14ac:dyDescent="0.25">
      <c r="D61" s="15"/>
      <c r="E61" s="16"/>
      <c r="F61" s="15"/>
      <c r="G61" s="15"/>
    </row>
    <row r="62" spans="4:7" x14ac:dyDescent="0.25">
      <c r="D62" s="15"/>
      <c r="E62" s="16"/>
      <c r="F62" s="15"/>
      <c r="G62" s="15"/>
    </row>
    <row r="63" spans="4:7" x14ac:dyDescent="0.25">
      <c r="D63" s="15"/>
      <c r="E63" s="16"/>
      <c r="F63" s="15"/>
      <c r="G63" s="15"/>
    </row>
    <row r="64" spans="4:7" x14ac:dyDescent="0.25">
      <c r="D64" s="15"/>
      <c r="E64" s="16"/>
      <c r="F64" s="15"/>
      <c r="G64" s="15"/>
    </row>
    <row r="65" spans="4:7" x14ac:dyDescent="0.25">
      <c r="D65" s="15"/>
      <c r="E65" s="16"/>
      <c r="F65" s="15"/>
      <c r="G65" s="15"/>
    </row>
    <row r="66" spans="4:7" x14ac:dyDescent="0.25">
      <c r="D66" s="15"/>
      <c r="E66" s="16"/>
      <c r="F66" s="15"/>
      <c r="G66" s="15"/>
    </row>
    <row r="67" spans="4:7" x14ac:dyDescent="0.25">
      <c r="D67" s="15"/>
      <c r="E67" s="16"/>
      <c r="F67" s="15"/>
      <c r="G67" s="15"/>
    </row>
    <row r="68" spans="4:7" x14ac:dyDescent="0.25">
      <c r="D68" s="15"/>
      <c r="E68" s="16"/>
      <c r="F68" s="15"/>
      <c r="G68" s="15"/>
    </row>
    <row r="69" spans="4:7" x14ac:dyDescent="0.25">
      <c r="D69" s="15"/>
      <c r="E69" s="16"/>
      <c r="F69" s="15"/>
      <c r="G69" s="15"/>
    </row>
    <row r="70" spans="4:7" x14ac:dyDescent="0.25">
      <c r="D70" s="15"/>
      <c r="E70" s="16"/>
      <c r="F70" s="15"/>
      <c r="G70" s="15"/>
    </row>
    <row r="71" spans="4:7" x14ac:dyDescent="0.25">
      <c r="D71" s="15"/>
      <c r="E71" s="16"/>
      <c r="F71" s="15"/>
      <c r="G71" s="15"/>
    </row>
    <row r="72" spans="4:7" x14ac:dyDescent="0.25">
      <c r="D72" s="15"/>
      <c r="E72" s="16"/>
      <c r="F72" s="15"/>
      <c r="G72" s="15"/>
    </row>
    <row r="73" spans="4:7" x14ac:dyDescent="0.25">
      <c r="D73" s="15"/>
      <c r="E73" s="16"/>
      <c r="F73" s="15"/>
      <c r="G73" s="15"/>
    </row>
    <row r="74" spans="4:7" x14ac:dyDescent="0.25">
      <c r="D74" s="15"/>
      <c r="E74" s="16"/>
      <c r="F74" s="15"/>
      <c r="G74" s="15"/>
    </row>
    <row r="75" spans="4:7" x14ac:dyDescent="0.25">
      <c r="D75" s="15"/>
      <c r="E75" s="16"/>
      <c r="F75" s="15"/>
      <c r="G75" s="15"/>
    </row>
    <row r="76" spans="4:7" x14ac:dyDescent="0.25">
      <c r="D76" s="15"/>
      <c r="E76" s="16"/>
      <c r="F76" s="15"/>
      <c r="G76" s="15"/>
    </row>
    <row r="77" spans="4:7" x14ac:dyDescent="0.25">
      <c r="D77" s="15"/>
      <c r="E77" s="16"/>
      <c r="F77" s="15"/>
      <c r="G77" s="15"/>
    </row>
    <row r="78" spans="4:7" x14ac:dyDescent="0.25">
      <c r="D78" s="15"/>
      <c r="E78" s="16"/>
      <c r="F78" s="15"/>
      <c r="G78" s="15"/>
    </row>
    <row r="79" spans="4:7" x14ac:dyDescent="0.25">
      <c r="D79" s="15"/>
      <c r="E79" s="16"/>
      <c r="F79" s="15"/>
      <c r="G79" s="15"/>
    </row>
    <row r="80" spans="4:7" x14ac:dyDescent="0.25">
      <c r="D80" s="15"/>
      <c r="E80" s="16"/>
      <c r="F80" s="15"/>
      <c r="G80" s="15"/>
    </row>
    <row r="81" spans="4:7" x14ac:dyDescent="0.25">
      <c r="D81" s="15"/>
      <c r="E81" s="16"/>
      <c r="F81" s="15"/>
      <c r="G81" s="15"/>
    </row>
    <row r="82" spans="4:7" x14ac:dyDescent="0.25">
      <c r="D82" s="15"/>
      <c r="E82" s="16"/>
      <c r="F82" s="15"/>
      <c r="G82" s="15"/>
    </row>
    <row r="83" spans="4:7" x14ac:dyDescent="0.25">
      <c r="D83" s="15"/>
      <c r="E83" s="16"/>
      <c r="F83" s="15"/>
      <c r="G83" s="15"/>
    </row>
    <row r="84" spans="4:7" x14ac:dyDescent="0.25">
      <c r="D84" s="15"/>
      <c r="E84" s="16"/>
      <c r="F84" s="15"/>
      <c r="G84" s="15"/>
    </row>
    <row r="85" spans="4:7" x14ac:dyDescent="0.25">
      <c r="D85" s="15"/>
      <c r="E85" s="16"/>
      <c r="F85" s="15"/>
      <c r="G85" s="15"/>
    </row>
    <row r="86" spans="4:7" x14ac:dyDescent="0.25">
      <c r="D86" s="15"/>
      <c r="E86" s="16"/>
      <c r="F86" s="15"/>
      <c r="G86" s="15"/>
    </row>
    <row r="87" spans="4:7" x14ac:dyDescent="0.25">
      <c r="D87" s="15"/>
      <c r="E87" s="16"/>
      <c r="F87" s="15"/>
      <c r="G87" s="15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"/>
  <sheetViews>
    <sheetView workbookViewId="0">
      <selection activeCell="N30" sqref="N30"/>
    </sheetView>
  </sheetViews>
  <sheetFormatPr defaultRowHeight="13.2" x14ac:dyDescent="0.25"/>
  <cols>
    <col min="1" max="1" width="22.33203125" bestFit="1" customWidth="1"/>
    <col min="4" max="4" width="5" bestFit="1" customWidth="1"/>
    <col min="5" max="5" width="12.44140625" customWidth="1"/>
    <col min="6" max="6" width="12.44140625" bestFit="1" customWidth="1"/>
    <col min="7" max="10" width="12" bestFit="1" customWidth="1"/>
  </cols>
  <sheetData>
    <row r="1" spans="1:10" x14ac:dyDescent="0.25">
      <c r="A1" s="4" t="s">
        <v>23</v>
      </c>
      <c r="B1" s="17"/>
      <c r="E1" s="14" t="s">
        <v>13</v>
      </c>
      <c r="F1" s="6" t="s">
        <v>10</v>
      </c>
      <c r="G1" s="6" t="s">
        <v>11</v>
      </c>
      <c r="H1" s="6" t="s">
        <v>16</v>
      </c>
    </row>
    <row r="2" spans="1:10" x14ac:dyDescent="0.25">
      <c r="A2" s="8"/>
      <c r="B2" s="17"/>
      <c r="D2" s="5" t="s">
        <v>0</v>
      </c>
      <c r="E2" s="5" t="s">
        <v>12</v>
      </c>
      <c r="F2" s="13" t="s">
        <v>9</v>
      </c>
      <c r="G2" s="12" t="s">
        <v>2</v>
      </c>
      <c r="H2" s="5" t="s">
        <v>7</v>
      </c>
      <c r="I2" s="5" t="s">
        <v>6</v>
      </c>
      <c r="J2" s="5" t="s">
        <v>1</v>
      </c>
    </row>
    <row r="3" spans="1:10" x14ac:dyDescent="0.25">
      <c r="A3" s="8"/>
      <c r="B3" s="17"/>
      <c r="D3">
        <v>0</v>
      </c>
      <c r="F3">
        <v>0</v>
      </c>
      <c r="G3">
        <v>0</v>
      </c>
      <c r="H3">
        <f>IF(D3&lt;=$B$12,0,$B$10*(1-EXP(-(D3-$B$12)/$B$11)))</f>
        <v>0</v>
      </c>
      <c r="I3">
        <f>ABS(H3-G3)</f>
        <v>0</v>
      </c>
      <c r="J3">
        <f>(H3-G3)^2</f>
        <v>0</v>
      </c>
    </row>
    <row r="4" spans="1:10" x14ac:dyDescent="0.25">
      <c r="D4">
        <v>1</v>
      </c>
      <c r="E4" s="20">
        <v>0</v>
      </c>
      <c r="F4">
        <f>F3+E4</f>
        <v>0</v>
      </c>
      <c r="G4">
        <f>G3*EXP(-(D4-D3)/$B$7)+F4*$B$6*(1-EXP(-(D4-D3)/$B$7))</f>
        <v>0</v>
      </c>
      <c r="H4">
        <f t="shared" ref="H4:H22" si="0">IF(D4&lt;=$B$12,0,$B$10*(1-EXP(-(D4-$B$12)/$B$11)))</f>
        <v>0</v>
      </c>
      <c r="I4">
        <f t="shared" ref="I4:I22" si="1">ABS(H4-G4)</f>
        <v>0</v>
      </c>
      <c r="J4">
        <f t="shared" ref="J4:J22" si="2">(H4-G4)^2</f>
        <v>0</v>
      </c>
    </row>
    <row r="5" spans="1:10" ht="13.8" thickBot="1" x14ac:dyDescent="0.3">
      <c r="A5" s="4" t="s">
        <v>8</v>
      </c>
      <c r="D5">
        <v>2</v>
      </c>
      <c r="E5" s="20">
        <v>100</v>
      </c>
      <c r="F5">
        <f>F4+E5</f>
        <v>100</v>
      </c>
      <c r="G5">
        <f t="shared" ref="G5:G22" si="3">G4*EXP(-(D5-D4)/$B$7)+F5*$B$6*(1-EXP(-(D5-D4)/$B$7))</f>
        <v>31.477547222989326</v>
      </c>
      <c r="H5">
        <f t="shared" si="0"/>
        <v>9.5162581964040491</v>
      </c>
      <c r="I5">
        <f t="shared" si="1"/>
        <v>21.961289026585277</v>
      </c>
      <c r="J5">
        <f t="shared" si="2"/>
        <v>482.2982157092149</v>
      </c>
    </row>
    <row r="6" spans="1:10" x14ac:dyDescent="0.25">
      <c r="A6" s="9" t="s">
        <v>20</v>
      </c>
      <c r="B6" s="18">
        <v>0.8</v>
      </c>
      <c r="D6">
        <v>3</v>
      </c>
      <c r="E6" s="20">
        <v>0</v>
      </c>
      <c r="F6">
        <f t="shared" ref="F6:F22" si="4">F5+E6</f>
        <v>100</v>
      </c>
      <c r="G6">
        <f t="shared" si="3"/>
        <v>50.569644706284613</v>
      </c>
      <c r="H6">
        <f t="shared" si="0"/>
        <v>18.126924692201818</v>
      </c>
      <c r="I6">
        <f t="shared" si="1"/>
        <v>32.442720014082795</v>
      </c>
      <c r="J6">
        <f t="shared" si="2"/>
        <v>1052.5300819121683</v>
      </c>
    </row>
    <row r="7" spans="1:10" ht="13.8" thickBot="1" x14ac:dyDescent="0.3">
      <c r="A7" s="10" t="s">
        <v>21</v>
      </c>
      <c r="B7" s="19">
        <v>2</v>
      </c>
      <c r="D7">
        <v>4</v>
      </c>
      <c r="E7" s="20">
        <v>0</v>
      </c>
      <c r="F7">
        <f t="shared" si="4"/>
        <v>100</v>
      </c>
      <c r="G7">
        <f t="shared" si="3"/>
        <v>62.149587188125608</v>
      </c>
      <c r="H7">
        <f t="shared" si="0"/>
        <v>25.918177931828211</v>
      </c>
      <c r="I7">
        <f t="shared" si="1"/>
        <v>36.231409256297397</v>
      </c>
      <c r="J7">
        <f t="shared" si="2"/>
        <v>1312.7150166973126</v>
      </c>
    </row>
    <row r="8" spans="1:10" x14ac:dyDescent="0.25">
      <c r="D8">
        <v>5</v>
      </c>
      <c r="E8" s="20">
        <v>0</v>
      </c>
      <c r="F8">
        <f t="shared" si="4"/>
        <v>100</v>
      </c>
      <c r="G8">
        <f t="shared" si="3"/>
        <v>69.173177341070982</v>
      </c>
      <c r="H8">
        <f t="shared" si="0"/>
        <v>32.967995396436066</v>
      </c>
      <c r="I8">
        <f t="shared" si="1"/>
        <v>36.205181944634916</v>
      </c>
      <c r="J8">
        <f t="shared" si="2"/>
        <v>1310.8151996441181</v>
      </c>
    </row>
    <row r="9" spans="1:10" ht="13.8" thickBot="1" x14ac:dyDescent="0.3">
      <c r="A9" s="4" t="s">
        <v>22</v>
      </c>
      <c r="D9">
        <v>6</v>
      </c>
      <c r="E9" s="20">
        <v>0</v>
      </c>
      <c r="F9">
        <f t="shared" si="4"/>
        <v>100</v>
      </c>
      <c r="G9">
        <f t="shared" si="3"/>
        <v>73.433200110088094</v>
      </c>
      <c r="H9">
        <f>IF(D9&lt;=$B$12,0,$B$10*(1-EXP(-(D9-$B$12)/$B$11)))</f>
        <v>39.346934028736655</v>
      </c>
      <c r="I9">
        <f t="shared" si="1"/>
        <v>34.08626608135144</v>
      </c>
      <c r="J9">
        <f t="shared" si="2"/>
        <v>1161.8735353686895</v>
      </c>
    </row>
    <row r="10" spans="1:10" x14ac:dyDescent="0.25">
      <c r="A10" s="9" t="s">
        <v>15</v>
      </c>
      <c r="B10" s="1">
        <v>100</v>
      </c>
      <c r="D10">
        <v>7</v>
      </c>
      <c r="E10" s="20">
        <v>0</v>
      </c>
      <c r="F10">
        <f t="shared" si="4"/>
        <v>100</v>
      </c>
      <c r="G10">
        <f t="shared" si="3"/>
        <v>76.017034530570882</v>
      </c>
      <c r="H10">
        <f t="shared" si="0"/>
        <v>45.118836390597359</v>
      </c>
      <c r="I10">
        <f t="shared" si="1"/>
        <v>30.898198139973523</v>
      </c>
      <c r="J10">
        <f t="shared" si="2"/>
        <v>954.6986482970633</v>
      </c>
    </row>
    <row r="11" spans="1:10" x14ac:dyDescent="0.25">
      <c r="A11" s="11" t="s">
        <v>17</v>
      </c>
      <c r="B11" s="2">
        <v>10</v>
      </c>
      <c r="D11">
        <v>8</v>
      </c>
      <c r="E11" s="20">
        <v>0</v>
      </c>
      <c r="F11">
        <f t="shared" si="4"/>
        <v>100</v>
      </c>
      <c r="G11">
        <f t="shared" si="3"/>
        <v>77.58420932621452</v>
      </c>
      <c r="H11">
        <f t="shared" si="0"/>
        <v>50.341469620859044</v>
      </c>
      <c r="I11">
        <f t="shared" si="1"/>
        <v>27.242739705355476</v>
      </c>
      <c r="J11">
        <f t="shared" si="2"/>
        <v>742.16686665375175</v>
      </c>
    </row>
    <row r="12" spans="1:10" ht="13.8" thickBot="1" x14ac:dyDescent="0.3">
      <c r="A12" s="10" t="s">
        <v>18</v>
      </c>
      <c r="B12" s="3">
        <v>1</v>
      </c>
      <c r="D12">
        <v>9</v>
      </c>
      <c r="E12" s="20">
        <v>0</v>
      </c>
      <c r="F12">
        <f t="shared" si="4"/>
        <v>100</v>
      </c>
      <c r="G12">
        <f t="shared" si="3"/>
        <v>78.534748888901262</v>
      </c>
      <c r="H12">
        <f t="shared" si="0"/>
        <v>55.067103588277845</v>
      </c>
      <c r="I12">
        <f t="shared" si="1"/>
        <v>23.467645300623417</v>
      </c>
      <c r="J12">
        <f t="shared" si="2"/>
        <v>550.73037595587232</v>
      </c>
    </row>
    <row r="13" spans="1:10" x14ac:dyDescent="0.25">
      <c r="D13">
        <v>10</v>
      </c>
      <c r="E13" s="20">
        <v>0</v>
      </c>
      <c r="F13">
        <f t="shared" si="4"/>
        <v>100</v>
      </c>
      <c r="G13">
        <f t="shared" si="3"/>
        <v>79.111280276940619</v>
      </c>
      <c r="H13">
        <f t="shared" si="0"/>
        <v>59.343034025940092</v>
      </c>
      <c r="I13">
        <f t="shared" si="1"/>
        <v>19.768246251000527</v>
      </c>
      <c r="J13">
        <f t="shared" si="2"/>
        <v>390.78355984019635</v>
      </c>
    </row>
    <row r="14" spans="1:10" x14ac:dyDescent="0.25">
      <c r="D14">
        <v>11</v>
      </c>
      <c r="E14" s="20">
        <v>0</v>
      </c>
      <c r="F14">
        <f t="shared" si="4"/>
        <v>100</v>
      </c>
      <c r="G14">
        <f t="shared" si="3"/>
        <v>79.460964240073167</v>
      </c>
      <c r="H14">
        <f t="shared" si="0"/>
        <v>63.212055882855765</v>
      </c>
      <c r="I14">
        <f t="shared" si="1"/>
        <v>16.248908357217402</v>
      </c>
      <c r="J14">
        <f t="shared" si="2"/>
        <v>264.02702280124953</v>
      </c>
    </row>
    <row r="15" spans="1:10" ht="13.8" thickBot="1" x14ac:dyDescent="0.3">
      <c r="A15" s="8" t="s">
        <v>4</v>
      </c>
      <c r="D15">
        <v>12</v>
      </c>
      <c r="E15" s="20">
        <v>0</v>
      </c>
      <c r="F15">
        <f t="shared" si="4"/>
        <v>100</v>
      </c>
      <c r="G15">
        <f t="shared" si="3"/>
        <v>79.673058284922874</v>
      </c>
      <c r="H15">
        <f t="shared" si="0"/>
        <v>66.712891630192047</v>
      </c>
      <c r="I15">
        <f t="shared" si="1"/>
        <v>12.960166654730827</v>
      </c>
      <c r="J15">
        <f t="shared" si="2"/>
        <v>167.96591971839683</v>
      </c>
    </row>
    <row r="16" spans="1:10" x14ac:dyDescent="0.25">
      <c r="A16" s="9" t="s">
        <v>3</v>
      </c>
      <c r="B16" s="1">
        <f>SUM(J3:J78)</f>
        <v>9884.7224238661856</v>
      </c>
      <c r="D16">
        <v>13</v>
      </c>
      <c r="E16" s="20">
        <v>0</v>
      </c>
      <c r="F16">
        <f t="shared" si="4"/>
        <v>100</v>
      </c>
      <c r="G16">
        <f t="shared" si="3"/>
        <v>79.801699825866692</v>
      </c>
      <c r="H16">
        <f t="shared" si="0"/>
        <v>69.880578808779774</v>
      </c>
      <c r="I16">
        <f t="shared" si="1"/>
        <v>9.921121017086918</v>
      </c>
      <c r="J16">
        <f t="shared" si="2"/>
        <v>98.428642235683768</v>
      </c>
    </row>
    <row r="17" spans="1:10" ht="13.8" thickBot="1" x14ac:dyDescent="0.3">
      <c r="A17" s="10" t="s">
        <v>5</v>
      </c>
      <c r="B17" s="3">
        <f>SUM(I3:I78)</f>
        <v>435.97442564276372</v>
      </c>
      <c r="D17">
        <v>14</v>
      </c>
      <c r="E17" s="20">
        <v>0</v>
      </c>
      <c r="F17">
        <f t="shared" si="4"/>
        <v>100</v>
      </c>
      <c r="G17">
        <f t="shared" si="3"/>
        <v>79.879724864561794</v>
      </c>
      <c r="H17">
        <f t="shared" si="0"/>
        <v>72.746820696598746</v>
      </c>
      <c r="I17">
        <f t="shared" si="1"/>
        <v>7.1329041679630478</v>
      </c>
      <c r="J17">
        <f t="shared" si="2"/>
        <v>50.878321869344617</v>
      </c>
    </row>
    <row r="18" spans="1:10" x14ac:dyDescent="0.25">
      <c r="D18">
        <v>15</v>
      </c>
      <c r="E18" s="20">
        <v>0</v>
      </c>
      <c r="F18">
        <f t="shared" si="4"/>
        <v>100</v>
      </c>
      <c r="G18">
        <f t="shared" si="3"/>
        <v>79.927049442755646</v>
      </c>
      <c r="H18">
        <f t="shared" si="0"/>
        <v>75.340303605839352</v>
      </c>
      <c r="I18">
        <f t="shared" si="1"/>
        <v>4.5867458369162932</v>
      </c>
      <c r="J18">
        <f t="shared" si="2"/>
        <v>21.038237372468949</v>
      </c>
    </row>
    <row r="19" spans="1:10" x14ac:dyDescent="0.25">
      <c r="A19" s="7"/>
      <c r="D19">
        <v>16</v>
      </c>
      <c r="E19" s="20">
        <v>0</v>
      </c>
      <c r="F19">
        <f t="shared" si="4"/>
        <v>100</v>
      </c>
      <c r="G19">
        <f t="shared" si="3"/>
        <v>79.955753250388184</v>
      </c>
      <c r="H19">
        <f t="shared" si="0"/>
        <v>77.686983985157028</v>
      </c>
      <c r="I19">
        <f t="shared" si="1"/>
        <v>2.2687692652311569</v>
      </c>
      <c r="J19">
        <f t="shared" si="2"/>
        <v>5.1473139788575235</v>
      </c>
    </row>
    <row r="20" spans="1:10" x14ac:dyDescent="0.25">
      <c r="D20">
        <v>17</v>
      </c>
      <c r="E20" s="20">
        <v>0</v>
      </c>
      <c r="F20">
        <f t="shared" si="4"/>
        <v>100</v>
      </c>
      <c r="G20">
        <f t="shared" si="3"/>
        <v>79.9731629897678</v>
      </c>
      <c r="H20">
        <f t="shared" si="0"/>
        <v>79.810348200534463</v>
      </c>
      <c r="I20">
        <f t="shared" si="1"/>
        <v>0.16281478923333736</v>
      </c>
      <c r="J20">
        <f t="shared" si="2"/>
        <v>2.6508655593096068E-2</v>
      </c>
    </row>
    <row r="21" spans="1:10" x14ac:dyDescent="0.25">
      <c r="D21">
        <v>18</v>
      </c>
      <c r="E21" s="20">
        <v>0</v>
      </c>
      <c r="F21">
        <f t="shared" si="4"/>
        <v>100</v>
      </c>
      <c r="G21">
        <f t="shared" si="3"/>
        <v>79.983722530479156</v>
      </c>
      <c r="H21">
        <f t="shared" si="0"/>
        <v>81.731647594726525</v>
      </c>
      <c r="I21">
        <f t="shared" si="1"/>
        <v>1.7479250642473687</v>
      </c>
      <c r="J21">
        <f t="shared" si="2"/>
        <v>3.0552420302241678</v>
      </c>
    </row>
    <row r="22" spans="1:10" x14ac:dyDescent="0.25">
      <c r="D22">
        <v>19</v>
      </c>
      <c r="E22" s="20">
        <v>0</v>
      </c>
      <c r="F22">
        <f t="shared" si="4"/>
        <v>100</v>
      </c>
      <c r="G22">
        <f t="shared" si="3"/>
        <v>79.99012721567307</v>
      </c>
      <c r="H22">
        <f t="shared" si="0"/>
        <v>83.470111177841346</v>
      </c>
      <c r="I22">
        <f t="shared" si="1"/>
        <v>3.4799839621682764</v>
      </c>
      <c r="J22">
        <f t="shared" si="2"/>
        <v>12.110288376948416</v>
      </c>
    </row>
    <row r="23" spans="1:10" x14ac:dyDescent="0.25">
      <c r="D23">
        <v>20</v>
      </c>
      <c r="E23" s="20">
        <v>0</v>
      </c>
      <c r="F23">
        <f t="shared" ref="F23:F33" si="5">F22+E23</f>
        <v>100</v>
      </c>
      <c r="G23">
        <f t="shared" ref="G23:G33" si="6">G22*EXP(-(D23-D22)/$B$7)+F23*$B$6*(1-EXP(-(D23-D22)/$B$7))</f>
        <v>79.994011853608981</v>
      </c>
      <c r="H23">
        <f t="shared" ref="H23:H33" si="7">IF(D23&lt;=$B$12,0,$B$10*(1-EXP(-(D23-$B$12)/$B$11)))</f>
        <v>85.043138077736486</v>
      </c>
      <c r="I23">
        <f t="shared" ref="I23:I33" si="8">ABS(H23-G23)</f>
        <v>5.0491262241275052</v>
      </c>
      <c r="J23">
        <f t="shared" ref="J23:J33" si="9">(H23-G23)^2</f>
        <v>25.493675627172077</v>
      </c>
    </row>
    <row r="24" spans="1:10" x14ac:dyDescent="0.25">
      <c r="D24">
        <v>21</v>
      </c>
      <c r="E24" s="20">
        <v>0</v>
      </c>
      <c r="F24">
        <f t="shared" si="5"/>
        <v>100</v>
      </c>
      <c r="G24">
        <f t="shared" si="6"/>
        <v>79.996368005619004</v>
      </c>
      <c r="H24">
        <f t="shared" si="7"/>
        <v>86.466471676338728</v>
      </c>
      <c r="I24">
        <f t="shared" si="8"/>
        <v>6.4701036707197233</v>
      </c>
      <c r="J24">
        <f t="shared" si="9"/>
        <v>41.862241509860837</v>
      </c>
    </row>
    <row r="25" spans="1:10" x14ac:dyDescent="0.25">
      <c r="D25">
        <v>22</v>
      </c>
      <c r="E25" s="20">
        <v>0</v>
      </c>
      <c r="F25">
        <f t="shared" si="5"/>
        <v>100</v>
      </c>
      <c r="G25">
        <f t="shared" si="6"/>
        <v>79.997797084052024</v>
      </c>
      <c r="H25">
        <f t="shared" si="7"/>
        <v>87.754357174701809</v>
      </c>
      <c r="I25">
        <f t="shared" si="8"/>
        <v>7.7565600906497849</v>
      </c>
      <c r="J25">
        <f t="shared" si="9"/>
        <v>60.164224439861002</v>
      </c>
    </row>
    <row r="26" spans="1:10" x14ac:dyDescent="0.25">
      <c r="D26">
        <v>23</v>
      </c>
      <c r="E26" s="20">
        <v>0</v>
      </c>
      <c r="F26">
        <f t="shared" si="5"/>
        <v>100</v>
      </c>
      <c r="G26">
        <f t="shared" si="6"/>
        <v>79.998663863936784</v>
      </c>
      <c r="H26">
        <f t="shared" si="7"/>
        <v>88.919684163766604</v>
      </c>
      <c r="I26">
        <f t="shared" si="8"/>
        <v>8.92102029982982</v>
      </c>
      <c r="J26">
        <f t="shared" si="9"/>
        <v>79.584603189975738</v>
      </c>
    </row>
    <row r="27" spans="1:10" x14ac:dyDescent="0.25">
      <c r="D27">
        <v>24</v>
      </c>
      <c r="E27" s="20">
        <v>0</v>
      </c>
      <c r="F27">
        <f t="shared" si="5"/>
        <v>100</v>
      </c>
      <c r="G27">
        <f t="shared" si="6"/>
        <v>79.99918959251211</v>
      </c>
      <c r="H27">
        <f t="shared" si="7"/>
        <v>89.974115627719613</v>
      </c>
      <c r="I27">
        <f t="shared" si="8"/>
        <v>9.9749260352075027</v>
      </c>
      <c r="J27">
        <f t="shared" si="9"/>
        <v>99.499149407860472</v>
      </c>
    </row>
    <row r="28" spans="1:10" x14ac:dyDescent="0.25">
      <c r="D28">
        <v>25</v>
      </c>
      <c r="E28" s="20">
        <v>0</v>
      </c>
      <c r="F28">
        <f t="shared" si="5"/>
        <v>100</v>
      </c>
      <c r="G28">
        <f t="shared" si="6"/>
        <v>79.999508463011736</v>
      </c>
      <c r="H28">
        <f t="shared" si="7"/>
        <v>90.928204671058751</v>
      </c>
      <c r="I28">
        <f t="shared" si="8"/>
        <v>10.928696208047015</v>
      </c>
      <c r="J28">
        <f t="shared" si="9"/>
        <v>119.4364008077812</v>
      </c>
    </row>
    <row r="29" spans="1:10" x14ac:dyDescent="0.25">
      <c r="D29">
        <v>26</v>
      </c>
      <c r="E29" s="20">
        <v>0</v>
      </c>
      <c r="F29">
        <f t="shared" si="5"/>
        <v>100</v>
      </c>
      <c r="G29">
        <f t="shared" si="6"/>
        <v>79.999701867746239</v>
      </c>
      <c r="H29">
        <f t="shared" si="7"/>
        <v>91.791500137610115</v>
      </c>
      <c r="I29">
        <f t="shared" si="8"/>
        <v>11.791798269863875</v>
      </c>
      <c r="J29">
        <f t="shared" si="9"/>
        <v>139.04650643716468</v>
      </c>
    </row>
    <row r="30" spans="1:10" x14ac:dyDescent="0.25">
      <c r="D30">
        <v>27</v>
      </c>
      <c r="E30" s="20">
        <v>0</v>
      </c>
      <c r="F30">
        <f t="shared" si="5"/>
        <v>100</v>
      </c>
      <c r="G30">
        <f t="shared" si="6"/>
        <v>79.999819173647438</v>
      </c>
      <c r="H30">
        <f t="shared" si="7"/>
        <v>92.57264217856661</v>
      </c>
      <c r="I30">
        <f t="shared" si="8"/>
        <v>12.572823004919172</v>
      </c>
      <c r="J30">
        <f t="shared" si="9"/>
        <v>158.07587831302476</v>
      </c>
    </row>
    <row r="31" spans="1:10" x14ac:dyDescent="0.25">
      <c r="D31">
        <v>28</v>
      </c>
      <c r="E31" s="20">
        <v>0</v>
      </c>
      <c r="F31">
        <f t="shared" si="5"/>
        <v>100</v>
      </c>
      <c r="G31">
        <f t="shared" si="6"/>
        <v>79.999890323273092</v>
      </c>
      <c r="H31">
        <f t="shared" si="7"/>
        <v>93.279448726025024</v>
      </c>
      <c r="I31">
        <f t="shared" si="8"/>
        <v>13.279558402751931</v>
      </c>
      <c r="J31">
        <f t="shared" si="9"/>
        <v>176.34667137209942</v>
      </c>
    </row>
    <row r="32" spans="1:10" x14ac:dyDescent="0.25">
      <c r="D32">
        <v>29</v>
      </c>
      <c r="E32" s="20">
        <v>0</v>
      </c>
      <c r="F32">
        <f t="shared" si="5"/>
        <v>100</v>
      </c>
      <c r="G32">
        <f t="shared" si="6"/>
        <v>79.99993347770247</v>
      </c>
      <c r="H32">
        <f t="shared" si="7"/>
        <v>93.918993737478203</v>
      </c>
      <c r="I32">
        <f t="shared" si="8"/>
        <v>13.919060259775733</v>
      </c>
      <c r="J32">
        <f t="shared" si="9"/>
        <v>193.74023851526812</v>
      </c>
    </row>
    <row r="33" spans="4:10" x14ac:dyDescent="0.25">
      <c r="D33">
        <v>30</v>
      </c>
      <c r="E33" s="20">
        <v>0</v>
      </c>
      <c r="F33">
        <f t="shared" si="5"/>
        <v>100</v>
      </c>
      <c r="G33">
        <f t="shared" si="6"/>
        <v>79.999959652186988</v>
      </c>
      <c r="H33">
        <f t="shared" si="7"/>
        <v>94.497677994359279</v>
      </c>
      <c r="I33">
        <f t="shared" si="8"/>
        <v>14.497718342172291</v>
      </c>
      <c r="J33">
        <f t="shared" si="9"/>
        <v>210.18383712895888</v>
      </c>
    </row>
    <row r="34" spans="4:10" x14ac:dyDescent="0.25">
      <c r="E34" s="16"/>
    </row>
    <row r="35" spans="4:10" x14ac:dyDescent="0.25">
      <c r="E35" s="16"/>
    </row>
    <row r="36" spans="4:10" x14ac:dyDescent="0.25">
      <c r="E36" s="16"/>
    </row>
    <row r="37" spans="4:10" x14ac:dyDescent="0.25">
      <c r="E37" s="16"/>
    </row>
    <row r="38" spans="4:10" x14ac:dyDescent="0.25">
      <c r="E38" s="16"/>
    </row>
    <row r="39" spans="4:10" x14ac:dyDescent="0.25">
      <c r="E39" s="16"/>
    </row>
    <row r="40" spans="4:10" x14ac:dyDescent="0.25">
      <c r="D40" s="15"/>
      <c r="E40" s="16"/>
      <c r="F40" s="15"/>
      <c r="G40" s="15"/>
      <c r="H40" s="15"/>
      <c r="I40" s="15"/>
      <c r="J40" s="15"/>
    </row>
    <row r="41" spans="4:10" x14ac:dyDescent="0.25">
      <c r="D41" s="15"/>
      <c r="E41" s="16"/>
      <c r="F41" s="15"/>
      <c r="G41" s="15"/>
      <c r="H41" s="15"/>
      <c r="I41" s="15"/>
      <c r="J41" s="15"/>
    </row>
    <row r="42" spans="4:10" x14ac:dyDescent="0.25">
      <c r="D42" s="15"/>
      <c r="E42" s="16"/>
      <c r="F42" s="15"/>
      <c r="G42" s="15"/>
      <c r="H42" s="15"/>
      <c r="I42" s="15"/>
      <c r="J42" s="15"/>
    </row>
    <row r="43" spans="4:10" x14ac:dyDescent="0.25">
      <c r="D43" s="15"/>
      <c r="E43" s="16"/>
      <c r="F43" s="15"/>
      <c r="G43" s="15"/>
      <c r="H43" s="15"/>
      <c r="I43" s="15"/>
      <c r="J43" s="15"/>
    </row>
    <row r="44" spans="4:10" x14ac:dyDescent="0.25">
      <c r="D44" s="15"/>
      <c r="E44" s="16"/>
      <c r="F44" s="15"/>
      <c r="G44" s="15"/>
      <c r="H44" s="15"/>
      <c r="I44" s="15"/>
      <c r="J44" s="15"/>
    </row>
    <row r="45" spans="4:10" x14ac:dyDescent="0.25">
      <c r="D45" s="15"/>
      <c r="E45" s="16"/>
      <c r="F45" s="15"/>
      <c r="G45" s="15"/>
      <c r="H45" s="15"/>
      <c r="I45" s="15"/>
      <c r="J45" s="15"/>
    </row>
    <row r="46" spans="4:10" x14ac:dyDescent="0.25">
      <c r="D46" s="15"/>
      <c r="E46" s="16"/>
      <c r="F46" s="15"/>
      <c r="G46" s="15"/>
      <c r="H46" s="15"/>
      <c r="I46" s="15"/>
      <c r="J46" s="15"/>
    </row>
    <row r="47" spans="4:10" x14ac:dyDescent="0.25">
      <c r="D47" s="15"/>
      <c r="E47" s="16"/>
      <c r="F47" s="15"/>
      <c r="G47" s="15"/>
      <c r="H47" s="15"/>
      <c r="I47" s="15"/>
      <c r="J47" s="15"/>
    </row>
    <row r="48" spans="4:10" x14ac:dyDescent="0.25">
      <c r="D48" s="15"/>
      <c r="E48" s="16"/>
      <c r="F48" s="15"/>
      <c r="G48" s="15"/>
      <c r="H48" s="15"/>
      <c r="I48" s="15"/>
      <c r="J48" s="15"/>
    </row>
    <row r="49" spans="4:10" x14ac:dyDescent="0.25">
      <c r="D49" s="15"/>
      <c r="E49" s="16"/>
      <c r="F49" s="15"/>
      <c r="G49" s="15"/>
      <c r="H49" s="15"/>
      <c r="I49" s="15"/>
      <c r="J49" s="15"/>
    </row>
    <row r="50" spans="4:10" x14ac:dyDescent="0.25">
      <c r="D50" s="15"/>
      <c r="E50" s="16"/>
      <c r="F50" s="15"/>
      <c r="G50" s="15"/>
      <c r="H50" s="15"/>
      <c r="I50" s="15"/>
      <c r="J50" s="15"/>
    </row>
    <row r="51" spans="4:10" x14ac:dyDescent="0.25">
      <c r="D51" s="15"/>
      <c r="E51" s="16"/>
      <c r="F51" s="15"/>
      <c r="G51" s="15"/>
      <c r="H51" s="15"/>
      <c r="I51" s="15"/>
      <c r="J51" s="15"/>
    </row>
    <row r="52" spans="4:10" x14ac:dyDescent="0.25">
      <c r="D52" s="15"/>
      <c r="E52" s="16"/>
      <c r="F52" s="15"/>
      <c r="G52" s="15"/>
      <c r="H52" s="15"/>
      <c r="I52" s="15"/>
      <c r="J52" s="15"/>
    </row>
    <row r="53" spans="4:10" x14ac:dyDescent="0.25">
      <c r="D53" s="15"/>
      <c r="E53" s="16"/>
      <c r="F53" s="15"/>
      <c r="G53" s="15"/>
      <c r="H53" s="15"/>
      <c r="I53" s="15"/>
      <c r="J53" s="15"/>
    </row>
    <row r="54" spans="4:10" x14ac:dyDescent="0.25">
      <c r="D54" s="15"/>
      <c r="E54" s="16"/>
      <c r="F54" s="15"/>
      <c r="G54" s="15"/>
      <c r="H54" s="15"/>
      <c r="I54" s="15"/>
      <c r="J54" s="15"/>
    </row>
    <row r="55" spans="4:10" x14ac:dyDescent="0.25">
      <c r="D55" s="15"/>
      <c r="E55" s="16"/>
      <c r="F55" s="15"/>
      <c r="G55" s="15"/>
      <c r="H55" s="15"/>
      <c r="I55" s="15"/>
      <c r="J55" s="15"/>
    </row>
    <row r="56" spans="4:10" x14ac:dyDescent="0.25">
      <c r="D56" s="15"/>
      <c r="E56" s="16"/>
      <c r="F56" s="15"/>
      <c r="G56" s="15"/>
      <c r="H56" s="15"/>
      <c r="I56" s="15"/>
      <c r="J56" s="15"/>
    </row>
    <row r="57" spans="4:10" x14ac:dyDescent="0.25">
      <c r="D57" s="15"/>
      <c r="E57" s="16"/>
      <c r="F57" s="15"/>
      <c r="G57" s="15"/>
      <c r="H57" s="15"/>
      <c r="I57" s="15"/>
      <c r="J57" s="15"/>
    </row>
    <row r="58" spans="4:10" x14ac:dyDescent="0.25">
      <c r="D58" s="15"/>
      <c r="E58" s="16"/>
      <c r="F58" s="15"/>
      <c r="G58" s="15"/>
      <c r="H58" s="15"/>
      <c r="I58" s="15"/>
      <c r="J58" s="15"/>
    </row>
    <row r="59" spans="4:10" x14ac:dyDescent="0.25">
      <c r="D59" s="15"/>
      <c r="E59" s="16"/>
      <c r="F59" s="15"/>
      <c r="G59" s="15"/>
      <c r="H59" s="15"/>
      <c r="I59" s="15"/>
      <c r="J59" s="15"/>
    </row>
    <row r="60" spans="4:10" x14ac:dyDescent="0.25">
      <c r="D60" s="15"/>
      <c r="E60" s="16"/>
      <c r="F60" s="15"/>
      <c r="G60" s="15"/>
      <c r="H60" s="15"/>
      <c r="I60" s="15"/>
      <c r="J60" s="15"/>
    </row>
    <row r="61" spans="4:10" x14ac:dyDescent="0.25">
      <c r="D61" s="15"/>
      <c r="E61" s="16"/>
      <c r="F61" s="15"/>
      <c r="G61" s="15"/>
      <c r="H61" s="15"/>
      <c r="I61" s="15"/>
      <c r="J61" s="15"/>
    </row>
    <row r="62" spans="4:10" x14ac:dyDescent="0.25">
      <c r="D62" s="15"/>
      <c r="E62" s="16"/>
      <c r="F62" s="15"/>
      <c r="G62" s="15"/>
      <c r="H62" s="15"/>
      <c r="I62" s="15"/>
      <c r="J62" s="15"/>
    </row>
    <row r="63" spans="4:10" x14ac:dyDescent="0.25">
      <c r="D63" s="15"/>
      <c r="E63" s="16"/>
      <c r="F63" s="15"/>
      <c r="G63" s="15"/>
      <c r="H63" s="15"/>
      <c r="I63" s="15"/>
      <c r="J63" s="15"/>
    </row>
    <row r="64" spans="4:10" x14ac:dyDescent="0.25">
      <c r="D64" s="15"/>
      <c r="E64" s="16"/>
      <c r="F64" s="15"/>
      <c r="G64" s="15"/>
      <c r="H64" s="15"/>
      <c r="I64" s="15"/>
      <c r="J64" s="15"/>
    </row>
    <row r="65" spans="4:10" x14ac:dyDescent="0.25">
      <c r="D65" s="15"/>
      <c r="E65" s="16"/>
      <c r="F65" s="15"/>
      <c r="G65" s="15"/>
      <c r="H65" s="15"/>
      <c r="I65" s="15"/>
      <c r="J65" s="15"/>
    </row>
    <row r="66" spans="4:10" x14ac:dyDescent="0.25">
      <c r="D66" s="15"/>
      <c r="E66" s="16"/>
      <c r="F66" s="15"/>
      <c r="G66" s="15"/>
      <c r="H66" s="15"/>
      <c r="I66" s="15"/>
      <c r="J66" s="15"/>
    </row>
    <row r="67" spans="4:10" x14ac:dyDescent="0.25">
      <c r="D67" s="15"/>
      <c r="E67" s="16"/>
      <c r="F67" s="15"/>
      <c r="G67" s="15"/>
      <c r="H67" s="15"/>
      <c r="I67" s="15"/>
      <c r="J67" s="15"/>
    </row>
    <row r="68" spans="4:10" x14ac:dyDescent="0.25">
      <c r="D68" s="15"/>
      <c r="E68" s="16"/>
      <c r="F68" s="15"/>
      <c r="G68" s="15"/>
      <c r="H68" s="15"/>
      <c r="I68" s="15"/>
      <c r="J68" s="15"/>
    </row>
    <row r="69" spans="4:10" x14ac:dyDescent="0.25">
      <c r="D69" s="15"/>
      <c r="E69" s="16"/>
      <c r="F69" s="15"/>
      <c r="G69" s="15"/>
      <c r="H69" s="15"/>
      <c r="I69" s="15"/>
      <c r="J69" s="15"/>
    </row>
    <row r="70" spans="4:10" x14ac:dyDescent="0.25">
      <c r="D70" s="15"/>
      <c r="E70" s="16"/>
      <c r="F70" s="15"/>
      <c r="G70" s="15"/>
      <c r="H70" s="15"/>
      <c r="I70" s="15"/>
      <c r="J70" s="15"/>
    </row>
    <row r="71" spans="4:10" x14ac:dyDescent="0.25">
      <c r="D71" s="15"/>
      <c r="E71" s="16"/>
      <c r="F71" s="15"/>
      <c r="G71" s="15"/>
      <c r="H71" s="15"/>
      <c r="I71" s="15"/>
      <c r="J71" s="15"/>
    </row>
    <row r="72" spans="4:10" x14ac:dyDescent="0.25">
      <c r="D72" s="15"/>
      <c r="E72" s="16"/>
      <c r="F72" s="15"/>
      <c r="G72" s="15"/>
      <c r="H72" s="15"/>
      <c r="I72" s="15"/>
      <c r="J72" s="15"/>
    </row>
    <row r="73" spans="4:10" x14ac:dyDescent="0.25">
      <c r="D73" s="15"/>
      <c r="E73" s="16"/>
      <c r="F73" s="15"/>
      <c r="G73" s="15"/>
      <c r="H73" s="15"/>
      <c r="I73" s="15"/>
      <c r="J73" s="15"/>
    </row>
    <row r="74" spans="4:10" x14ac:dyDescent="0.25">
      <c r="D74" s="15"/>
      <c r="E74" s="16"/>
      <c r="F74" s="15"/>
      <c r="G74" s="15"/>
      <c r="H74" s="15"/>
      <c r="I74" s="15"/>
      <c r="J74" s="15"/>
    </row>
    <row r="75" spans="4:10" x14ac:dyDescent="0.25">
      <c r="D75" s="15"/>
      <c r="E75" s="16"/>
      <c r="F75" s="15"/>
      <c r="G75" s="15"/>
      <c r="H75" s="15"/>
      <c r="I75" s="15"/>
      <c r="J75" s="15"/>
    </row>
    <row r="76" spans="4:10" x14ac:dyDescent="0.25">
      <c r="D76" s="15"/>
      <c r="E76" s="16"/>
      <c r="F76" s="15"/>
      <c r="G76" s="15"/>
      <c r="H76" s="15"/>
      <c r="I76" s="15"/>
      <c r="J76" s="15"/>
    </row>
    <row r="77" spans="4:10" x14ac:dyDescent="0.25">
      <c r="D77" s="15"/>
      <c r="E77" s="16"/>
      <c r="F77" s="15"/>
      <c r="G77" s="15"/>
      <c r="H77" s="15"/>
      <c r="I77" s="15"/>
      <c r="J77" s="15"/>
    </row>
    <row r="78" spans="4:10" x14ac:dyDescent="0.25">
      <c r="D78" s="15"/>
      <c r="E78" s="16"/>
      <c r="F78" s="15"/>
      <c r="G78" s="15"/>
      <c r="H78" s="15"/>
      <c r="I78" s="15"/>
      <c r="J78" s="15"/>
    </row>
    <row r="79" spans="4:10" x14ac:dyDescent="0.25">
      <c r="D79" s="15"/>
      <c r="E79" s="16"/>
      <c r="F79" s="15"/>
      <c r="G79" s="15"/>
      <c r="H79" s="15"/>
      <c r="I79" s="15"/>
      <c r="J79" s="15"/>
    </row>
    <row r="80" spans="4:10" x14ac:dyDescent="0.25">
      <c r="D80" s="15"/>
      <c r="E80" s="16"/>
      <c r="F80" s="15"/>
      <c r="G80" s="15"/>
      <c r="H80" s="15"/>
      <c r="I80" s="15"/>
      <c r="J80" s="15"/>
    </row>
    <row r="81" spans="4:10" x14ac:dyDescent="0.25">
      <c r="D81" s="15"/>
      <c r="E81" s="16"/>
      <c r="F81" s="15"/>
      <c r="G81" s="15"/>
      <c r="H81" s="15"/>
      <c r="I81" s="15"/>
      <c r="J81" s="15"/>
    </row>
    <row r="82" spans="4:10" x14ac:dyDescent="0.25">
      <c r="D82" s="15"/>
      <c r="E82" s="16"/>
      <c r="F82" s="15"/>
      <c r="G82" s="15"/>
      <c r="H82" s="15"/>
      <c r="I82" s="15"/>
      <c r="J82" s="15"/>
    </row>
    <row r="83" spans="4:10" x14ac:dyDescent="0.25">
      <c r="D83" s="15"/>
      <c r="E83" s="16"/>
      <c r="F83" s="15"/>
      <c r="G83" s="15"/>
      <c r="H83" s="15"/>
      <c r="I83" s="15"/>
      <c r="J83" s="15"/>
    </row>
    <row r="84" spans="4:10" x14ac:dyDescent="0.25">
      <c r="D84" s="15"/>
      <c r="E84" s="16"/>
      <c r="F84" s="15"/>
      <c r="G84" s="15"/>
      <c r="H84" s="15"/>
      <c r="I84" s="15"/>
      <c r="J84" s="15"/>
    </row>
    <row r="85" spans="4:10" x14ac:dyDescent="0.25">
      <c r="D85" s="15"/>
      <c r="E85" s="16"/>
      <c r="F85" s="15"/>
      <c r="G85" s="15"/>
      <c r="H85" s="15"/>
      <c r="I85" s="15"/>
      <c r="J85" s="15"/>
    </row>
    <row r="86" spans="4:10" x14ac:dyDescent="0.25">
      <c r="D86" s="15"/>
      <c r="E86" s="16"/>
      <c r="F86" s="15"/>
      <c r="G86" s="15"/>
      <c r="H86" s="15"/>
      <c r="I86" s="15"/>
      <c r="J86" s="15"/>
    </row>
    <row r="87" spans="4:10" x14ac:dyDescent="0.25">
      <c r="D87" s="15"/>
      <c r="E87" s="16"/>
      <c r="F87" s="15"/>
      <c r="G87" s="15"/>
      <c r="H87" s="15"/>
      <c r="I87" s="15"/>
      <c r="J87" s="15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7"/>
  <sheetViews>
    <sheetView tabSelected="1" workbookViewId="0">
      <selection activeCell="G27" sqref="G26:G27"/>
    </sheetView>
  </sheetViews>
  <sheetFormatPr defaultRowHeight="13.2" x14ac:dyDescent="0.25"/>
  <cols>
    <col min="1" max="1" width="22.33203125" bestFit="1" customWidth="1"/>
    <col min="2" max="2" width="9.109375" customWidth="1"/>
    <col min="3" max="3" width="2.33203125" customWidth="1"/>
    <col min="4" max="4" width="5" bestFit="1" customWidth="1"/>
    <col min="5" max="5" width="12.44140625" customWidth="1"/>
    <col min="6" max="6" width="12.44140625" bestFit="1" customWidth="1"/>
    <col min="7" max="10" width="12" bestFit="1" customWidth="1"/>
  </cols>
  <sheetData>
    <row r="1" spans="1:10" x14ac:dyDescent="0.25">
      <c r="A1" s="4" t="s">
        <v>19</v>
      </c>
      <c r="B1" s="17"/>
      <c r="E1" s="14" t="s">
        <v>13</v>
      </c>
      <c r="F1" s="6" t="s">
        <v>10</v>
      </c>
      <c r="G1" s="6" t="s">
        <v>11</v>
      </c>
      <c r="H1" s="6" t="s">
        <v>16</v>
      </c>
    </row>
    <row r="2" spans="1:10" x14ac:dyDescent="0.25">
      <c r="A2" s="8"/>
      <c r="B2" s="17"/>
      <c r="D2" s="5" t="s">
        <v>0</v>
      </c>
      <c r="E2" s="5" t="s">
        <v>12</v>
      </c>
      <c r="F2" s="13" t="s">
        <v>9</v>
      </c>
      <c r="G2" s="12" t="s">
        <v>2</v>
      </c>
      <c r="H2" s="5" t="s">
        <v>7</v>
      </c>
      <c r="I2" s="5" t="s">
        <v>6</v>
      </c>
      <c r="J2" s="5" t="s">
        <v>1</v>
      </c>
    </row>
    <row r="3" spans="1:10" x14ac:dyDescent="0.25">
      <c r="A3" s="8"/>
      <c r="B3" s="17"/>
      <c r="D3">
        <v>0</v>
      </c>
      <c r="F3">
        <v>0</v>
      </c>
      <c r="G3">
        <v>0</v>
      </c>
      <c r="H3">
        <f>IF(D3&lt;=$B$12,0,$B$10*(1-EXP(-(D3-$B$12)/$B$11)))</f>
        <v>0</v>
      </c>
      <c r="I3">
        <f>ABS(H3-G3)</f>
        <v>0</v>
      </c>
      <c r="J3">
        <f>(H3-G3)^2</f>
        <v>0</v>
      </c>
    </row>
    <row r="4" spans="1:10" x14ac:dyDescent="0.25">
      <c r="D4">
        <v>0.2</v>
      </c>
      <c r="E4" s="16">
        <v>0</v>
      </c>
      <c r="F4">
        <f>F3+E4</f>
        <v>0</v>
      </c>
      <c r="G4">
        <f>G3*EXP(-(D4-D3)/$B$7)+F4*$B$6*(1-EXP(-(D4-D3)/$B$7))</f>
        <v>0</v>
      </c>
      <c r="H4">
        <f t="shared" ref="H4:H22" si="0">IF(D4&lt;=$B$12,0,$B$10*(1-EXP(-(D4-$B$12)/$B$11)))</f>
        <v>0</v>
      </c>
      <c r="I4">
        <f t="shared" ref="I4:I22" si="1">ABS(H4-G4)</f>
        <v>0</v>
      </c>
      <c r="J4">
        <f t="shared" ref="J4:J22" si="2">(H4-G4)^2</f>
        <v>0</v>
      </c>
    </row>
    <row r="5" spans="1:10" ht="13.8" thickBot="1" x14ac:dyDescent="0.3">
      <c r="A5" s="4" t="s">
        <v>8</v>
      </c>
      <c r="D5">
        <v>0.4</v>
      </c>
      <c r="E5" s="16">
        <v>0</v>
      </c>
      <c r="F5">
        <f>F4+E5</f>
        <v>0</v>
      </c>
      <c r="G5">
        <f t="shared" ref="G5:G22" si="3">G4*EXP(-(D5-D4)/$B$7)+F5*$B$6*(1-EXP(-(D5-D4)/$B$7))</f>
        <v>0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9" t="s">
        <v>20</v>
      </c>
      <c r="B6" s="1">
        <v>1</v>
      </c>
      <c r="D6">
        <v>0.6</v>
      </c>
      <c r="E6" s="16">
        <v>0</v>
      </c>
      <c r="F6">
        <f t="shared" ref="F6:F22" si="4">F5+E6</f>
        <v>0</v>
      </c>
      <c r="G6">
        <f t="shared" si="3"/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ht="13.8" thickBot="1" x14ac:dyDescent="0.3">
      <c r="A7" s="10" t="s">
        <v>21</v>
      </c>
      <c r="B7" s="3">
        <v>10</v>
      </c>
      <c r="D7">
        <v>0.8</v>
      </c>
      <c r="E7" s="16">
        <v>0</v>
      </c>
      <c r="F7">
        <f t="shared" si="4"/>
        <v>0</v>
      </c>
      <c r="G7">
        <f t="shared" si="3"/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D8">
        <v>1</v>
      </c>
      <c r="E8" s="16">
        <v>0</v>
      </c>
      <c r="F8">
        <f t="shared" si="4"/>
        <v>0</v>
      </c>
      <c r="G8">
        <f t="shared" si="3"/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ht="13.8" thickBot="1" x14ac:dyDescent="0.3">
      <c r="A9" s="4" t="s">
        <v>14</v>
      </c>
      <c r="D9">
        <v>1.3</v>
      </c>
      <c r="E9" s="16">
        <v>40</v>
      </c>
      <c r="F9">
        <f t="shared" si="4"/>
        <v>40</v>
      </c>
      <c r="G9">
        <f t="shared" si="3"/>
        <v>1.1821786580596738</v>
      </c>
      <c r="H9">
        <f>IF(D9&lt;=$B$12,0,$B$10*(1-EXP(-(D9-$B$12)/$B$11)))</f>
        <v>3.4823005893735548</v>
      </c>
      <c r="I9">
        <f t="shared" si="1"/>
        <v>2.300121931313881</v>
      </c>
      <c r="J9">
        <f t="shared" si="2"/>
        <v>5.2905608989110977</v>
      </c>
    </row>
    <row r="10" spans="1:10" x14ac:dyDescent="0.25">
      <c r="A10" s="9" t="s">
        <v>15</v>
      </c>
      <c r="B10" s="1">
        <v>25</v>
      </c>
      <c r="D10">
        <v>1.6</v>
      </c>
      <c r="E10" s="16">
        <v>0</v>
      </c>
      <c r="F10">
        <f t="shared" si="4"/>
        <v>40</v>
      </c>
      <c r="G10">
        <f t="shared" si="3"/>
        <v>2.3294186566300534</v>
      </c>
      <c r="H10">
        <f t="shared" si="0"/>
        <v>6.4795444829570528</v>
      </c>
      <c r="I10">
        <f t="shared" si="1"/>
        <v>4.1501258263269989</v>
      </c>
      <c r="J10">
        <f t="shared" si="2"/>
        <v>17.223544374346357</v>
      </c>
    </row>
    <row r="11" spans="1:10" x14ac:dyDescent="0.25">
      <c r="A11" s="11" t="s">
        <v>17</v>
      </c>
      <c r="B11" s="2">
        <v>2</v>
      </c>
      <c r="D11">
        <v>2</v>
      </c>
      <c r="E11" s="16">
        <v>0</v>
      </c>
      <c r="F11">
        <f t="shared" si="4"/>
        <v>40</v>
      </c>
      <c r="G11">
        <f t="shared" si="3"/>
        <v>3.8065032785616202</v>
      </c>
      <c r="H11">
        <f t="shared" si="0"/>
        <v>9.8367335071841637</v>
      </c>
      <c r="I11">
        <f t="shared" si="1"/>
        <v>6.0302302286225435</v>
      </c>
      <c r="J11">
        <f t="shared" si="2"/>
        <v>36.363676610193096</v>
      </c>
    </row>
    <row r="12" spans="1:10" ht="13.8" thickBot="1" x14ac:dyDescent="0.3">
      <c r="A12" s="10" t="s">
        <v>18</v>
      </c>
      <c r="B12" s="3">
        <v>1</v>
      </c>
      <c r="D12">
        <v>3</v>
      </c>
      <c r="E12" s="16">
        <v>0</v>
      </c>
      <c r="F12">
        <f t="shared" si="4"/>
        <v>40</v>
      </c>
      <c r="G12">
        <f t="shared" si="3"/>
        <v>7.2507698768807298</v>
      </c>
      <c r="H12">
        <f t="shared" si="0"/>
        <v>15.803013970713941</v>
      </c>
      <c r="I12">
        <f t="shared" si="1"/>
        <v>8.5522440938332114</v>
      </c>
      <c r="J12">
        <f t="shared" si="2"/>
        <v>73.140879040505041</v>
      </c>
    </row>
    <row r="13" spans="1:10" x14ac:dyDescent="0.25">
      <c r="D13">
        <v>4</v>
      </c>
      <c r="E13" s="16">
        <v>0</v>
      </c>
      <c r="F13">
        <f t="shared" si="4"/>
        <v>40</v>
      </c>
      <c r="G13">
        <f t="shared" si="3"/>
        <v>10.367271172731291</v>
      </c>
      <c r="H13">
        <f t="shared" si="0"/>
        <v>19.421745996289257</v>
      </c>
      <c r="I13">
        <f t="shared" si="1"/>
        <v>9.0544748235579657</v>
      </c>
      <c r="J13">
        <f t="shared" si="2"/>
        <v>81.983514330445061</v>
      </c>
    </row>
    <row r="14" spans="1:10" x14ac:dyDescent="0.25">
      <c r="D14">
        <v>5</v>
      </c>
      <c r="E14" s="16">
        <v>0</v>
      </c>
      <c r="F14">
        <f t="shared" si="4"/>
        <v>40</v>
      </c>
      <c r="G14">
        <f t="shared" si="3"/>
        <v>13.187198158574434</v>
      </c>
      <c r="H14">
        <f t="shared" si="0"/>
        <v>21.616617919084682</v>
      </c>
      <c r="I14">
        <f t="shared" si="1"/>
        <v>8.4294197605102479</v>
      </c>
      <c r="J14">
        <f t="shared" si="2"/>
        <v>71.055117498880648</v>
      </c>
    </row>
    <row r="15" spans="1:10" ht="13.8" thickBot="1" x14ac:dyDescent="0.3">
      <c r="A15" s="8" t="s">
        <v>4</v>
      </c>
      <c r="D15">
        <v>6</v>
      </c>
      <c r="E15" s="16">
        <v>0</v>
      </c>
      <c r="F15">
        <f t="shared" si="4"/>
        <v>40</v>
      </c>
      <c r="G15">
        <f t="shared" si="3"/>
        <v>15.73877361149467</v>
      </c>
      <c r="H15">
        <f t="shared" si="0"/>
        <v>22.947875034402529</v>
      </c>
      <c r="I15">
        <f t="shared" si="1"/>
        <v>7.2091014229078585</v>
      </c>
      <c r="J15">
        <f t="shared" si="2"/>
        <v>51.971143325772111</v>
      </c>
    </row>
    <row r="16" spans="1:10" x14ac:dyDescent="0.25">
      <c r="A16" s="9" t="s">
        <v>3</v>
      </c>
      <c r="B16" s="1">
        <f>SUM(J3:J78)</f>
        <v>721.25713382129493</v>
      </c>
      <c r="D16">
        <v>7</v>
      </c>
      <c r="E16" s="16">
        <v>-20</v>
      </c>
      <c r="F16">
        <f t="shared" si="4"/>
        <v>20</v>
      </c>
      <c r="G16">
        <f t="shared" si="3"/>
        <v>16.14428291695814</v>
      </c>
      <c r="H16">
        <f t="shared" si="0"/>
        <v>23.7553232908034</v>
      </c>
      <c r="I16">
        <f t="shared" si="1"/>
        <v>7.6110403738452597</v>
      </c>
      <c r="J16">
        <f t="shared" si="2"/>
        <v>57.927935572302587</v>
      </c>
    </row>
    <row r="17" spans="1:10" ht="13.8" thickBot="1" x14ac:dyDescent="0.3">
      <c r="A17" s="10" t="s">
        <v>5</v>
      </c>
      <c r="B17" s="3">
        <f>SUM(I3:I78)</f>
        <v>97.528082387332532</v>
      </c>
      <c r="D17">
        <v>8</v>
      </c>
      <c r="E17" s="16">
        <v>0</v>
      </c>
      <c r="F17">
        <f t="shared" si="4"/>
        <v>20</v>
      </c>
      <c r="G17">
        <f t="shared" si="3"/>
        <v>16.511202909903261</v>
      </c>
      <c r="H17">
        <f t="shared" si="0"/>
        <v>24.245065414442038</v>
      </c>
      <c r="I17">
        <f t="shared" si="1"/>
        <v>7.7338625045387772</v>
      </c>
      <c r="J17">
        <f t="shared" si="2"/>
        <v>59.812629239110805</v>
      </c>
    </row>
    <row r="18" spans="1:10" x14ac:dyDescent="0.25">
      <c r="D18">
        <v>9</v>
      </c>
      <c r="E18" s="16">
        <v>0</v>
      </c>
      <c r="F18">
        <f t="shared" si="4"/>
        <v>20</v>
      </c>
      <c r="G18">
        <f t="shared" si="3"/>
        <v>16.843205848945498</v>
      </c>
      <c r="H18">
        <f t="shared" si="0"/>
        <v>24.542109027781645</v>
      </c>
      <c r="I18">
        <f t="shared" si="1"/>
        <v>7.6989031788361473</v>
      </c>
      <c r="J18">
        <f t="shared" si="2"/>
        <v>59.273110157093335</v>
      </c>
    </row>
    <row r="19" spans="1:10" x14ac:dyDescent="0.25">
      <c r="A19" s="7"/>
      <c r="D19">
        <v>10</v>
      </c>
      <c r="E19" s="16">
        <v>0</v>
      </c>
      <c r="F19">
        <f t="shared" si="4"/>
        <v>20</v>
      </c>
      <c r="G19">
        <f t="shared" si="3"/>
        <v>17.143614531088826</v>
      </c>
      <c r="H19">
        <f t="shared" si="0"/>
        <v>24.722275086543945</v>
      </c>
      <c r="I19">
        <f t="shared" si="1"/>
        <v>7.5786605554551194</v>
      </c>
      <c r="J19">
        <f t="shared" si="2"/>
        <v>57.436095814811296</v>
      </c>
    </row>
    <row r="20" spans="1:10" x14ac:dyDescent="0.25">
      <c r="D20">
        <v>11</v>
      </c>
      <c r="E20" s="16">
        <v>0</v>
      </c>
      <c r="F20">
        <f t="shared" si="4"/>
        <v>20</v>
      </c>
      <c r="G20">
        <f t="shared" si="3"/>
        <v>17.415435547394978</v>
      </c>
      <c r="H20">
        <f t="shared" si="0"/>
        <v>24.831551325022865</v>
      </c>
      <c r="I20">
        <f t="shared" si="1"/>
        <v>7.416115777627887</v>
      </c>
      <c r="J20">
        <f t="shared" si="2"/>
        <v>54.998773227181282</v>
      </c>
    </row>
    <row r="21" spans="1:10" x14ac:dyDescent="0.25">
      <c r="D21">
        <v>13</v>
      </c>
      <c r="E21" s="16">
        <v>0</v>
      </c>
      <c r="F21">
        <f t="shared" si="4"/>
        <v>20</v>
      </c>
      <c r="G21">
        <f t="shared" si="3"/>
        <v>17.883937599340108</v>
      </c>
      <c r="H21">
        <f t="shared" si="0"/>
        <v>24.938031195583342</v>
      </c>
      <c r="I21">
        <f t="shared" si="1"/>
        <v>7.0540935962432343</v>
      </c>
      <c r="J21">
        <f t="shared" si="2"/>
        <v>49.760236464559803</v>
      </c>
    </row>
    <row r="22" spans="1:10" x14ac:dyDescent="0.25">
      <c r="D22">
        <v>15</v>
      </c>
      <c r="E22" s="16">
        <v>0</v>
      </c>
      <c r="F22">
        <f t="shared" si="4"/>
        <v>20</v>
      </c>
      <c r="G22">
        <f t="shared" si="3"/>
        <v>18.267514637147723</v>
      </c>
      <c r="H22">
        <f t="shared" si="0"/>
        <v>24.977202950861138</v>
      </c>
      <c r="I22">
        <f t="shared" si="1"/>
        <v>6.7096883137134142</v>
      </c>
      <c r="J22">
        <f t="shared" si="2"/>
        <v>45.019917267182358</v>
      </c>
    </row>
    <row r="23" spans="1:10" x14ac:dyDescent="0.25">
      <c r="E23" s="16"/>
    </row>
    <row r="24" spans="1:10" x14ac:dyDescent="0.25">
      <c r="E24" s="16"/>
    </row>
    <row r="25" spans="1:10" x14ac:dyDescent="0.25">
      <c r="E25" s="16"/>
    </row>
    <row r="26" spans="1:10" x14ac:dyDescent="0.25">
      <c r="E26" s="16"/>
    </row>
    <row r="27" spans="1:10" x14ac:dyDescent="0.25">
      <c r="E27" s="16"/>
    </row>
    <row r="28" spans="1:10" x14ac:dyDescent="0.25">
      <c r="E28" s="16"/>
    </row>
    <row r="29" spans="1:10" x14ac:dyDescent="0.25">
      <c r="E29" s="16"/>
    </row>
    <row r="30" spans="1:10" x14ac:dyDescent="0.25">
      <c r="E30" s="16"/>
    </row>
    <row r="31" spans="1:10" x14ac:dyDescent="0.25">
      <c r="E31" s="16"/>
    </row>
    <row r="32" spans="1:10" x14ac:dyDescent="0.25">
      <c r="E32" s="16"/>
    </row>
    <row r="33" spans="4:10" x14ac:dyDescent="0.25">
      <c r="E33" s="16"/>
    </row>
    <row r="34" spans="4:10" x14ac:dyDescent="0.25">
      <c r="E34" s="16"/>
    </row>
    <row r="35" spans="4:10" x14ac:dyDescent="0.25">
      <c r="E35" s="16"/>
    </row>
    <row r="36" spans="4:10" x14ac:dyDescent="0.25">
      <c r="E36" s="16"/>
    </row>
    <row r="37" spans="4:10" x14ac:dyDescent="0.25">
      <c r="E37" s="16"/>
    </row>
    <row r="38" spans="4:10" x14ac:dyDescent="0.25">
      <c r="E38" s="16"/>
    </row>
    <row r="39" spans="4:10" x14ac:dyDescent="0.25">
      <c r="E39" s="16"/>
    </row>
    <row r="40" spans="4:10" x14ac:dyDescent="0.25">
      <c r="D40" s="15"/>
      <c r="E40" s="16"/>
      <c r="F40" s="15"/>
      <c r="G40" s="15"/>
      <c r="H40" s="15"/>
      <c r="I40" s="15"/>
      <c r="J40" s="15"/>
    </row>
    <row r="41" spans="4:10" x14ac:dyDescent="0.25">
      <c r="D41" s="15"/>
      <c r="E41" s="16"/>
      <c r="F41" s="15"/>
      <c r="G41" s="15"/>
      <c r="H41" s="15"/>
      <c r="I41" s="15"/>
      <c r="J41" s="15"/>
    </row>
    <row r="42" spans="4:10" x14ac:dyDescent="0.25">
      <c r="D42" s="15"/>
      <c r="E42" s="16"/>
      <c r="F42" s="15"/>
      <c r="G42" s="15"/>
      <c r="H42" s="15"/>
      <c r="I42" s="15"/>
      <c r="J42" s="15"/>
    </row>
    <row r="43" spans="4:10" x14ac:dyDescent="0.25">
      <c r="D43" s="15"/>
      <c r="E43" s="16"/>
      <c r="F43" s="15"/>
      <c r="G43" s="15"/>
      <c r="H43" s="15"/>
      <c r="I43" s="15"/>
      <c r="J43" s="15"/>
    </row>
    <row r="44" spans="4:10" x14ac:dyDescent="0.25">
      <c r="D44" s="15"/>
      <c r="E44" s="16"/>
      <c r="F44" s="15"/>
      <c r="G44" s="15"/>
      <c r="H44" s="15"/>
      <c r="I44" s="15"/>
      <c r="J44" s="15"/>
    </row>
    <row r="45" spans="4:10" x14ac:dyDescent="0.25">
      <c r="D45" s="15"/>
      <c r="E45" s="16"/>
      <c r="F45" s="15"/>
      <c r="G45" s="15"/>
      <c r="H45" s="15"/>
      <c r="I45" s="15"/>
      <c r="J45" s="15"/>
    </row>
    <row r="46" spans="4:10" x14ac:dyDescent="0.25">
      <c r="D46" s="15"/>
      <c r="E46" s="16"/>
      <c r="F46" s="15"/>
      <c r="G46" s="15"/>
      <c r="H46" s="15"/>
      <c r="I46" s="15"/>
      <c r="J46" s="15"/>
    </row>
    <row r="47" spans="4:10" x14ac:dyDescent="0.25">
      <c r="D47" s="15"/>
      <c r="E47" s="16"/>
      <c r="F47" s="15"/>
      <c r="G47" s="15"/>
      <c r="H47" s="15"/>
      <c r="I47" s="15"/>
      <c r="J47" s="15"/>
    </row>
    <row r="48" spans="4:10" x14ac:dyDescent="0.25">
      <c r="D48" s="15"/>
      <c r="E48" s="16"/>
      <c r="F48" s="15"/>
      <c r="G48" s="15"/>
      <c r="H48" s="15"/>
      <c r="I48" s="15"/>
      <c r="J48" s="15"/>
    </row>
    <row r="49" spans="4:10" x14ac:dyDescent="0.25">
      <c r="D49" s="15"/>
      <c r="E49" s="16"/>
      <c r="F49" s="15"/>
      <c r="G49" s="15"/>
      <c r="H49" s="15"/>
      <c r="I49" s="15"/>
      <c r="J49" s="15"/>
    </row>
    <row r="50" spans="4:10" x14ac:dyDescent="0.25">
      <c r="D50" s="15"/>
      <c r="E50" s="16"/>
      <c r="F50" s="15"/>
      <c r="G50" s="15"/>
      <c r="H50" s="15"/>
      <c r="I50" s="15"/>
      <c r="J50" s="15"/>
    </row>
    <row r="51" spans="4:10" x14ac:dyDescent="0.25">
      <c r="D51" s="15"/>
      <c r="E51" s="16"/>
      <c r="F51" s="15"/>
      <c r="G51" s="15"/>
      <c r="H51" s="15"/>
      <c r="I51" s="15"/>
      <c r="J51" s="15"/>
    </row>
    <row r="52" spans="4:10" x14ac:dyDescent="0.25">
      <c r="D52" s="15"/>
      <c r="E52" s="16"/>
      <c r="F52" s="15"/>
      <c r="G52" s="15"/>
      <c r="H52" s="15"/>
      <c r="I52" s="15"/>
      <c r="J52" s="15"/>
    </row>
    <row r="53" spans="4:10" x14ac:dyDescent="0.25">
      <c r="D53" s="15"/>
      <c r="E53" s="16"/>
      <c r="F53" s="15"/>
      <c r="G53" s="15"/>
      <c r="H53" s="15"/>
      <c r="I53" s="15"/>
      <c r="J53" s="15"/>
    </row>
    <row r="54" spans="4:10" x14ac:dyDescent="0.25">
      <c r="D54" s="15"/>
      <c r="E54" s="16"/>
      <c r="F54" s="15"/>
      <c r="G54" s="15"/>
      <c r="H54" s="15"/>
      <c r="I54" s="15"/>
      <c r="J54" s="15"/>
    </row>
    <row r="55" spans="4:10" x14ac:dyDescent="0.25">
      <c r="D55" s="15"/>
      <c r="E55" s="16"/>
      <c r="F55" s="15"/>
      <c r="G55" s="15"/>
      <c r="H55" s="15"/>
      <c r="I55" s="15"/>
      <c r="J55" s="15"/>
    </row>
    <row r="56" spans="4:10" x14ac:dyDescent="0.25">
      <c r="D56" s="15"/>
      <c r="E56" s="16"/>
      <c r="F56" s="15"/>
      <c r="G56" s="15"/>
      <c r="H56" s="15"/>
      <c r="I56" s="15"/>
      <c r="J56" s="15"/>
    </row>
    <row r="57" spans="4:10" x14ac:dyDescent="0.25">
      <c r="D57" s="15"/>
      <c r="E57" s="16"/>
      <c r="F57" s="15"/>
      <c r="G57" s="15"/>
      <c r="H57" s="15"/>
      <c r="I57" s="15"/>
      <c r="J57" s="15"/>
    </row>
    <row r="58" spans="4:10" x14ac:dyDescent="0.25">
      <c r="D58" s="15"/>
      <c r="E58" s="16"/>
      <c r="F58" s="15"/>
      <c r="G58" s="15"/>
      <c r="H58" s="15"/>
      <c r="I58" s="15"/>
      <c r="J58" s="15"/>
    </row>
    <row r="59" spans="4:10" x14ac:dyDescent="0.25">
      <c r="D59" s="15"/>
      <c r="E59" s="16"/>
      <c r="F59" s="15"/>
      <c r="G59" s="15"/>
      <c r="H59" s="15"/>
      <c r="I59" s="15"/>
      <c r="J59" s="15"/>
    </row>
    <row r="60" spans="4:10" x14ac:dyDescent="0.25">
      <c r="D60" s="15"/>
      <c r="E60" s="16"/>
      <c r="F60" s="15"/>
      <c r="G60" s="15"/>
      <c r="H60" s="15"/>
      <c r="I60" s="15"/>
      <c r="J60" s="15"/>
    </row>
    <row r="61" spans="4:10" x14ac:dyDescent="0.25">
      <c r="D61" s="15"/>
      <c r="E61" s="16"/>
      <c r="F61" s="15"/>
      <c r="G61" s="15"/>
      <c r="H61" s="15"/>
      <c r="I61" s="15"/>
      <c r="J61" s="15"/>
    </row>
    <row r="62" spans="4:10" x14ac:dyDescent="0.25">
      <c r="D62" s="15"/>
      <c r="E62" s="16"/>
      <c r="F62" s="15"/>
      <c r="G62" s="15"/>
      <c r="H62" s="15"/>
      <c r="I62" s="15"/>
      <c r="J62" s="15"/>
    </row>
    <row r="63" spans="4:10" x14ac:dyDescent="0.25">
      <c r="D63" s="15"/>
      <c r="E63" s="16"/>
      <c r="F63" s="15"/>
      <c r="G63" s="15"/>
      <c r="H63" s="15"/>
      <c r="I63" s="15"/>
      <c r="J63" s="15"/>
    </row>
    <row r="64" spans="4:10" x14ac:dyDescent="0.25">
      <c r="D64" s="15"/>
      <c r="E64" s="16"/>
      <c r="F64" s="15"/>
      <c r="G64" s="15"/>
      <c r="H64" s="15"/>
      <c r="I64" s="15"/>
      <c r="J64" s="15"/>
    </row>
    <row r="65" spans="4:10" x14ac:dyDescent="0.25">
      <c r="D65" s="15"/>
      <c r="E65" s="16"/>
      <c r="F65" s="15"/>
      <c r="G65" s="15"/>
      <c r="H65" s="15"/>
      <c r="I65" s="15"/>
      <c r="J65" s="15"/>
    </row>
    <row r="66" spans="4:10" x14ac:dyDescent="0.25">
      <c r="D66" s="15"/>
      <c r="E66" s="16"/>
      <c r="F66" s="15"/>
      <c r="G66" s="15"/>
      <c r="H66" s="15"/>
      <c r="I66" s="15"/>
      <c r="J66" s="15"/>
    </row>
    <row r="67" spans="4:10" x14ac:dyDescent="0.25">
      <c r="D67" s="15"/>
      <c r="E67" s="16"/>
      <c r="F67" s="15"/>
      <c r="G67" s="15"/>
      <c r="H67" s="15"/>
      <c r="I67" s="15"/>
      <c r="J67" s="15"/>
    </row>
    <row r="68" spans="4:10" x14ac:dyDescent="0.25">
      <c r="D68" s="15"/>
      <c r="E68" s="16"/>
      <c r="F68" s="15"/>
      <c r="G68" s="15"/>
      <c r="H68" s="15"/>
      <c r="I68" s="15"/>
      <c r="J68" s="15"/>
    </row>
    <row r="69" spans="4:10" x14ac:dyDescent="0.25">
      <c r="D69" s="15"/>
      <c r="E69" s="16"/>
      <c r="F69" s="15"/>
      <c r="G69" s="15"/>
      <c r="H69" s="15"/>
      <c r="I69" s="15"/>
      <c r="J69" s="15"/>
    </row>
    <row r="70" spans="4:10" x14ac:dyDescent="0.25">
      <c r="D70" s="15"/>
      <c r="E70" s="16"/>
      <c r="F70" s="15"/>
      <c r="G70" s="15"/>
      <c r="H70" s="15"/>
      <c r="I70" s="15"/>
      <c r="J70" s="15"/>
    </row>
    <row r="71" spans="4:10" x14ac:dyDescent="0.25">
      <c r="D71" s="15"/>
      <c r="E71" s="16"/>
      <c r="F71" s="15"/>
      <c r="G71" s="15"/>
      <c r="H71" s="15"/>
      <c r="I71" s="15"/>
      <c r="J71" s="15"/>
    </row>
    <row r="72" spans="4:10" x14ac:dyDescent="0.25">
      <c r="D72" s="15"/>
      <c r="E72" s="16"/>
      <c r="F72" s="15"/>
      <c r="G72" s="15"/>
      <c r="H72" s="15"/>
      <c r="I72" s="15"/>
      <c r="J72" s="15"/>
    </row>
    <row r="73" spans="4:10" x14ac:dyDescent="0.25">
      <c r="D73" s="15"/>
      <c r="E73" s="16"/>
      <c r="F73" s="15"/>
      <c r="G73" s="15"/>
      <c r="H73" s="15"/>
      <c r="I73" s="15"/>
      <c r="J73" s="15"/>
    </row>
    <row r="74" spans="4:10" x14ac:dyDescent="0.25">
      <c r="D74" s="15"/>
      <c r="E74" s="16"/>
      <c r="F74" s="15"/>
      <c r="G74" s="15"/>
      <c r="H74" s="15"/>
      <c r="I74" s="15"/>
      <c r="J74" s="15"/>
    </row>
    <row r="75" spans="4:10" x14ac:dyDescent="0.25">
      <c r="D75" s="15"/>
      <c r="E75" s="16"/>
      <c r="F75" s="15"/>
      <c r="G75" s="15"/>
      <c r="H75" s="15"/>
      <c r="I75" s="15"/>
      <c r="J75" s="15"/>
    </row>
    <row r="76" spans="4:10" x14ac:dyDescent="0.25">
      <c r="D76" s="15"/>
      <c r="E76" s="16"/>
      <c r="F76" s="15"/>
      <c r="G76" s="15"/>
      <c r="H76" s="15"/>
      <c r="I76" s="15"/>
      <c r="J76" s="15"/>
    </row>
    <row r="77" spans="4:10" x14ac:dyDescent="0.25">
      <c r="D77" s="15"/>
      <c r="E77" s="16"/>
      <c r="F77" s="15"/>
      <c r="G77" s="15"/>
      <c r="H77" s="15"/>
      <c r="I77" s="15"/>
      <c r="J77" s="15"/>
    </row>
    <row r="78" spans="4:10" x14ac:dyDescent="0.25">
      <c r="D78" s="15"/>
      <c r="E78" s="16"/>
      <c r="F78" s="15"/>
      <c r="G78" s="15"/>
      <c r="H78" s="15"/>
      <c r="I78" s="15"/>
      <c r="J78" s="15"/>
    </row>
    <row r="79" spans="4:10" x14ac:dyDescent="0.25">
      <c r="D79" s="15"/>
      <c r="E79" s="16"/>
      <c r="F79" s="15"/>
      <c r="G79" s="15"/>
      <c r="H79" s="15"/>
      <c r="I79" s="15"/>
      <c r="J79" s="15"/>
    </row>
    <row r="80" spans="4:10" x14ac:dyDescent="0.25">
      <c r="D80" s="15"/>
      <c r="E80" s="16"/>
      <c r="F80" s="15"/>
      <c r="G80" s="15"/>
      <c r="H80" s="15"/>
      <c r="I80" s="15"/>
      <c r="J80" s="15"/>
    </row>
    <row r="81" spans="4:10" x14ac:dyDescent="0.25">
      <c r="D81" s="15"/>
      <c r="E81" s="16"/>
      <c r="F81" s="15"/>
      <c r="G81" s="15"/>
      <c r="H81" s="15"/>
      <c r="I81" s="15"/>
      <c r="J81" s="15"/>
    </row>
    <row r="82" spans="4:10" x14ac:dyDescent="0.25">
      <c r="D82" s="15"/>
      <c r="E82" s="16"/>
      <c r="F82" s="15"/>
      <c r="G82" s="15"/>
      <c r="H82" s="15"/>
      <c r="I82" s="15"/>
      <c r="J82" s="15"/>
    </row>
    <row r="83" spans="4:10" x14ac:dyDescent="0.25">
      <c r="D83" s="15"/>
      <c r="E83" s="16"/>
      <c r="F83" s="15"/>
      <c r="G83" s="15"/>
      <c r="H83" s="15"/>
      <c r="I83" s="15"/>
      <c r="J83" s="15"/>
    </row>
    <row r="84" spans="4:10" x14ac:dyDescent="0.25">
      <c r="D84" s="15"/>
      <c r="E84" s="16"/>
      <c r="F84" s="15"/>
      <c r="G84" s="15"/>
      <c r="H84" s="15"/>
      <c r="I84" s="15"/>
      <c r="J84" s="15"/>
    </row>
    <row r="85" spans="4:10" x14ac:dyDescent="0.25">
      <c r="D85" s="15"/>
      <c r="E85" s="16"/>
      <c r="F85" s="15"/>
      <c r="G85" s="15"/>
      <c r="H85" s="15"/>
      <c r="I85" s="15"/>
      <c r="J85" s="15"/>
    </row>
    <row r="86" spans="4:10" x14ac:dyDescent="0.25">
      <c r="D86" s="15"/>
      <c r="E86" s="16"/>
      <c r="F86" s="15"/>
      <c r="G86" s="15"/>
      <c r="H86" s="15"/>
      <c r="I86" s="15"/>
      <c r="J86" s="15"/>
    </row>
    <row r="87" spans="4:10" x14ac:dyDescent="0.25">
      <c r="D87" s="15"/>
      <c r="E87" s="16"/>
      <c r="F87" s="15"/>
      <c r="G87" s="15"/>
      <c r="H87" s="15"/>
      <c r="I87" s="15"/>
      <c r="J87" s="15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</vt:lpstr>
      <vt:lpstr>Estimate</vt:lpstr>
      <vt:lpstr>Control</vt:lpstr>
    </vt:vector>
  </TitlesOfParts>
  <Company>BYU Chemical Engineering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Ridhan Fadhilah</cp:lastModifiedBy>
  <dcterms:created xsi:type="dcterms:W3CDTF">2003-09-10T14:38:17Z</dcterms:created>
  <dcterms:modified xsi:type="dcterms:W3CDTF">2020-05-03T15:25:30Z</dcterms:modified>
</cp:coreProperties>
</file>