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7891\Desktop\Jupyter Notebook - Learning\Materi_DS_PWDK\JC-DS Bekasi\Students\Modul 3\2_LinearReg\"/>
    </mc:Choice>
  </mc:AlternateContent>
  <bookViews>
    <workbookView xWindow="0" yWindow="1350" windowWidth="20490" windowHeight="7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7" i="1" l="1"/>
  <c r="V25" i="1"/>
  <c r="U25" i="1"/>
  <c r="V23" i="1"/>
  <c r="U23" i="1"/>
  <c r="T18" i="1"/>
  <c r="S18" i="1"/>
  <c r="R18" i="1"/>
  <c r="Q18" i="1"/>
  <c r="P18" i="1"/>
  <c r="U18" i="1" s="1"/>
  <c r="V18" i="1" s="1"/>
  <c r="V20" i="1" s="1"/>
  <c r="S16" i="1"/>
  <c r="U16" i="1" s="1"/>
  <c r="V16" i="1" s="1"/>
  <c r="G37" i="1"/>
  <c r="K11" i="1"/>
  <c r="K7" i="1"/>
  <c r="K6" i="1"/>
  <c r="K8" i="1"/>
  <c r="K9" i="1"/>
  <c r="K10" i="1"/>
  <c r="J7" i="1"/>
  <c r="J8" i="1"/>
  <c r="J9" i="1"/>
  <c r="J10" i="1"/>
  <c r="J6" i="1"/>
  <c r="I12" i="1"/>
  <c r="I11" i="1"/>
  <c r="G35" i="1"/>
  <c r="G31" i="1"/>
  <c r="N11" i="1"/>
  <c r="N7" i="1"/>
  <c r="N8" i="1"/>
  <c r="N9" i="1"/>
  <c r="N10" i="1"/>
  <c r="N6" i="1"/>
  <c r="M7" i="1"/>
  <c r="M8" i="1"/>
  <c r="M9" i="1"/>
  <c r="M10" i="1"/>
  <c r="M6" i="1"/>
  <c r="L7" i="1"/>
  <c r="L8" i="1"/>
  <c r="L9" i="1"/>
  <c r="L10" i="1"/>
  <c r="L6" i="1"/>
  <c r="G29" i="1"/>
  <c r="G15" i="1"/>
  <c r="G19" i="1"/>
  <c r="G24" i="1" s="1"/>
  <c r="I7" i="1" l="1"/>
  <c r="I8" i="1"/>
  <c r="I9" i="1"/>
  <c r="I10" i="1"/>
  <c r="I6" i="1"/>
  <c r="H11" i="1"/>
  <c r="H7" i="1"/>
  <c r="H8" i="1"/>
  <c r="H9" i="1"/>
  <c r="H10" i="1"/>
  <c r="H6" i="1"/>
  <c r="G7" i="1"/>
  <c r="G8" i="1"/>
  <c r="G9" i="1"/>
  <c r="G10" i="1"/>
  <c r="G6" i="1"/>
  <c r="E7" i="1"/>
  <c r="E8" i="1"/>
  <c r="E9" i="1"/>
  <c r="E10" i="1"/>
  <c r="E6" i="1"/>
  <c r="C18" i="1"/>
  <c r="C15" i="1"/>
  <c r="B11" i="1"/>
  <c r="C11" i="1"/>
  <c r="D11" i="1"/>
  <c r="C17" i="1" s="1"/>
  <c r="C14" i="1"/>
  <c r="D7" i="1"/>
  <c r="D8" i="1"/>
  <c r="D9" i="1"/>
  <c r="D10" i="1"/>
  <c r="D6" i="1"/>
  <c r="C7" i="1"/>
  <c r="C8" i="1"/>
  <c r="C9" i="1"/>
  <c r="C10" i="1"/>
  <c r="C6" i="1"/>
  <c r="A11" i="1"/>
</calcChain>
</file>

<file path=xl/sharedStrings.xml><?xml version="1.0" encoding="utf-8"?>
<sst xmlns="http://schemas.openxmlformats.org/spreadsheetml/2006/main" count="42" uniqueCount="30">
  <si>
    <t>Linear Regresi</t>
  </si>
  <si>
    <t>y = bx + a</t>
  </si>
  <si>
    <t>a / titik potong / intercept</t>
  </si>
  <si>
    <t>harga (y)</t>
  </si>
  <si>
    <t>cc mobil (x)</t>
  </si>
  <si>
    <t>x^2</t>
  </si>
  <si>
    <t>xy</t>
  </si>
  <si>
    <t>b / m / gradien /slope /kemiringan</t>
  </si>
  <si>
    <t>max error |y-y'|</t>
  </si>
  <si>
    <t>=</t>
  </si>
  <si>
    <t>MAE</t>
  </si>
  <si>
    <t>Mean Absolute Error</t>
  </si>
  <si>
    <t>manual</t>
  </si>
  <si>
    <t>excel</t>
  </si>
  <si>
    <t>MSE Mean Squared Error</t>
  </si>
  <si>
    <t>MSE</t>
  </si>
  <si>
    <t>Root Mean Squared Error</t>
  </si>
  <si>
    <t>MedAE (Median Absolute Error)</t>
  </si>
  <si>
    <t>MSLE (Mean Squared Algoritmic Error)</t>
  </si>
  <si>
    <t>elog(1+y)</t>
  </si>
  <si>
    <t>elog(1+y')</t>
  </si>
  <si>
    <t>y_bestline / prediction</t>
  </si>
  <si>
    <t>(elog(1+y)-elog(1+y'))^2</t>
  </si>
  <si>
    <t>RMSLE</t>
  </si>
  <si>
    <t>R^2 Score</t>
  </si>
  <si>
    <t>|y-avgy|</t>
  </si>
  <si>
    <t>|y-avgy|^2</t>
  </si>
  <si>
    <t>SUM error</t>
  </si>
  <si>
    <t>mean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</si>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</sst>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#,##0.0_ ;\-#,##0.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2181225</xdr:colOff>
      <xdr:row>17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0"/>
          <a:ext cx="2181225" cy="92392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15</xdr:row>
      <xdr:rowOff>28576</xdr:rowOff>
    </xdr:from>
    <xdr:to>
      <xdr:col>4</xdr:col>
      <xdr:colOff>1362076</xdr:colOff>
      <xdr:row>17</xdr:row>
      <xdr:rowOff>92297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0" y="2886076"/>
          <a:ext cx="1323976" cy="444721"/>
        </a:xfrm>
        <a:prstGeom prst="rect">
          <a:avLst/>
        </a:prstGeom>
      </xdr:spPr>
    </xdr:pic>
    <xdr:clientData/>
  </xdr:twoCellAnchor>
  <xdr:twoCellAnchor editAs="oneCell">
    <xdr:from>
      <xdr:col>4</xdr:col>
      <xdr:colOff>29308</xdr:colOff>
      <xdr:row>19</xdr:row>
      <xdr:rowOff>14655</xdr:rowOff>
    </xdr:from>
    <xdr:to>
      <xdr:col>4</xdr:col>
      <xdr:colOff>1641231</xdr:colOff>
      <xdr:row>21</xdr:row>
      <xdr:rowOff>78323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7308" y="3634155"/>
          <a:ext cx="1611923" cy="444668"/>
        </a:xfrm>
        <a:prstGeom prst="rect">
          <a:avLst/>
        </a:prstGeom>
      </xdr:spPr>
    </xdr:pic>
    <xdr:clientData/>
  </xdr:twoCellAnchor>
  <xdr:twoCellAnchor editAs="oneCell">
    <xdr:from>
      <xdr:col>4</xdr:col>
      <xdr:colOff>10264</xdr:colOff>
      <xdr:row>24</xdr:row>
      <xdr:rowOff>8277</xdr:rowOff>
    </xdr:from>
    <xdr:to>
      <xdr:col>4</xdr:col>
      <xdr:colOff>1747161</xdr:colOff>
      <xdr:row>26</xdr:row>
      <xdr:rowOff>149081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6547" y="4580277"/>
          <a:ext cx="1736897" cy="52180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2443369</xdr:colOff>
      <xdr:row>33</xdr:row>
      <xdr:rowOff>120204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283" y="5905500"/>
          <a:ext cx="2443369" cy="501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7"/>
  <sheetViews>
    <sheetView tabSelected="1" topLeftCell="A6" zoomScale="115" zoomScaleNormal="115" workbookViewId="0">
      <selection activeCell="C21" sqref="C21"/>
    </sheetView>
  </sheetViews>
  <sheetFormatPr defaultRowHeight="15" x14ac:dyDescent="0.25"/>
  <cols>
    <col min="1" max="1" width="44.7109375" customWidth="1"/>
    <col min="2" max="2" width="32" customWidth="1"/>
    <col min="3" max="3" width="17" customWidth="1"/>
    <col min="5" max="5" width="36.85546875" customWidth="1"/>
    <col min="6" max="6" width="1.85546875" customWidth="1"/>
    <col min="7" max="7" width="18.7109375" customWidth="1"/>
    <col min="11" max="11" width="12.85546875" customWidth="1"/>
    <col min="14" max="14" width="23.5703125" customWidth="1"/>
    <col min="21" max="21" width="12.42578125" customWidth="1"/>
  </cols>
  <sheetData>
    <row r="2" spans="1:22" x14ac:dyDescent="0.25">
      <c r="A2" t="s">
        <v>0</v>
      </c>
    </row>
    <row r="3" spans="1:22" x14ac:dyDescent="0.25">
      <c r="A3" t="s">
        <v>1</v>
      </c>
    </row>
    <row r="5" spans="1:22" x14ac:dyDescent="0.25">
      <c r="A5" t="s">
        <v>4</v>
      </c>
      <c r="B5" t="s">
        <v>3</v>
      </c>
      <c r="C5" t="s">
        <v>5</v>
      </c>
      <c r="D5" t="s">
        <v>6</v>
      </c>
      <c r="E5" t="s">
        <v>21</v>
      </c>
      <c r="G5" t="s">
        <v>8</v>
      </c>
      <c r="H5" t="s">
        <v>10</v>
      </c>
      <c r="I5" t="s">
        <v>15</v>
      </c>
      <c r="J5" t="s">
        <v>25</v>
      </c>
      <c r="K5" t="s">
        <v>26</v>
      </c>
      <c r="L5" t="s">
        <v>19</v>
      </c>
      <c r="M5" t="s">
        <v>20</v>
      </c>
      <c r="N5" t="s">
        <v>22</v>
      </c>
    </row>
    <row r="6" spans="1:22" x14ac:dyDescent="0.25">
      <c r="A6">
        <v>1000</v>
      </c>
      <c r="B6">
        <v>10</v>
      </c>
      <c r="C6">
        <f>A6^2</f>
        <v>1000000</v>
      </c>
      <c r="D6">
        <f>A6*B6</f>
        <v>10000</v>
      </c>
      <c r="E6">
        <f>(A6*$C$18)+($C$15)</f>
        <v>6.7999999999999901</v>
      </c>
      <c r="G6">
        <f>ABS(E6-B6)</f>
        <v>3.2000000000000099</v>
      </c>
      <c r="H6" s="2">
        <f>ABS(E6-B6)</f>
        <v>3.2000000000000099</v>
      </c>
      <c r="I6">
        <f>ABS(E6-B6)^2</f>
        <v>10.240000000000064</v>
      </c>
      <c r="J6">
        <f>B6-(AVERAGE($B$6:$B$11))</f>
        <v>-58</v>
      </c>
      <c r="K6">
        <f>J6^2</f>
        <v>3364</v>
      </c>
      <c r="L6">
        <f>LN(1+B6)</f>
        <v>2.3978952727983707</v>
      </c>
      <c r="M6">
        <f>LN(1+E6)</f>
        <v>2.0541237336955449</v>
      </c>
      <c r="N6">
        <f>(L6-M6)^2</f>
        <v>0.11817887109712566</v>
      </c>
    </row>
    <row r="7" spans="1:22" x14ac:dyDescent="0.25">
      <c r="A7">
        <v>2000</v>
      </c>
      <c r="B7">
        <v>25</v>
      </c>
      <c r="C7">
        <f t="shared" ref="C7:C10" si="0">A7^2</f>
        <v>4000000</v>
      </c>
      <c r="D7">
        <f t="shared" ref="D7:D10" si="1">A7*B7</f>
        <v>50000</v>
      </c>
      <c r="E7">
        <f t="shared" ref="E7:E10" si="2">(A7*$C$18)+($C$15)</f>
        <v>23.79999999999999</v>
      </c>
      <c r="G7">
        <f t="shared" ref="G7:G10" si="3">ABS(E7-B7)</f>
        <v>1.2000000000000099</v>
      </c>
      <c r="H7" s="2">
        <f t="shared" ref="H7:H10" si="4">ABS(E7-B7)</f>
        <v>1.2000000000000099</v>
      </c>
      <c r="I7">
        <f t="shared" ref="I7:I10" si="5">ABS(E7-B7)^2</f>
        <v>1.4400000000000239</v>
      </c>
      <c r="J7">
        <f t="shared" ref="J7:J10" si="6">B7-(AVERAGE($B$6:$B$11))</f>
        <v>-43</v>
      </c>
      <c r="K7">
        <f>J7^2</f>
        <v>1849</v>
      </c>
      <c r="L7">
        <f t="shared" ref="L7:L10" si="7">LN(1+B7)</f>
        <v>3.2580965380214821</v>
      </c>
      <c r="M7">
        <f t="shared" ref="M7:M10" si="8">LN(1+E7)</f>
        <v>3.2108436531709361</v>
      </c>
      <c r="N7">
        <f t="shared" ref="N7:N10" si="9">(L7-M7)^2</f>
        <v>2.2328351266989615E-3</v>
      </c>
    </row>
    <row r="8" spans="1:22" x14ac:dyDescent="0.25">
      <c r="A8">
        <v>3000</v>
      </c>
      <c r="B8">
        <v>34</v>
      </c>
      <c r="C8">
        <f t="shared" si="0"/>
        <v>9000000</v>
      </c>
      <c r="D8">
        <f t="shared" si="1"/>
        <v>102000</v>
      </c>
      <c r="E8">
        <f t="shared" si="2"/>
        <v>40.799999999999997</v>
      </c>
      <c r="G8">
        <f t="shared" si="3"/>
        <v>6.7999999999999972</v>
      </c>
      <c r="H8" s="2">
        <f t="shared" si="4"/>
        <v>6.7999999999999972</v>
      </c>
      <c r="I8">
        <f t="shared" si="5"/>
        <v>46.239999999999959</v>
      </c>
      <c r="J8">
        <f t="shared" si="6"/>
        <v>-34</v>
      </c>
      <c r="K8">
        <f t="shared" ref="K7:K10" si="10">J8^2</f>
        <v>1156</v>
      </c>
      <c r="L8">
        <f t="shared" si="7"/>
        <v>3.5553480614894135</v>
      </c>
      <c r="M8">
        <f t="shared" si="8"/>
        <v>3.7328963395307104</v>
      </c>
      <c r="N8">
        <f t="shared" si="9"/>
        <v>3.1523391035429678E-2</v>
      </c>
    </row>
    <row r="9" spans="1:22" x14ac:dyDescent="0.25">
      <c r="A9">
        <v>4000</v>
      </c>
      <c r="B9">
        <v>55</v>
      </c>
      <c r="C9">
        <f t="shared" si="0"/>
        <v>16000000</v>
      </c>
      <c r="D9">
        <f t="shared" si="1"/>
        <v>220000</v>
      </c>
      <c r="E9">
        <f t="shared" si="2"/>
        <v>57.79999999999999</v>
      </c>
      <c r="G9">
        <f t="shared" si="3"/>
        <v>2.7999999999999901</v>
      </c>
      <c r="H9" s="2">
        <f t="shared" si="4"/>
        <v>2.7999999999999901</v>
      </c>
      <c r="I9">
        <f t="shared" si="5"/>
        <v>7.8399999999999439</v>
      </c>
      <c r="J9">
        <f t="shared" si="6"/>
        <v>-13</v>
      </c>
      <c r="K9">
        <f t="shared" si="10"/>
        <v>169</v>
      </c>
      <c r="L9">
        <f t="shared" si="7"/>
        <v>4.0253516907351496</v>
      </c>
      <c r="M9">
        <f t="shared" si="8"/>
        <v>4.0741418549045809</v>
      </c>
      <c r="N9">
        <f t="shared" si="9"/>
        <v>2.3804801196800553E-3</v>
      </c>
    </row>
    <row r="10" spans="1:22" x14ac:dyDescent="0.25">
      <c r="A10">
        <v>5000</v>
      </c>
      <c r="B10">
        <v>80</v>
      </c>
      <c r="C10">
        <f t="shared" si="0"/>
        <v>25000000</v>
      </c>
      <c r="D10">
        <f t="shared" si="1"/>
        <v>400000</v>
      </c>
      <c r="E10">
        <f t="shared" si="2"/>
        <v>74.799999999999983</v>
      </c>
      <c r="G10">
        <f t="shared" si="3"/>
        <v>5.2000000000000171</v>
      </c>
      <c r="H10" s="2">
        <f t="shared" si="4"/>
        <v>5.2000000000000171</v>
      </c>
      <c r="I10">
        <f t="shared" si="5"/>
        <v>27.040000000000177</v>
      </c>
      <c r="J10">
        <f t="shared" si="6"/>
        <v>12</v>
      </c>
      <c r="K10">
        <f t="shared" si="10"/>
        <v>144</v>
      </c>
      <c r="L10">
        <f t="shared" si="7"/>
        <v>4.3944491546724391</v>
      </c>
      <c r="M10">
        <f t="shared" si="8"/>
        <v>4.3280982926483258</v>
      </c>
      <c r="N10">
        <f t="shared" si="9"/>
        <v>4.4024368913429248E-3</v>
      </c>
    </row>
    <row r="11" spans="1:22" x14ac:dyDescent="0.25">
      <c r="A11">
        <f>SUM(A6:A10)</f>
        <v>15000</v>
      </c>
      <c r="B11">
        <f t="shared" ref="B11:D11" si="11">SUM(B6:B10)</f>
        <v>204</v>
      </c>
      <c r="C11">
        <f t="shared" si="11"/>
        <v>55000000</v>
      </c>
      <c r="D11">
        <f t="shared" si="11"/>
        <v>782000</v>
      </c>
      <c r="H11" s="2">
        <f>SUM(H6:H10)/5</f>
        <v>3.8400000000000047</v>
      </c>
      <c r="I11">
        <f>SUM(I6:I10)/5</f>
        <v>18.560000000000034</v>
      </c>
      <c r="K11">
        <f>SUM(K6:K10)</f>
        <v>6682</v>
      </c>
      <c r="N11">
        <f>SUM(N6:N10)</f>
        <v>0.15871801427027729</v>
      </c>
    </row>
    <row r="12" spans="1:22" x14ac:dyDescent="0.25">
      <c r="I12">
        <f>SUM(I6:I10)</f>
        <v>92.800000000000168</v>
      </c>
    </row>
    <row r="13" spans="1:22" x14ac:dyDescent="0.25">
      <c r="G13" t="s">
        <v>12</v>
      </c>
      <c r="H13" t="s">
        <v>13</v>
      </c>
    </row>
    <row r="14" spans="1:22" x14ac:dyDescent="0.25">
      <c r="B14" t="s">
        <v>2</v>
      </c>
      <c r="C14" s="1">
        <f>((B11*C11)-(A11*D11))/((5*C11)-((A11)^2))</f>
        <v>-10.199999999999999</v>
      </c>
      <c r="E14" t="s">
        <v>8</v>
      </c>
      <c r="F14" t="s">
        <v>9</v>
      </c>
      <c r="G14">
        <v>6.8</v>
      </c>
    </row>
    <row r="15" spans="1:22" x14ac:dyDescent="0.25">
      <c r="C15">
        <f>INTERCEPT(B6:B10,A6:A10)</f>
        <v>-10.20000000000001</v>
      </c>
      <c r="E15" t="s">
        <v>11</v>
      </c>
      <c r="F15" t="s">
        <v>9</v>
      </c>
      <c r="G15">
        <f>H11</f>
        <v>3.8400000000000047</v>
      </c>
      <c r="U15" t="s">
        <v>27</v>
      </c>
      <c r="V15" t="s">
        <v>28</v>
      </c>
    </row>
    <row r="16" spans="1:22" x14ac:dyDescent="0.25">
      <c r="O16" t="s">
        <v>10</v>
      </c>
      <c r="P16">
        <v>3</v>
      </c>
      <c r="Q16">
        <v>4</v>
      </c>
      <c r="R16">
        <v>5</v>
      </c>
      <c r="S16">
        <f>ABS(-6)</f>
        <v>6</v>
      </c>
      <c r="T16">
        <v>4</v>
      </c>
      <c r="U16">
        <f>SUM(P16:T16)</f>
        <v>22</v>
      </c>
      <c r="V16">
        <f>U16/5</f>
        <v>4.4000000000000004</v>
      </c>
    </row>
    <row r="17" spans="2:22" x14ac:dyDescent="0.25">
      <c r="B17" t="s">
        <v>7</v>
      </c>
      <c r="C17">
        <f>((5*D11)-(A11)*(B11))/((5*C11)-A11^2)</f>
        <v>1.7000000000000001E-2</v>
      </c>
    </row>
    <row r="18" spans="2:22" x14ac:dyDescent="0.25">
      <c r="C18">
        <f>SLOPE(B6:B10,A6:A10)</f>
        <v>1.7000000000000001E-2</v>
      </c>
      <c r="O18" t="s">
        <v>15</v>
      </c>
      <c r="P18">
        <f>3^2</f>
        <v>9</v>
      </c>
      <c r="Q18">
        <f>Q16^2</f>
        <v>16</v>
      </c>
      <c r="R18">
        <f>R16^2</f>
        <v>25</v>
      </c>
      <c r="S18">
        <f>-6^2</f>
        <v>36</v>
      </c>
      <c r="T18">
        <f>T16^2</f>
        <v>16</v>
      </c>
      <c r="U18">
        <f>SUM(P18:T18)</f>
        <v>102</v>
      </c>
      <c r="V18">
        <f>U18/5</f>
        <v>20.399999999999999</v>
      </c>
    </row>
    <row r="19" spans="2:22" x14ac:dyDescent="0.25">
      <c r="E19" t="s">
        <v>14</v>
      </c>
      <c r="F19" t="s">
        <v>9</v>
      </c>
      <c r="G19">
        <f>I11</f>
        <v>18.560000000000034</v>
      </c>
    </row>
    <row r="20" spans="2:22" x14ac:dyDescent="0.25">
      <c r="O20" t="s">
        <v>29</v>
      </c>
      <c r="V20">
        <f>SQRT(V18)</f>
        <v>4.5166359162544856</v>
      </c>
    </row>
    <row r="23" spans="2:22" x14ac:dyDescent="0.25">
      <c r="O23" t="s">
        <v>10</v>
      </c>
      <c r="P23">
        <v>2</v>
      </c>
      <c r="Q23">
        <v>2</v>
      </c>
      <c r="R23">
        <v>2</v>
      </c>
      <c r="S23">
        <v>2</v>
      </c>
      <c r="T23">
        <v>2</v>
      </c>
      <c r="U23">
        <f>SUM(P23:T23)</f>
        <v>10</v>
      </c>
      <c r="V23">
        <f>U23/5</f>
        <v>2</v>
      </c>
    </row>
    <row r="24" spans="2:22" x14ac:dyDescent="0.25">
      <c r="E24" t="s">
        <v>16</v>
      </c>
      <c r="F24" t="s">
        <v>9</v>
      </c>
      <c r="G24">
        <f>SQRT(G19)</f>
        <v>4.3081318457076074</v>
      </c>
    </row>
    <row r="25" spans="2:22" x14ac:dyDescent="0.25">
      <c r="O25" t="s">
        <v>15</v>
      </c>
      <c r="P25">
        <v>4</v>
      </c>
      <c r="Q25">
        <v>4</v>
      </c>
      <c r="R25">
        <v>4</v>
      </c>
      <c r="S25">
        <v>4</v>
      </c>
      <c r="T25">
        <v>4</v>
      </c>
      <c r="U25">
        <f>SUM(P25:T25)</f>
        <v>20</v>
      </c>
      <c r="V25">
        <f>U25/5</f>
        <v>4</v>
      </c>
    </row>
    <row r="27" spans="2:22" x14ac:dyDescent="0.25">
      <c r="O27" t="s">
        <v>29</v>
      </c>
      <c r="V27">
        <f>SQRT(V25)</f>
        <v>2</v>
      </c>
    </row>
    <row r="29" spans="2:22" x14ac:dyDescent="0.25">
      <c r="E29" t="s">
        <v>17</v>
      </c>
      <c r="G29">
        <f>MEDIAN(G6:G10)</f>
        <v>3.2000000000000099</v>
      </c>
    </row>
    <row r="31" spans="2:22" x14ac:dyDescent="0.25">
      <c r="E31" t="s">
        <v>18</v>
      </c>
      <c r="F31" t="s">
        <v>9</v>
      </c>
      <c r="G31">
        <f>N11/5</f>
        <v>3.1743602854055461E-2</v>
      </c>
    </row>
    <row r="35" spans="5:7" x14ac:dyDescent="0.25">
      <c r="E35" t="s">
        <v>23</v>
      </c>
      <c r="F35" t="s">
        <v>9</v>
      </c>
      <c r="G35">
        <f>SQRT(G31)</f>
        <v>0.17816734508336668</v>
      </c>
    </row>
    <row r="37" spans="5:7" x14ac:dyDescent="0.25">
      <c r="E37" t="s">
        <v>24</v>
      </c>
      <c r="F37" t="s">
        <v>9</v>
      </c>
      <c r="G37">
        <f>1-(I12/K11)</f>
        <v>0.98611194253217593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2020-04-07T00:45:03Z</dcterms:created>
  <dcterms:modified xsi:type="dcterms:W3CDTF">2020-04-08T05:20:10Z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3aaad1e4-54b3-4618-8e80-1f893c808f92</vt:lpwstr>
  </property>
</Properties>
</file>