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dhopujiono/Projects/system-recommendations/spk-aras-saw/"/>
    </mc:Choice>
  </mc:AlternateContent>
  <xr:revisionPtr revIDLastSave="0" documentId="8_{C3457BA1-7D4C-4049-B4E6-D840E35EDA81}" xr6:coauthVersionLast="47" xr6:coauthVersionMax="47" xr10:uidLastSave="{00000000-0000-0000-0000-000000000000}"/>
  <bookViews>
    <workbookView xWindow="0" yWindow="500" windowWidth="38400" windowHeight="19400" firstSheet="2" activeTab="6" xr2:uid="{1914A353-42BE-714C-94D7-4B95C6195329}"/>
  </bookViews>
  <sheets>
    <sheet name="Data Awal" sheetId="2" r:id="rId1"/>
    <sheet name="Kriteria" sheetId="1" r:id="rId2"/>
    <sheet name="Perhitungan SAW" sheetId="3" r:id="rId3"/>
    <sheet name="Pengurutan Ranking SAW" sheetId="5" r:id="rId4"/>
    <sheet name="Perhitungan ARAS" sheetId="6" r:id="rId5"/>
    <sheet name="Pengurutan Ranking ARAS" sheetId="7" r:id="rId6"/>
    <sheet name="Korelasi Sparema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8" l="1"/>
  <c r="G11" i="8"/>
  <c r="G12" i="8"/>
  <c r="G21" i="8"/>
  <c r="G22" i="8"/>
  <c r="G31" i="8"/>
  <c r="G32" i="8"/>
  <c r="G41" i="8"/>
  <c r="G42" i="8"/>
  <c r="G51" i="8"/>
  <c r="G52" i="8"/>
  <c r="G61" i="8"/>
  <c r="G62" i="8"/>
  <c r="G71" i="8"/>
  <c r="G72" i="8"/>
  <c r="G81" i="8"/>
  <c r="G82" i="8"/>
  <c r="G91" i="8"/>
  <c r="G92" i="8"/>
  <c r="G101" i="8"/>
  <c r="G102" i="8"/>
  <c r="G111" i="8"/>
  <c r="G112" i="8"/>
  <c r="G121" i="8"/>
  <c r="G122" i="8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F12" i="8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F22" i="8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F32" i="8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F40" i="8"/>
  <c r="G40" i="8" s="1"/>
  <c r="F41" i="8"/>
  <c r="F42" i="8"/>
  <c r="F43" i="8"/>
  <c r="G43" i="8" s="1"/>
  <c r="F44" i="8"/>
  <c r="G44" i="8" s="1"/>
  <c r="F45" i="8"/>
  <c r="G45" i="8" s="1"/>
  <c r="F46" i="8"/>
  <c r="G46" i="8" s="1"/>
  <c r="F47" i="8"/>
  <c r="G47" i="8" s="1"/>
  <c r="F48" i="8"/>
  <c r="G48" i="8" s="1"/>
  <c r="F49" i="8"/>
  <c r="G49" i="8" s="1"/>
  <c r="F50" i="8"/>
  <c r="G50" i="8" s="1"/>
  <c r="F51" i="8"/>
  <c r="F52" i="8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F62" i="8"/>
  <c r="F63" i="8"/>
  <c r="G63" i="8" s="1"/>
  <c r="F64" i="8"/>
  <c r="G64" i="8" s="1"/>
  <c r="F65" i="8"/>
  <c r="G65" i="8" s="1"/>
  <c r="F66" i="8"/>
  <c r="G66" i="8" s="1"/>
  <c r="F67" i="8"/>
  <c r="G67" i="8" s="1"/>
  <c r="F68" i="8"/>
  <c r="G68" i="8" s="1"/>
  <c r="F69" i="8"/>
  <c r="G69" i="8" s="1"/>
  <c r="F70" i="8"/>
  <c r="G70" i="8" s="1"/>
  <c r="F71" i="8"/>
  <c r="F72" i="8"/>
  <c r="F73" i="8"/>
  <c r="G73" i="8" s="1"/>
  <c r="F74" i="8"/>
  <c r="G74" i="8" s="1"/>
  <c r="F75" i="8"/>
  <c r="G75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F82" i="8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F92" i="8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F102" i="8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F112" i="8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F122" i="8"/>
  <c r="F123" i="8"/>
  <c r="G123" i="8" s="1"/>
  <c r="F124" i="8"/>
  <c r="G124" i="8" s="1"/>
  <c r="F125" i="8"/>
  <c r="G125" i="8" s="1"/>
  <c r="F2" i="8"/>
  <c r="G2" i="8" s="1"/>
  <c r="G126" i="8" s="1"/>
  <c r="M1" i="8" s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5" i="6"/>
  <c r="L25" i="3"/>
  <c r="S25" i="3" s="1"/>
  <c r="K28" i="3"/>
  <c r="R28" i="3" s="1"/>
  <c r="K29" i="3"/>
  <c r="R29" i="3" s="1"/>
  <c r="K30" i="3"/>
  <c r="R30" i="3" s="1"/>
  <c r="K57" i="3"/>
  <c r="R57" i="3" s="1"/>
  <c r="K75" i="3"/>
  <c r="R75" i="3" s="1"/>
  <c r="K76" i="3"/>
  <c r="R76" i="3" s="1"/>
  <c r="K81" i="3"/>
  <c r="R81" i="3" s="1"/>
  <c r="K97" i="3"/>
  <c r="R97" i="3" s="1"/>
  <c r="K98" i="3"/>
  <c r="R98" i="3" s="1"/>
  <c r="K99" i="3"/>
  <c r="R99" i="3" s="1"/>
  <c r="K116" i="3"/>
  <c r="R116" i="3" s="1"/>
  <c r="J6" i="3"/>
  <c r="Q6" i="3" s="1"/>
  <c r="J7" i="3"/>
  <c r="Q7" i="3" s="1"/>
  <c r="J12" i="3"/>
  <c r="Q12" i="3" s="1"/>
  <c r="J23" i="3"/>
  <c r="Q23" i="3" s="1"/>
  <c r="J24" i="3"/>
  <c r="Q24" i="3" s="1"/>
  <c r="J25" i="3"/>
  <c r="Q25" i="3" s="1"/>
  <c r="J26" i="3"/>
  <c r="Q26" i="3" s="1"/>
  <c r="J37" i="3"/>
  <c r="Q37" i="3" s="1"/>
  <c r="J44" i="3"/>
  <c r="Q44" i="3" s="1"/>
  <c r="J55" i="3"/>
  <c r="Q55" i="3" s="1"/>
  <c r="J56" i="3"/>
  <c r="Q56" i="3" s="1"/>
  <c r="J57" i="3"/>
  <c r="Q57" i="3" s="1"/>
  <c r="J62" i="3"/>
  <c r="Q62" i="3" s="1"/>
  <c r="J73" i="3"/>
  <c r="Q73" i="3" s="1"/>
  <c r="J74" i="3"/>
  <c r="Q74" i="3" s="1"/>
  <c r="J75" i="3"/>
  <c r="Q75" i="3" s="1"/>
  <c r="J92" i="3"/>
  <c r="Q92" i="3" s="1"/>
  <c r="J93" i="3"/>
  <c r="Q93" i="3" s="1"/>
  <c r="J94" i="3"/>
  <c r="Q94" i="3" s="1"/>
  <c r="J105" i="3"/>
  <c r="Q105" i="3" s="1"/>
  <c r="J106" i="3"/>
  <c r="Q106" i="3" s="1"/>
  <c r="J107" i="3"/>
  <c r="Q107" i="3" s="1"/>
  <c r="J112" i="3"/>
  <c r="Q112" i="3" s="1"/>
  <c r="J123" i="3"/>
  <c r="Q123" i="3" s="1"/>
  <c r="J126" i="3"/>
  <c r="Q126" i="3" s="1"/>
  <c r="I20" i="3"/>
  <c r="P20" i="3" s="1"/>
  <c r="I52" i="3"/>
  <c r="P52" i="3" s="1"/>
  <c r="I88" i="3"/>
  <c r="P88" i="3" s="1"/>
  <c r="C131" i="3"/>
  <c r="J17" i="3" s="1"/>
  <c r="Q17" i="3" s="1"/>
  <c r="D131" i="3"/>
  <c r="K16" i="3" s="1"/>
  <c r="R16" i="3" s="1"/>
  <c r="E131" i="3"/>
  <c r="B131" i="3"/>
  <c r="D130" i="3"/>
  <c r="E130" i="3"/>
  <c r="L64" i="3" s="1"/>
  <c r="S64" i="3" s="1"/>
  <c r="C130" i="3"/>
  <c r="B130" i="3"/>
  <c r="L79" i="3" l="1"/>
  <c r="S79" i="3" s="1"/>
  <c r="L71" i="3"/>
  <c r="S71" i="3" s="1"/>
  <c r="L19" i="3"/>
  <c r="S19" i="3" s="1"/>
  <c r="L22" i="3"/>
  <c r="S22" i="3" s="1"/>
  <c r="L42" i="3"/>
  <c r="S42" i="3" s="1"/>
  <c r="L69" i="3"/>
  <c r="S69" i="3" s="1"/>
  <c r="L93" i="3"/>
  <c r="S93" i="3" s="1"/>
  <c r="L113" i="3"/>
  <c r="S113" i="3" s="1"/>
  <c r="L23" i="3"/>
  <c r="S23" i="3" s="1"/>
  <c r="L50" i="3"/>
  <c r="S50" i="3" s="1"/>
  <c r="L70" i="3"/>
  <c r="S70" i="3" s="1"/>
  <c r="L94" i="3"/>
  <c r="S94" i="3" s="1"/>
  <c r="L121" i="3"/>
  <c r="S121" i="3" s="1"/>
  <c r="L9" i="3"/>
  <c r="S9" i="3" s="1"/>
  <c r="L29" i="3"/>
  <c r="S29" i="3" s="1"/>
  <c r="L53" i="3"/>
  <c r="S53" i="3" s="1"/>
  <c r="L80" i="3"/>
  <c r="S80" i="3" s="1"/>
  <c r="L100" i="3"/>
  <c r="S100" i="3" s="1"/>
  <c r="L124" i="3"/>
  <c r="S124" i="3" s="1"/>
  <c r="L10" i="3"/>
  <c r="S10" i="3" s="1"/>
  <c r="L34" i="3"/>
  <c r="S34" i="3" s="1"/>
  <c r="L54" i="3"/>
  <c r="S54" i="3" s="1"/>
  <c r="L81" i="3"/>
  <c r="S81" i="3" s="1"/>
  <c r="L105" i="3"/>
  <c r="S105" i="3" s="1"/>
  <c r="L11" i="3"/>
  <c r="S11" i="3" s="1"/>
  <c r="L35" i="3"/>
  <c r="S35" i="3" s="1"/>
  <c r="L55" i="3"/>
  <c r="S55" i="3" s="1"/>
  <c r="L82" i="3"/>
  <c r="S82" i="3" s="1"/>
  <c r="L109" i="3"/>
  <c r="S109" i="3" s="1"/>
  <c r="L5" i="3"/>
  <c r="S5" i="3" s="1"/>
  <c r="L112" i="3"/>
  <c r="S112" i="3" s="1"/>
  <c r="L65" i="3"/>
  <c r="S65" i="3" s="1"/>
  <c r="L21" i="3"/>
  <c r="S21" i="3" s="1"/>
  <c r="L111" i="3"/>
  <c r="S111" i="3" s="1"/>
  <c r="L13" i="3"/>
  <c r="S13" i="3" s="1"/>
  <c r="I9" i="3"/>
  <c r="P9" i="3" s="1"/>
  <c r="I38" i="3"/>
  <c r="P38" i="3" s="1"/>
  <c r="W38" i="3" s="1"/>
  <c r="I70" i="3"/>
  <c r="P70" i="3" s="1"/>
  <c r="L110" i="3"/>
  <c r="S110" i="3" s="1"/>
  <c r="L63" i="3"/>
  <c r="S63" i="3" s="1"/>
  <c r="L12" i="3"/>
  <c r="S12" i="3" s="1"/>
  <c r="L99" i="3"/>
  <c r="S99" i="3" s="1"/>
  <c r="L51" i="3"/>
  <c r="S51" i="3" s="1"/>
  <c r="L92" i="3"/>
  <c r="S92" i="3" s="1"/>
  <c r="L41" i="3"/>
  <c r="S41" i="3" s="1"/>
  <c r="I120" i="3"/>
  <c r="P120" i="3" s="1"/>
  <c r="L84" i="3"/>
  <c r="S84" i="3" s="1"/>
  <c r="L40" i="3"/>
  <c r="S40" i="3" s="1"/>
  <c r="L123" i="3"/>
  <c r="S123" i="3" s="1"/>
  <c r="L122" i="3"/>
  <c r="S122" i="3" s="1"/>
  <c r="L24" i="3"/>
  <c r="S24" i="3" s="1"/>
  <c r="L52" i="3"/>
  <c r="S52" i="3" s="1"/>
  <c r="L95" i="3"/>
  <c r="S95" i="3" s="1"/>
  <c r="I102" i="3"/>
  <c r="P102" i="3" s="1"/>
  <c r="L125" i="3"/>
  <c r="S125" i="3" s="1"/>
  <c r="L83" i="3"/>
  <c r="S83" i="3" s="1"/>
  <c r="L39" i="3"/>
  <c r="S39" i="3" s="1"/>
  <c r="J125" i="3"/>
  <c r="Q125" i="3" s="1"/>
  <c r="J87" i="3"/>
  <c r="Q87" i="3" s="1"/>
  <c r="J43" i="3"/>
  <c r="Q43" i="3" s="1"/>
  <c r="K118" i="3"/>
  <c r="R118" i="3" s="1"/>
  <c r="K56" i="3"/>
  <c r="R56" i="3" s="1"/>
  <c r="J124" i="3"/>
  <c r="Q124" i="3" s="1"/>
  <c r="J76" i="3"/>
  <c r="Q76" i="3" s="1"/>
  <c r="J42" i="3"/>
  <c r="Q42" i="3" s="1"/>
  <c r="K117" i="3"/>
  <c r="R117" i="3" s="1"/>
  <c r="K55" i="3"/>
  <c r="R55" i="3" s="1"/>
  <c r="J129" i="6"/>
  <c r="J130" i="6" s="1"/>
  <c r="K129" i="6"/>
  <c r="K130" i="6" s="1"/>
  <c r="I129" i="6"/>
  <c r="L129" i="6"/>
  <c r="L130" i="6" s="1"/>
  <c r="I101" i="3"/>
  <c r="P101" i="3" s="1"/>
  <c r="I33" i="3"/>
  <c r="P33" i="3" s="1"/>
  <c r="I82" i="3"/>
  <c r="P82" i="3" s="1"/>
  <c r="I18" i="3"/>
  <c r="P18" i="3" s="1"/>
  <c r="I81" i="3"/>
  <c r="P81" i="3" s="1"/>
  <c r="W81" i="3" s="1"/>
  <c r="I13" i="3"/>
  <c r="P13" i="3" s="1"/>
  <c r="I121" i="3"/>
  <c r="P121" i="3" s="1"/>
  <c r="I103" i="3"/>
  <c r="P103" i="3" s="1"/>
  <c r="I89" i="3"/>
  <c r="P89" i="3" s="1"/>
  <c r="I71" i="3"/>
  <c r="P71" i="3" s="1"/>
  <c r="I53" i="3"/>
  <c r="P53" i="3" s="1"/>
  <c r="I39" i="3"/>
  <c r="P39" i="3" s="1"/>
  <c r="I21" i="3"/>
  <c r="P21" i="3" s="1"/>
  <c r="J127" i="3"/>
  <c r="Q127" i="3" s="1"/>
  <c r="J113" i="3"/>
  <c r="Q113" i="3" s="1"/>
  <c r="J95" i="3"/>
  <c r="Q95" i="3" s="1"/>
  <c r="J77" i="3"/>
  <c r="Q77" i="3" s="1"/>
  <c r="J63" i="3"/>
  <c r="Q63" i="3" s="1"/>
  <c r="J45" i="3"/>
  <c r="Q45" i="3" s="1"/>
  <c r="J27" i="3"/>
  <c r="Q27" i="3" s="1"/>
  <c r="J13" i="3"/>
  <c r="Q13" i="3" s="1"/>
  <c r="K119" i="3"/>
  <c r="R119" i="3" s="1"/>
  <c r="K100" i="3"/>
  <c r="R100" i="3" s="1"/>
  <c r="K85" i="3"/>
  <c r="R85" i="3" s="1"/>
  <c r="K58" i="3"/>
  <c r="R58" i="3" s="1"/>
  <c r="K31" i="3"/>
  <c r="R31" i="3" s="1"/>
  <c r="I93" i="3"/>
  <c r="P93" i="3" s="1"/>
  <c r="W93" i="3" s="1"/>
  <c r="J103" i="3"/>
  <c r="Q103" i="3" s="1"/>
  <c r="K109" i="3"/>
  <c r="R109" i="3" s="1"/>
  <c r="K69" i="3"/>
  <c r="R69" i="3" s="1"/>
  <c r="K17" i="3"/>
  <c r="R17" i="3" s="1"/>
  <c r="I119" i="3"/>
  <c r="P119" i="3" s="1"/>
  <c r="I51" i="3"/>
  <c r="P51" i="3" s="1"/>
  <c r="I100" i="3"/>
  <c r="P100" i="3" s="1"/>
  <c r="I50" i="3"/>
  <c r="P50" i="3" s="1"/>
  <c r="I99" i="3"/>
  <c r="P99" i="3" s="1"/>
  <c r="I31" i="3"/>
  <c r="P31" i="3" s="1"/>
  <c r="K96" i="3"/>
  <c r="R96" i="3" s="1"/>
  <c r="K27" i="3"/>
  <c r="R27" i="3" s="1"/>
  <c r="J9" i="3"/>
  <c r="Q9" i="3" s="1"/>
  <c r="J19" i="3"/>
  <c r="Q19" i="3" s="1"/>
  <c r="J29" i="3"/>
  <c r="Q29" i="3" s="1"/>
  <c r="J39" i="3"/>
  <c r="Q39" i="3" s="1"/>
  <c r="J49" i="3"/>
  <c r="Q49" i="3" s="1"/>
  <c r="J59" i="3"/>
  <c r="Q59" i="3" s="1"/>
  <c r="J69" i="3"/>
  <c r="Q69" i="3" s="1"/>
  <c r="J79" i="3"/>
  <c r="Q79" i="3" s="1"/>
  <c r="J89" i="3"/>
  <c r="Q89" i="3" s="1"/>
  <c r="J99" i="3"/>
  <c r="Q99" i="3" s="1"/>
  <c r="J109" i="3"/>
  <c r="Q109" i="3" s="1"/>
  <c r="J119" i="3"/>
  <c r="Q119" i="3" s="1"/>
  <c r="J5" i="3"/>
  <c r="Q5" i="3" s="1"/>
  <c r="J10" i="3"/>
  <c r="Q10" i="3" s="1"/>
  <c r="J20" i="3"/>
  <c r="Q20" i="3" s="1"/>
  <c r="J30" i="3"/>
  <c r="Q30" i="3" s="1"/>
  <c r="J40" i="3"/>
  <c r="Q40" i="3" s="1"/>
  <c r="J50" i="3"/>
  <c r="Q50" i="3" s="1"/>
  <c r="J60" i="3"/>
  <c r="Q60" i="3" s="1"/>
  <c r="J70" i="3"/>
  <c r="Q70" i="3" s="1"/>
  <c r="W70" i="3" s="1"/>
  <c r="J80" i="3"/>
  <c r="Q80" i="3" s="1"/>
  <c r="J90" i="3"/>
  <c r="Q90" i="3" s="1"/>
  <c r="J100" i="3"/>
  <c r="Q100" i="3" s="1"/>
  <c r="J110" i="3"/>
  <c r="Q110" i="3" s="1"/>
  <c r="J120" i="3"/>
  <c r="Q120" i="3" s="1"/>
  <c r="J11" i="3"/>
  <c r="Q11" i="3" s="1"/>
  <c r="J21" i="3"/>
  <c r="Q21" i="3" s="1"/>
  <c r="J31" i="3"/>
  <c r="Q31" i="3" s="1"/>
  <c r="J41" i="3"/>
  <c r="Q41" i="3" s="1"/>
  <c r="J51" i="3"/>
  <c r="Q51" i="3" s="1"/>
  <c r="J61" i="3"/>
  <c r="Q61" i="3" s="1"/>
  <c r="J71" i="3"/>
  <c r="Q71" i="3" s="1"/>
  <c r="J81" i="3"/>
  <c r="Q81" i="3" s="1"/>
  <c r="J91" i="3"/>
  <c r="Q91" i="3" s="1"/>
  <c r="J101" i="3"/>
  <c r="Q101" i="3" s="1"/>
  <c r="J111" i="3"/>
  <c r="Q111" i="3" s="1"/>
  <c r="J121" i="3"/>
  <c r="Q121" i="3" s="1"/>
  <c r="J8" i="3"/>
  <c r="Q8" i="3" s="1"/>
  <c r="J18" i="3"/>
  <c r="Q18" i="3" s="1"/>
  <c r="J28" i="3"/>
  <c r="Q28" i="3" s="1"/>
  <c r="J38" i="3"/>
  <c r="Q38" i="3" s="1"/>
  <c r="J48" i="3"/>
  <c r="Q48" i="3" s="1"/>
  <c r="J58" i="3"/>
  <c r="Q58" i="3" s="1"/>
  <c r="J68" i="3"/>
  <c r="Q68" i="3" s="1"/>
  <c r="J78" i="3"/>
  <c r="Q78" i="3" s="1"/>
  <c r="J88" i="3"/>
  <c r="Q88" i="3" s="1"/>
  <c r="J98" i="3"/>
  <c r="Q98" i="3" s="1"/>
  <c r="J108" i="3"/>
  <c r="Q108" i="3" s="1"/>
  <c r="J118" i="3"/>
  <c r="Q118" i="3" s="1"/>
  <c r="J128" i="3"/>
  <c r="Q128" i="3" s="1"/>
  <c r="I80" i="3"/>
  <c r="P80" i="3" s="1"/>
  <c r="W80" i="3" s="1"/>
  <c r="I30" i="3"/>
  <c r="P30" i="3" s="1"/>
  <c r="W30" i="3" s="1"/>
  <c r="J104" i="3"/>
  <c r="Q104" i="3" s="1"/>
  <c r="J54" i="3"/>
  <c r="Q54" i="3" s="1"/>
  <c r="K128" i="3"/>
  <c r="R128" i="3" s="1"/>
  <c r="K70" i="3"/>
  <c r="R70" i="3" s="1"/>
  <c r="I29" i="3"/>
  <c r="P29" i="3" s="1"/>
  <c r="I128" i="3"/>
  <c r="P128" i="3" s="1"/>
  <c r="I110" i="3"/>
  <c r="P110" i="3" s="1"/>
  <c r="I92" i="3"/>
  <c r="P92" i="3" s="1"/>
  <c r="W92" i="3" s="1"/>
  <c r="I78" i="3"/>
  <c r="P78" i="3" s="1"/>
  <c r="I60" i="3"/>
  <c r="P60" i="3" s="1"/>
  <c r="I42" i="3"/>
  <c r="P42" i="3" s="1"/>
  <c r="I28" i="3"/>
  <c r="P28" i="3" s="1"/>
  <c r="I10" i="3"/>
  <c r="P10" i="3" s="1"/>
  <c r="J116" i="3"/>
  <c r="Q116" i="3" s="1"/>
  <c r="J102" i="3"/>
  <c r="Q102" i="3" s="1"/>
  <c r="J84" i="3"/>
  <c r="Q84" i="3" s="1"/>
  <c r="J66" i="3"/>
  <c r="Q66" i="3" s="1"/>
  <c r="J52" i="3"/>
  <c r="Q52" i="3" s="1"/>
  <c r="W52" i="3" s="1"/>
  <c r="J34" i="3"/>
  <c r="Q34" i="3" s="1"/>
  <c r="J16" i="3"/>
  <c r="Q16" i="3" s="1"/>
  <c r="K126" i="3"/>
  <c r="R126" i="3" s="1"/>
  <c r="K108" i="3"/>
  <c r="R108" i="3" s="1"/>
  <c r="K88" i="3"/>
  <c r="R88" i="3" s="1"/>
  <c r="K68" i="3"/>
  <c r="R68" i="3" s="1"/>
  <c r="K41" i="3"/>
  <c r="R41" i="3" s="1"/>
  <c r="I83" i="3"/>
  <c r="P83" i="3" s="1"/>
  <c r="I19" i="3"/>
  <c r="P19" i="3" s="1"/>
  <c r="I68" i="3"/>
  <c r="P68" i="3" s="1"/>
  <c r="K12" i="3"/>
  <c r="R12" i="3" s="1"/>
  <c r="K22" i="3"/>
  <c r="R22" i="3" s="1"/>
  <c r="K32" i="3"/>
  <c r="R32" i="3" s="1"/>
  <c r="K42" i="3"/>
  <c r="R42" i="3" s="1"/>
  <c r="K52" i="3"/>
  <c r="R52" i="3" s="1"/>
  <c r="K62" i="3"/>
  <c r="R62" i="3" s="1"/>
  <c r="K72" i="3"/>
  <c r="R72" i="3" s="1"/>
  <c r="K82" i="3"/>
  <c r="R82" i="3" s="1"/>
  <c r="K13" i="3"/>
  <c r="R13" i="3" s="1"/>
  <c r="K23" i="3"/>
  <c r="R23" i="3" s="1"/>
  <c r="K33" i="3"/>
  <c r="R33" i="3" s="1"/>
  <c r="K43" i="3"/>
  <c r="R43" i="3" s="1"/>
  <c r="K53" i="3"/>
  <c r="R53" i="3" s="1"/>
  <c r="K63" i="3"/>
  <c r="R63" i="3" s="1"/>
  <c r="K73" i="3"/>
  <c r="R73" i="3" s="1"/>
  <c r="K83" i="3"/>
  <c r="R83" i="3" s="1"/>
  <c r="K14" i="3"/>
  <c r="R14" i="3" s="1"/>
  <c r="K24" i="3"/>
  <c r="R24" i="3" s="1"/>
  <c r="K34" i="3"/>
  <c r="R34" i="3" s="1"/>
  <c r="K44" i="3"/>
  <c r="R44" i="3" s="1"/>
  <c r="K54" i="3"/>
  <c r="R54" i="3" s="1"/>
  <c r="K64" i="3"/>
  <c r="R64" i="3" s="1"/>
  <c r="K74" i="3"/>
  <c r="R74" i="3" s="1"/>
  <c r="K84" i="3"/>
  <c r="R84" i="3" s="1"/>
  <c r="K94" i="3"/>
  <c r="R94" i="3" s="1"/>
  <c r="K104" i="3"/>
  <c r="R104" i="3" s="1"/>
  <c r="K7" i="3"/>
  <c r="R7" i="3" s="1"/>
  <c r="K20" i="3"/>
  <c r="R20" i="3" s="1"/>
  <c r="K36" i="3"/>
  <c r="R36" i="3" s="1"/>
  <c r="K49" i="3"/>
  <c r="R49" i="3" s="1"/>
  <c r="K65" i="3"/>
  <c r="R65" i="3" s="1"/>
  <c r="K78" i="3"/>
  <c r="R78" i="3" s="1"/>
  <c r="K91" i="3"/>
  <c r="R91" i="3" s="1"/>
  <c r="K102" i="3"/>
  <c r="R102" i="3" s="1"/>
  <c r="K113" i="3"/>
  <c r="R113" i="3" s="1"/>
  <c r="K123" i="3"/>
  <c r="R123" i="3" s="1"/>
  <c r="K10" i="3"/>
  <c r="R10" i="3" s="1"/>
  <c r="K8" i="3"/>
  <c r="R8" i="3" s="1"/>
  <c r="K21" i="3"/>
  <c r="R21" i="3" s="1"/>
  <c r="K37" i="3"/>
  <c r="R37" i="3" s="1"/>
  <c r="K50" i="3"/>
  <c r="R50" i="3" s="1"/>
  <c r="K66" i="3"/>
  <c r="R66" i="3" s="1"/>
  <c r="K79" i="3"/>
  <c r="R79" i="3" s="1"/>
  <c r="K92" i="3"/>
  <c r="R92" i="3" s="1"/>
  <c r="K103" i="3"/>
  <c r="R103" i="3" s="1"/>
  <c r="K114" i="3"/>
  <c r="R114" i="3" s="1"/>
  <c r="K124" i="3"/>
  <c r="R124" i="3" s="1"/>
  <c r="K26" i="3"/>
  <c r="R26" i="3" s="1"/>
  <c r="K9" i="3"/>
  <c r="R9" i="3" s="1"/>
  <c r="K25" i="3"/>
  <c r="R25" i="3" s="1"/>
  <c r="K38" i="3"/>
  <c r="R38" i="3" s="1"/>
  <c r="K51" i="3"/>
  <c r="R51" i="3" s="1"/>
  <c r="K67" i="3"/>
  <c r="R67" i="3" s="1"/>
  <c r="K80" i="3"/>
  <c r="R80" i="3" s="1"/>
  <c r="K93" i="3"/>
  <c r="R93" i="3" s="1"/>
  <c r="K105" i="3"/>
  <c r="R105" i="3" s="1"/>
  <c r="K115" i="3"/>
  <c r="R115" i="3" s="1"/>
  <c r="K125" i="3"/>
  <c r="R125" i="3" s="1"/>
  <c r="K6" i="3"/>
  <c r="R6" i="3" s="1"/>
  <c r="K19" i="3"/>
  <c r="R19" i="3" s="1"/>
  <c r="K35" i="3"/>
  <c r="R35" i="3" s="1"/>
  <c r="K48" i="3"/>
  <c r="R48" i="3" s="1"/>
  <c r="K61" i="3"/>
  <c r="R61" i="3" s="1"/>
  <c r="K77" i="3"/>
  <c r="R77" i="3" s="1"/>
  <c r="K90" i="3"/>
  <c r="R90" i="3" s="1"/>
  <c r="K101" i="3"/>
  <c r="R101" i="3" s="1"/>
  <c r="K112" i="3"/>
  <c r="R112" i="3" s="1"/>
  <c r="K122" i="3"/>
  <c r="R122" i="3" s="1"/>
  <c r="I63" i="3"/>
  <c r="P63" i="3" s="1"/>
  <c r="W63" i="3" s="1"/>
  <c r="K111" i="3"/>
  <c r="R111" i="3" s="1"/>
  <c r="K47" i="3"/>
  <c r="R47" i="3" s="1"/>
  <c r="I98" i="3"/>
  <c r="P98" i="3" s="1"/>
  <c r="W98" i="3" s="1"/>
  <c r="I48" i="3"/>
  <c r="P48" i="3" s="1"/>
  <c r="J122" i="3"/>
  <c r="Q122" i="3" s="1"/>
  <c r="J72" i="3"/>
  <c r="Q72" i="3" s="1"/>
  <c r="J22" i="3"/>
  <c r="Q22" i="3" s="1"/>
  <c r="K95" i="3"/>
  <c r="R95" i="3" s="1"/>
  <c r="K18" i="3"/>
  <c r="R18" i="3" s="1"/>
  <c r="I111" i="3"/>
  <c r="P111" i="3" s="1"/>
  <c r="I61" i="3"/>
  <c r="P61" i="3" s="1"/>
  <c r="J117" i="3"/>
  <c r="Q117" i="3" s="1"/>
  <c r="K45" i="3"/>
  <c r="R45" i="3" s="1"/>
  <c r="I123" i="3"/>
  <c r="P123" i="3" s="1"/>
  <c r="I109" i="3"/>
  <c r="P109" i="3" s="1"/>
  <c r="I91" i="3"/>
  <c r="P91" i="3" s="1"/>
  <c r="I73" i="3"/>
  <c r="P73" i="3" s="1"/>
  <c r="I59" i="3"/>
  <c r="P59" i="3" s="1"/>
  <c r="I41" i="3"/>
  <c r="P41" i="3" s="1"/>
  <c r="I23" i="3"/>
  <c r="P23" i="3" s="1"/>
  <c r="J115" i="3"/>
  <c r="Q115" i="3" s="1"/>
  <c r="J97" i="3"/>
  <c r="Q97" i="3" s="1"/>
  <c r="J83" i="3"/>
  <c r="Q83" i="3" s="1"/>
  <c r="J65" i="3"/>
  <c r="Q65" i="3" s="1"/>
  <c r="J47" i="3"/>
  <c r="Q47" i="3" s="1"/>
  <c r="J33" i="3"/>
  <c r="Q33" i="3" s="1"/>
  <c r="J15" i="3"/>
  <c r="Q15" i="3" s="1"/>
  <c r="K121" i="3"/>
  <c r="R121" i="3" s="1"/>
  <c r="K107" i="3"/>
  <c r="R107" i="3" s="1"/>
  <c r="K87" i="3"/>
  <c r="R87" i="3" s="1"/>
  <c r="K60" i="3"/>
  <c r="R60" i="3" s="1"/>
  <c r="K40" i="3"/>
  <c r="R40" i="3" s="1"/>
  <c r="K15" i="3"/>
  <c r="R15" i="3" s="1"/>
  <c r="I15" i="3"/>
  <c r="P15" i="3" s="1"/>
  <c r="I25" i="3"/>
  <c r="P25" i="3" s="1"/>
  <c r="I35" i="3"/>
  <c r="P35" i="3" s="1"/>
  <c r="I45" i="3"/>
  <c r="P45" i="3" s="1"/>
  <c r="I55" i="3"/>
  <c r="P55" i="3" s="1"/>
  <c r="W55" i="3" s="1"/>
  <c r="I65" i="3"/>
  <c r="P65" i="3" s="1"/>
  <c r="I75" i="3"/>
  <c r="P75" i="3" s="1"/>
  <c r="I85" i="3"/>
  <c r="P85" i="3" s="1"/>
  <c r="I95" i="3"/>
  <c r="P95" i="3" s="1"/>
  <c r="W95" i="3" s="1"/>
  <c r="I105" i="3"/>
  <c r="P105" i="3" s="1"/>
  <c r="I115" i="3"/>
  <c r="P115" i="3" s="1"/>
  <c r="I125" i="3"/>
  <c r="P125" i="3" s="1"/>
  <c r="I6" i="3"/>
  <c r="P6" i="3" s="1"/>
  <c r="I16" i="3"/>
  <c r="P16" i="3" s="1"/>
  <c r="I26" i="3"/>
  <c r="P26" i="3" s="1"/>
  <c r="W26" i="3" s="1"/>
  <c r="I36" i="3"/>
  <c r="P36" i="3" s="1"/>
  <c r="W36" i="3" s="1"/>
  <c r="I46" i="3"/>
  <c r="P46" i="3" s="1"/>
  <c r="I56" i="3"/>
  <c r="P56" i="3" s="1"/>
  <c r="W56" i="3" s="1"/>
  <c r="I66" i="3"/>
  <c r="P66" i="3" s="1"/>
  <c r="W66" i="3" s="1"/>
  <c r="I76" i="3"/>
  <c r="P76" i="3" s="1"/>
  <c r="I86" i="3"/>
  <c r="P86" i="3" s="1"/>
  <c r="I96" i="3"/>
  <c r="P96" i="3" s="1"/>
  <c r="I106" i="3"/>
  <c r="P106" i="3" s="1"/>
  <c r="I116" i="3"/>
  <c r="P116" i="3" s="1"/>
  <c r="I126" i="3"/>
  <c r="P126" i="3" s="1"/>
  <c r="I7" i="3"/>
  <c r="P7" i="3" s="1"/>
  <c r="W7" i="3" s="1"/>
  <c r="I17" i="3"/>
  <c r="P17" i="3" s="1"/>
  <c r="W17" i="3" s="1"/>
  <c r="I27" i="3"/>
  <c r="P27" i="3" s="1"/>
  <c r="W27" i="3" s="1"/>
  <c r="I37" i="3"/>
  <c r="P37" i="3" s="1"/>
  <c r="W37" i="3" s="1"/>
  <c r="I47" i="3"/>
  <c r="P47" i="3" s="1"/>
  <c r="I57" i="3"/>
  <c r="P57" i="3" s="1"/>
  <c r="I67" i="3"/>
  <c r="P67" i="3" s="1"/>
  <c r="I77" i="3"/>
  <c r="P77" i="3" s="1"/>
  <c r="I87" i="3"/>
  <c r="P87" i="3" s="1"/>
  <c r="I97" i="3"/>
  <c r="P97" i="3" s="1"/>
  <c r="I107" i="3"/>
  <c r="P107" i="3" s="1"/>
  <c r="W107" i="3" s="1"/>
  <c r="I117" i="3"/>
  <c r="P117" i="3" s="1"/>
  <c r="I127" i="3"/>
  <c r="P127" i="3" s="1"/>
  <c r="W127" i="3" s="1"/>
  <c r="I14" i="3"/>
  <c r="P14" i="3" s="1"/>
  <c r="W14" i="3" s="1"/>
  <c r="I24" i="3"/>
  <c r="P24" i="3" s="1"/>
  <c r="I34" i="3"/>
  <c r="P34" i="3" s="1"/>
  <c r="I44" i="3"/>
  <c r="P44" i="3" s="1"/>
  <c r="I54" i="3"/>
  <c r="P54" i="3" s="1"/>
  <c r="I64" i="3"/>
  <c r="P64" i="3" s="1"/>
  <c r="I74" i="3"/>
  <c r="P74" i="3" s="1"/>
  <c r="I84" i="3"/>
  <c r="P84" i="3" s="1"/>
  <c r="W84" i="3" s="1"/>
  <c r="I94" i="3"/>
  <c r="P94" i="3" s="1"/>
  <c r="W94" i="3" s="1"/>
  <c r="I104" i="3"/>
  <c r="P104" i="3" s="1"/>
  <c r="W104" i="3" s="1"/>
  <c r="I114" i="3"/>
  <c r="P114" i="3" s="1"/>
  <c r="W114" i="3" s="1"/>
  <c r="I124" i="3"/>
  <c r="P124" i="3" s="1"/>
  <c r="I69" i="3"/>
  <c r="P69" i="3" s="1"/>
  <c r="I118" i="3"/>
  <c r="P118" i="3" s="1"/>
  <c r="I32" i="3"/>
  <c r="P32" i="3" s="1"/>
  <c r="I113" i="3"/>
  <c r="P113" i="3" s="1"/>
  <c r="I49" i="3"/>
  <c r="P49" i="3" s="1"/>
  <c r="K5" i="3"/>
  <c r="R5" i="3" s="1"/>
  <c r="K71" i="3"/>
  <c r="R71" i="3" s="1"/>
  <c r="I112" i="3"/>
  <c r="P112" i="3" s="1"/>
  <c r="W112" i="3" s="1"/>
  <c r="I62" i="3"/>
  <c r="P62" i="3" s="1"/>
  <c r="W62" i="3" s="1"/>
  <c r="I12" i="3"/>
  <c r="P12" i="3" s="1"/>
  <c r="J86" i="3"/>
  <c r="Q86" i="3" s="1"/>
  <c r="J36" i="3"/>
  <c r="Q36" i="3" s="1"/>
  <c r="K110" i="3"/>
  <c r="R110" i="3" s="1"/>
  <c r="K46" i="3"/>
  <c r="R46" i="3" s="1"/>
  <c r="I5" i="3"/>
  <c r="P5" i="3" s="1"/>
  <c r="I79" i="3"/>
  <c r="P79" i="3" s="1"/>
  <c r="I43" i="3"/>
  <c r="P43" i="3" s="1"/>
  <c r="I11" i="3"/>
  <c r="P11" i="3" s="1"/>
  <c r="W11" i="3" s="1"/>
  <c r="J85" i="3"/>
  <c r="Q85" i="3" s="1"/>
  <c r="J67" i="3"/>
  <c r="Q67" i="3" s="1"/>
  <c r="J53" i="3"/>
  <c r="Q53" i="3" s="1"/>
  <c r="J35" i="3"/>
  <c r="Q35" i="3" s="1"/>
  <c r="K127" i="3"/>
  <c r="R127" i="3" s="1"/>
  <c r="K89" i="3"/>
  <c r="R89" i="3" s="1"/>
  <c r="I122" i="3"/>
  <c r="P122" i="3" s="1"/>
  <c r="W122" i="3" s="1"/>
  <c r="I108" i="3"/>
  <c r="P108" i="3" s="1"/>
  <c r="I90" i="3"/>
  <c r="P90" i="3" s="1"/>
  <c r="W90" i="3" s="1"/>
  <c r="I72" i="3"/>
  <c r="P72" i="3" s="1"/>
  <c r="I58" i="3"/>
  <c r="P58" i="3" s="1"/>
  <c r="I40" i="3"/>
  <c r="P40" i="3" s="1"/>
  <c r="I22" i="3"/>
  <c r="P22" i="3" s="1"/>
  <c r="I8" i="3"/>
  <c r="P8" i="3" s="1"/>
  <c r="J114" i="3"/>
  <c r="Q114" i="3" s="1"/>
  <c r="J96" i="3"/>
  <c r="Q96" i="3" s="1"/>
  <c r="J82" i="3"/>
  <c r="Q82" i="3" s="1"/>
  <c r="J64" i="3"/>
  <c r="Q64" i="3" s="1"/>
  <c r="J46" i="3"/>
  <c r="Q46" i="3" s="1"/>
  <c r="J32" i="3"/>
  <c r="Q32" i="3" s="1"/>
  <c r="J14" i="3"/>
  <c r="Q14" i="3" s="1"/>
  <c r="K120" i="3"/>
  <c r="R120" i="3" s="1"/>
  <c r="K106" i="3"/>
  <c r="R106" i="3" s="1"/>
  <c r="K86" i="3"/>
  <c r="R86" i="3" s="1"/>
  <c r="K59" i="3"/>
  <c r="R59" i="3" s="1"/>
  <c r="K39" i="3"/>
  <c r="R39" i="3" s="1"/>
  <c r="K11" i="3"/>
  <c r="R11" i="3" s="1"/>
  <c r="L114" i="3"/>
  <c r="S114" i="3" s="1"/>
  <c r="L101" i="3"/>
  <c r="S101" i="3" s="1"/>
  <c r="L85" i="3"/>
  <c r="S85" i="3" s="1"/>
  <c r="L72" i="3"/>
  <c r="S72" i="3" s="1"/>
  <c r="L59" i="3"/>
  <c r="S59" i="3" s="1"/>
  <c r="L43" i="3"/>
  <c r="S43" i="3" s="1"/>
  <c r="L30" i="3"/>
  <c r="S30" i="3" s="1"/>
  <c r="L14" i="3"/>
  <c r="S14" i="3" s="1"/>
  <c r="L120" i="3"/>
  <c r="S120" i="3" s="1"/>
  <c r="L104" i="3"/>
  <c r="S104" i="3" s="1"/>
  <c r="L91" i="3"/>
  <c r="S91" i="3" s="1"/>
  <c r="L75" i="3"/>
  <c r="S75" i="3" s="1"/>
  <c r="L62" i="3"/>
  <c r="S62" i="3" s="1"/>
  <c r="L49" i="3"/>
  <c r="S49" i="3" s="1"/>
  <c r="L33" i="3"/>
  <c r="S33" i="3" s="1"/>
  <c r="L20" i="3"/>
  <c r="S20" i="3" s="1"/>
  <c r="L119" i="3"/>
  <c r="S119" i="3" s="1"/>
  <c r="L103" i="3"/>
  <c r="S103" i="3" s="1"/>
  <c r="L90" i="3"/>
  <c r="S90" i="3" s="1"/>
  <c r="L74" i="3"/>
  <c r="S74" i="3" s="1"/>
  <c r="L61" i="3"/>
  <c r="S61" i="3" s="1"/>
  <c r="L45" i="3"/>
  <c r="S45" i="3" s="1"/>
  <c r="L32" i="3"/>
  <c r="S32" i="3" s="1"/>
  <c r="L6" i="3"/>
  <c r="S6" i="3" s="1"/>
  <c r="L16" i="3"/>
  <c r="S16" i="3" s="1"/>
  <c r="L26" i="3"/>
  <c r="S26" i="3" s="1"/>
  <c r="L36" i="3"/>
  <c r="S36" i="3" s="1"/>
  <c r="L46" i="3"/>
  <c r="S46" i="3" s="1"/>
  <c r="L56" i="3"/>
  <c r="S56" i="3" s="1"/>
  <c r="L66" i="3"/>
  <c r="S66" i="3" s="1"/>
  <c r="L76" i="3"/>
  <c r="S76" i="3" s="1"/>
  <c r="L86" i="3"/>
  <c r="S86" i="3" s="1"/>
  <c r="L96" i="3"/>
  <c r="S96" i="3" s="1"/>
  <c r="L106" i="3"/>
  <c r="S106" i="3" s="1"/>
  <c r="L116" i="3"/>
  <c r="S116" i="3" s="1"/>
  <c r="L126" i="3"/>
  <c r="S126" i="3" s="1"/>
  <c r="L7" i="3"/>
  <c r="S7" i="3" s="1"/>
  <c r="L17" i="3"/>
  <c r="S17" i="3" s="1"/>
  <c r="L27" i="3"/>
  <c r="S27" i="3" s="1"/>
  <c r="L37" i="3"/>
  <c r="S37" i="3" s="1"/>
  <c r="L47" i="3"/>
  <c r="S47" i="3" s="1"/>
  <c r="L57" i="3"/>
  <c r="S57" i="3" s="1"/>
  <c r="L67" i="3"/>
  <c r="S67" i="3" s="1"/>
  <c r="L77" i="3"/>
  <c r="S77" i="3" s="1"/>
  <c r="L87" i="3"/>
  <c r="S87" i="3" s="1"/>
  <c r="L97" i="3"/>
  <c r="S97" i="3" s="1"/>
  <c r="L107" i="3"/>
  <c r="S107" i="3" s="1"/>
  <c r="L117" i="3"/>
  <c r="S117" i="3" s="1"/>
  <c r="L127" i="3"/>
  <c r="S127" i="3" s="1"/>
  <c r="L8" i="3"/>
  <c r="S8" i="3" s="1"/>
  <c r="L18" i="3"/>
  <c r="S18" i="3" s="1"/>
  <c r="L28" i="3"/>
  <c r="S28" i="3" s="1"/>
  <c r="L38" i="3"/>
  <c r="S38" i="3" s="1"/>
  <c r="L48" i="3"/>
  <c r="S48" i="3" s="1"/>
  <c r="L58" i="3"/>
  <c r="S58" i="3" s="1"/>
  <c r="L68" i="3"/>
  <c r="S68" i="3" s="1"/>
  <c r="L78" i="3"/>
  <c r="S78" i="3" s="1"/>
  <c r="L88" i="3"/>
  <c r="S88" i="3" s="1"/>
  <c r="L98" i="3"/>
  <c r="S98" i="3" s="1"/>
  <c r="L108" i="3"/>
  <c r="S108" i="3" s="1"/>
  <c r="L118" i="3"/>
  <c r="S118" i="3" s="1"/>
  <c r="L128" i="3"/>
  <c r="S128" i="3" s="1"/>
  <c r="L115" i="3"/>
  <c r="S115" i="3" s="1"/>
  <c r="L102" i="3"/>
  <c r="S102" i="3" s="1"/>
  <c r="L89" i="3"/>
  <c r="S89" i="3" s="1"/>
  <c r="L73" i="3"/>
  <c r="S73" i="3" s="1"/>
  <c r="L60" i="3"/>
  <c r="S60" i="3" s="1"/>
  <c r="L44" i="3"/>
  <c r="S44" i="3" s="1"/>
  <c r="L31" i="3"/>
  <c r="S31" i="3" s="1"/>
  <c r="L15" i="3"/>
  <c r="S15" i="3" s="1"/>
  <c r="Q96" i="6" l="1"/>
  <c r="X96" i="6" s="1"/>
  <c r="Q46" i="6"/>
  <c r="X46" i="6" s="1"/>
  <c r="Q103" i="6"/>
  <c r="X103" i="6" s="1"/>
  <c r="Q36" i="6"/>
  <c r="X36" i="6" s="1"/>
  <c r="Q53" i="6"/>
  <c r="X53" i="6" s="1"/>
  <c r="Q16" i="6"/>
  <c r="X16" i="6" s="1"/>
  <c r="Q127" i="6"/>
  <c r="X127" i="6" s="1"/>
  <c r="Q95" i="6"/>
  <c r="X95" i="6" s="1"/>
  <c r="Q75" i="6"/>
  <c r="X75" i="6" s="1"/>
  <c r="Q14" i="6"/>
  <c r="X14" i="6" s="1"/>
  <c r="Q102" i="6"/>
  <c r="X102" i="6" s="1"/>
  <c r="Q109" i="6"/>
  <c r="X109" i="6" s="1"/>
  <c r="Q72" i="6"/>
  <c r="X72" i="6" s="1"/>
  <c r="Q79" i="6"/>
  <c r="X79" i="6" s="1"/>
  <c r="Q32" i="6"/>
  <c r="X32" i="6" s="1"/>
  <c r="Q93" i="6"/>
  <c r="X93" i="6" s="1"/>
  <c r="Q73" i="6"/>
  <c r="X73" i="6" s="1"/>
  <c r="I130" i="6"/>
  <c r="AG1" i="6"/>
  <c r="W9" i="3"/>
  <c r="W41" i="3"/>
  <c r="W88" i="3"/>
  <c r="W13" i="3"/>
  <c r="W20" i="3"/>
  <c r="W100" i="3"/>
  <c r="W69" i="3"/>
  <c r="W102" i="3"/>
  <c r="W28" i="3"/>
  <c r="W18" i="3"/>
  <c r="W10" i="3"/>
  <c r="W120" i="3"/>
  <c r="W40" i="3"/>
  <c r="W12" i="3"/>
  <c r="W124" i="3"/>
  <c r="W24" i="3"/>
  <c r="W47" i="3"/>
  <c r="W76" i="3"/>
  <c r="W105" i="3"/>
  <c r="W123" i="3"/>
  <c r="W48" i="3"/>
  <c r="W42" i="3"/>
  <c r="W119" i="3"/>
  <c r="W21" i="3"/>
  <c r="W82" i="3"/>
  <c r="R80" i="6"/>
  <c r="Y80" i="6" s="1"/>
  <c r="R101" i="6"/>
  <c r="Y101" i="6" s="1"/>
  <c r="R65" i="6"/>
  <c r="Y65" i="6" s="1"/>
  <c r="R13" i="6"/>
  <c r="Y13" i="6" s="1"/>
  <c r="R122" i="6"/>
  <c r="Y122" i="6" s="1"/>
  <c r="R76" i="6"/>
  <c r="Y76" i="6" s="1"/>
  <c r="R22" i="6"/>
  <c r="Y22" i="6" s="1"/>
  <c r="R102" i="6"/>
  <c r="Y102" i="6" s="1"/>
  <c r="R106" i="6"/>
  <c r="Y106" i="6" s="1"/>
  <c r="R16" i="6"/>
  <c r="Y16" i="6" s="1"/>
  <c r="R87" i="6"/>
  <c r="Y87" i="6" s="1"/>
  <c r="R81" i="6"/>
  <c r="Y81" i="6" s="1"/>
  <c r="R42" i="6"/>
  <c r="Y42" i="6" s="1"/>
  <c r="R41" i="6"/>
  <c r="Y41" i="6" s="1"/>
  <c r="R11" i="6"/>
  <c r="Y11" i="6" s="1"/>
  <c r="R32" i="6"/>
  <c r="Y32" i="6" s="1"/>
  <c r="R117" i="6"/>
  <c r="Y117" i="6" s="1"/>
  <c r="R85" i="6"/>
  <c r="Y85" i="6" s="1"/>
  <c r="R103" i="6"/>
  <c r="Y103" i="6" s="1"/>
  <c r="R75" i="6"/>
  <c r="Y75" i="6" s="1"/>
  <c r="R23" i="6"/>
  <c r="Y23" i="6" s="1"/>
  <c r="Q59" i="6"/>
  <c r="X59" i="6" s="1"/>
  <c r="Q85" i="6"/>
  <c r="X85" i="6" s="1"/>
  <c r="Q12" i="6"/>
  <c r="X12" i="6" s="1"/>
  <c r="Q28" i="6"/>
  <c r="X28" i="6" s="1"/>
  <c r="Q54" i="6"/>
  <c r="X54" i="6" s="1"/>
  <c r="Q113" i="6"/>
  <c r="X113" i="6" s="1"/>
  <c r="Q62" i="6"/>
  <c r="X62" i="6" s="1"/>
  <c r="Q64" i="6"/>
  <c r="X64" i="6" s="1"/>
  <c r="Q84" i="6"/>
  <c r="X84" i="6" s="1"/>
  <c r="Q42" i="6"/>
  <c r="X42" i="6" s="1"/>
  <c r="Q43" i="6"/>
  <c r="X43" i="6" s="1"/>
  <c r="Q33" i="6"/>
  <c r="X33" i="6" s="1"/>
  <c r="P6" i="6"/>
  <c r="W6" i="6" s="1"/>
  <c r="AD6" i="6" s="1"/>
  <c r="AE6" i="6" s="1"/>
  <c r="P34" i="6"/>
  <c r="W34" i="6" s="1"/>
  <c r="P64" i="6"/>
  <c r="W64" i="6" s="1"/>
  <c r="P85" i="6"/>
  <c r="W85" i="6" s="1"/>
  <c r="P115" i="6"/>
  <c r="W115" i="6" s="1"/>
  <c r="P94" i="6"/>
  <c r="W94" i="6" s="1"/>
  <c r="P102" i="6"/>
  <c r="W102" i="6" s="1"/>
  <c r="P13" i="6"/>
  <c r="W13" i="6" s="1"/>
  <c r="P35" i="6"/>
  <c r="W35" i="6" s="1"/>
  <c r="P44" i="6"/>
  <c r="W44" i="6" s="1"/>
  <c r="AD44" i="6" s="1"/>
  <c r="AE44" i="6" s="1"/>
  <c r="P14" i="6"/>
  <c r="W14" i="6" s="1"/>
  <c r="P15" i="6"/>
  <c r="W15" i="6" s="1"/>
  <c r="P95" i="6"/>
  <c r="W95" i="6" s="1"/>
  <c r="P45" i="6"/>
  <c r="W45" i="6" s="1"/>
  <c r="P65" i="6"/>
  <c r="W65" i="6" s="1"/>
  <c r="P71" i="6"/>
  <c r="W71" i="6" s="1"/>
  <c r="P122" i="6"/>
  <c r="W122" i="6" s="1"/>
  <c r="P12" i="6"/>
  <c r="W12" i="6" s="1"/>
  <c r="P31" i="6"/>
  <c r="W31" i="6" s="1"/>
  <c r="P110" i="6"/>
  <c r="W110" i="6" s="1"/>
  <c r="P114" i="6"/>
  <c r="W114" i="6" s="1"/>
  <c r="P120" i="6"/>
  <c r="W120" i="6" s="1"/>
  <c r="P123" i="6"/>
  <c r="W123" i="6" s="1"/>
  <c r="P74" i="6"/>
  <c r="W74" i="6" s="1"/>
  <c r="P109" i="6"/>
  <c r="W109" i="6" s="1"/>
  <c r="P9" i="6"/>
  <c r="W9" i="6" s="1"/>
  <c r="P38" i="6"/>
  <c r="W38" i="6" s="1"/>
  <c r="P67" i="6"/>
  <c r="W67" i="6" s="1"/>
  <c r="P96" i="6"/>
  <c r="W96" i="6" s="1"/>
  <c r="P98" i="6"/>
  <c r="W98" i="6" s="1"/>
  <c r="AD98" i="6" s="1"/>
  <c r="AE98" i="6" s="1"/>
  <c r="P56" i="6"/>
  <c r="W56" i="6" s="1"/>
  <c r="P90" i="6"/>
  <c r="W90" i="6" s="1"/>
  <c r="P55" i="6"/>
  <c r="W55" i="6" s="1"/>
  <c r="P121" i="6"/>
  <c r="W121" i="6" s="1"/>
  <c r="P100" i="6"/>
  <c r="W100" i="6" s="1"/>
  <c r="AD100" i="6" s="1"/>
  <c r="AE100" i="6" s="1"/>
  <c r="P112" i="6"/>
  <c r="W112" i="6" s="1"/>
  <c r="P21" i="6"/>
  <c r="W21" i="6" s="1"/>
  <c r="P10" i="6"/>
  <c r="W10" i="6" s="1"/>
  <c r="P81" i="6"/>
  <c r="W81" i="6" s="1"/>
  <c r="AD81" i="6" s="1"/>
  <c r="AE81" i="6" s="1"/>
  <c r="P84" i="6"/>
  <c r="W84" i="6" s="1"/>
  <c r="AD84" i="6" s="1"/>
  <c r="AE84" i="6" s="1"/>
  <c r="P30" i="6"/>
  <c r="W30" i="6" s="1"/>
  <c r="P93" i="6"/>
  <c r="W93" i="6" s="1"/>
  <c r="P54" i="6"/>
  <c r="W54" i="6" s="1"/>
  <c r="P99" i="6"/>
  <c r="W99" i="6" s="1"/>
  <c r="P128" i="6"/>
  <c r="W128" i="6" s="1"/>
  <c r="P28" i="6"/>
  <c r="W28" i="6" s="1"/>
  <c r="P57" i="6"/>
  <c r="W57" i="6" s="1"/>
  <c r="P86" i="6"/>
  <c r="W86" i="6" s="1"/>
  <c r="P127" i="6"/>
  <c r="W127" i="6" s="1"/>
  <c r="AD127" i="6" s="1"/>
  <c r="AE127" i="6" s="1"/>
  <c r="P62" i="6"/>
  <c r="W62" i="6" s="1"/>
  <c r="AD62" i="6" s="1"/>
  <c r="AE62" i="6" s="1"/>
  <c r="P49" i="6"/>
  <c r="W49" i="6" s="1"/>
  <c r="P7" i="6"/>
  <c r="W7" i="6" s="1"/>
  <c r="P20" i="6"/>
  <c r="W20" i="6" s="1"/>
  <c r="P91" i="6"/>
  <c r="W91" i="6" s="1"/>
  <c r="P92" i="6"/>
  <c r="W92" i="6" s="1"/>
  <c r="P11" i="6"/>
  <c r="W11" i="6" s="1"/>
  <c r="P60" i="6"/>
  <c r="W60" i="6" s="1"/>
  <c r="P113" i="6"/>
  <c r="W113" i="6" s="1"/>
  <c r="P73" i="6"/>
  <c r="W73" i="6" s="1"/>
  <c r="P24" i="6"/>
  <c r="W24" i="6" s="1"/>
  <c r="AD24" i="6" s="1"/>
  <c r="AE24" i="6" s="1"/>
  <c r="P89" i="6"/>
  <c r="W89" i="6" s="1"/>
  <c r="AD89" i="6" s="1"/>
  <c r="AE89" i="6" s="1"/>
  <c r="P118" i="6"/>
  <c r="W118" i="6" s="1"/>
  <c r="P18" i="6"/>
  <c r="W18" i="6" s="1"/>
  <c r="P47" i="6"/>
  <c r="W47" i="6" s="1"/>
  <c r="P76" i="6"/>
  <c r="W76" i="6" s="1"/>
  <c r="P83" i="6"/>
  <c r="W83" i="6" s="1"/>
  <c r="AD83" i="6" s="1"/>
  <c r="AE83" i="6" s="1"/>
  <c r="P23" i="6"/>
  <c r="W23" i="6" s="1"/>
  <c r="P105" i="6"/>
  <c r="W105" i="6" s="1"/>
  <c r="P69" i="6"/>
  <c r="W69" i="6" s="1"/>
  <c r="P27" i="6"/>
  <c r="W27" i="6" s="1"/>
  <c r="AD27" i="6" s="1"/>
  <c r="AE27" i="6" s="1"/>
  <c r="P63" i="6"/>
  <c r="W63" i="6" s="1"/>
  <c r="P75" i="6"/>
  <c r="W75" i="6" s="1"/>
  <c r="P88" i="6"/>
  <c r="W88" i="6" s="1"/>
  <c r="P17" i="6"/>
  <c r="W17" i="6" s="1"/>
  <c r="P107" i="6"/>
  <c r="W107" i="6" s="1"/>
  <c r="P80" i="6"/>
  <c r="W80" i="6" s="1"/>
  <c r="P82" i="6"/>
  <c r="W82" i="6" s="1"/>
  <c r="P103" i="6"/>
  <c r="W103" i="6" s="1"/>
  <c r="P43" i="6"/>
  <c r="W43" i="6" s="1"/>
  <c r="P125" i="6"/>
  <c r="W125" i="6" s="1"/>
  <c r="P79" i="6"/>
  <c r="W79" i="6" s="1"/>
  <c r="AD79" i="6" s="1"/>
  <c r="AE79" i="6" s="1"/>
  <c r="P108" i="6"/>
  <c r="W108" i="6" s="1"/>
  <c r="P8" i="6"/>
  <c r="W8" i="6" s="1"/>
  <c r="P37" i="6"/>
  <c r="W37" i="6" s="1"/>
  <c r="P66" i="6"/>
  <c r="W66" i="6" s="1"/>
  <c r="P52" i="6"/>
  <c r="W52" i="6" s="1"/>
  <c r="AD52" i="6" s="1"/>
  <c r="AE52" i="6" s="1"/>
  <c r="P40" i="6"/>
  <c r="W40" i="6" s="1"/>
  <c r="P53" i="6"/>
  <c r="W53" i="6" s="1"/>
  <c r="P78" i="6"/>
  <c r="W78" i="6" s="1"/>
  <c r="AD78" i="6" s="1"/>
  <c r="AE78" i="6" s="1"/>
  <c r="P42" i="6"/>
  <c r="W42" i="6" s="1"/>
  <c r="P33" i="6"/>
  <c r="W33" i="6" s="1"/>
  <c r="P25" i="6"/>
  <c r="W25" i="6" s="1"/>
  <c r="P39" i="6"/>
  <c r="W39" i="6" s="1"/>
  <c r="P68" i="6"/>
  <c r="W68" i="6" s="1"/>
  <c r="P97" i="6"/>
  <c r="W97" i="6" s="1"/>
  <c r="AD97" i="6" s="1"/>
  <c r="AE97" i="6" s="1"/>
  <c r="P126" i="6"/>
  <c r="W126" i="6" s="1"/>
  <c r="P26" i="6"/>
  <c r="W26" i="6" s="1"/>
  <c r="P50" i="6"/>
  <c r="W50" i="6" s="1"/>
  <c r="P32" i="6"/>
  <c r="W32" i="6" s="1"/>
  <c r="AD32" i="6" s="1"/>
  <c r="AE32" i="6" s="1"/>
  <c r="P51" i="6"/>
  <c r="W51" i="6" s="1"/>
  <c r="AD51" i="6" s="1"/>
  <c r="AE51" i="6" s="1"/>
  <c r="P124" i="6"/>
  <c r="W124" i="6" s="1"/>
  <c r="P5" i="6"/>
  <c r="W5" i="6" s="1"/>
  <c r="P29" i="6"/>
  <c r="W29" i="6" s="1"/>
  <c r="P58" i="6"/>
  <c r="W58" i="6" s="1"/>
  <c r="P87" i="6"/>
  <c r="W87" i="6" s="1"/>
  <c r="P116" i="6"/>
  <c r="W116" i="6" s="1"/>
  <c r="P16" i="6"/>
  <c r="W16" i="6" s="1"/>
  <c r="P70" i="6"/>
  <c r="W70" i="6" s="1"/>
  <c r="P22" i="6"/>
  <c r="W22" i="6" s="1"/>
  <c r="AD22" i="6" s="1"/>
  <c r="AE22" i="6" s="1"/>
  <c r="P41" i="6"/>
  <c r="W41" i="6" s="1"/>
  <c r="AD41" i="6" s="1"/>
  <c r="AE41" i="6" s="1"/>
  <c r="P111" i="6"/>
  <c r="W111" i="6" s="1"/>
  <c r="P61" i="6"/>
  <c r="W61" i="6" s="1"/>
  <c r="P104" i="6"/>
  <c r="W104" i="6" s="1"/>
  <c r="P119" i="6"/>
  <c r="W119" i="6" s="1"/>
  <c r="P19" i="6"/>
  <c r="W19" i="6" s="1"/>
  <c r="P48" i="6"/>
  <c r="W48" i="6" s="1"/>
  <c r="P77" i="6"/>
  <c r="W77" i="6" s="1"/>
  <c r="P106" i="6"/>
  <c r="W106" i="6" s="1"/>
  <c r="P72" i="6"/>
  <c r="W72" i="6" s="1"/>
  <c r="P101" i="6"/>
  <c r="W101" i="6" s="1"/>
  <c r="AD101" i="6" s="1"/>
  <c r="AE101" i="6" s="1"/>
  <c r="P59" i="6"/>
  <c r="W59" i="6" s="1"/>
  <c r="P117" i="6"/>
  <c r="W117" i="6" s="1"/>
  <c r="P46" i="6"/>
  <c r="W46" i="6" s="1"/>
  <c r="P36" i="6"/>
  <c r="W36" i="6" s="1"/>
  <c r="S29" i="6"/>
  <c r="Z29" i="6" s="1"/>
  <c r="S71" i="6"/>
  <c r="Z71" i="6" s="1"/>
  <c r="S100" i="6"/>
  <c r="Z100" i="6" s="1"/>
  <c r="S5" i="6"/>
  <c r="Z5" i="6" s="1"/>
  <c r="S101" i="6"/>
  <c r="Z101" i="6" s="1"/>
  <c r="S50" i="6"/>
  <c r="Z50" i="6" s="1"/>
  <c r="S19" i="6"/>
  <c r="Z19" i="6" s="1"/>
  <c r="S21" i="6"/>
  <c r="Z21" i="6" s="1"/>
  <c r="S20" i="6"/>
  <c r="Z20" i="6" s="1"/>
  <c r="S49" i="6"/>
  <c r="Z49" i="6" s="1"/>
  <c r="S121" i="6"/>
  <c r="Z121" i="6" s="1"/>
  <c r="S105" i="6"/>
  <c r="Z105" i="6" s="1"/>
  <c r="S79" i="6"/>
  <c r="Z79" i="6" s="1"/>
  <c r="S114" i="6"/>
  <c r="Z114" i="6" s="1"/>
  <c r="S85" i="6"/>
  <c r="Z85" i="6" s="1"/>
  <c r="S91" i="6"/>
  <c r="Z91" i="6" s="1"/>
  <c r="S30" i="6"/>
  <c r="Z30" i="6" s="1"/>
  <c r="S89" i="6"/>
  <c r="Z89" i="6" s="1"/>
  <c r="S31" i="6"/>
  <c r="Z31" i="6" s="1"/>
  <c r="S90" i="6"/>
  <c r="Z90" i="6" s="1"/>
  <c r="S59" i="6"/>
  <c r="Z59" i="6" s="1"/>
  <c r="S115" i="6"/>
  <c r="Z115" i="6" s="1"/>
  <c r="S60" i="6"/>
  <c r="Z60" i="6" s="1"/>
  <c r="S119" i="6"/>
  <c r="Z119" i="6" s="1"/>
  <c r="S61" i="6"/>
  <c r="Z61" i="6" s="1"/>
  <c r="S120" i="6"/>
  <c r="Z120" i="6" s="1"/>
  <c r="S84" i="6"/>
  <c r="Z84" i="6" s="1"/>
  <c r="S83" i="6"/>
  <c r="Z83" i="6" s="1"/>
  <c r="S42" i="6"/>
  <c r="Z42" i="6" s="1"/>
  <c r="S41" i="6"/>
  <c r="Z41" i="6" s="1"/>
  <c r="S95" i="6"/>
  <c r="Z95" i="6" s="1"/>
  <c r="S109" i="6"/>
  <c r="Z109" i="6" s="1"/>
  <c r="S88" i="6"/>
  <c r="Z88" i="6" s="1"/>
  <c r="S107" i="6"/>
  <c r="Z107" i="6" s="1"/>
  <c r="S7" i="6"/>
  <c r="Z7" i="6" s="1"/>
  <c r="S126" i="6"/>
  <c r="Z126" i="6" s="1"/>
  <c r="S26" i="6"/>
  <c r="Z26" i="6" s="1"/>
  <c r="S44" i="6"/>
  <c r="Z44" i="6" s="1"/>
  <c r="S112" i="6"/>
  <c r="Z112" i="6" s="1"/>
  <c r="S25" i="6"/>
  <c r="Z25" i="6" s="1"/>
  <c r="S48" i="6"/>
  <c r="Z48" i="6" s="1"/>
  <c r="S67" i="6"/>
  <c r="Z67" i="6" s="1"/>
  <c r="S38" i="6"/>
  <c r="Z38" i="6" s="1"/>
  <c r="S18" i="6"/>
  <c r="Z18" i="6" s="1"/>
  <c r="S62" i="6"/>
  <c r="Z62" i="6" s="1"/>
  <c r="S74" i="6"/>
  <c r="Z74" i="6" s="1"/>
  <c r="S73" i="6"/>
  <c r="Z73" i="6" s="1"/>
  <c r="S22" i="6"/>
  <c r="Z22" i="6" s="1"/>
  <c r="S75" i="6"/>
  <c r="Z75" i="6" s="1"/>
  <c r="S65" i="6"/>
  <c r="Z65" i="6" s="1"/>
  <c r="S99" i="6"/>
  <c r="Z99" i="6" s="1"/>
  <c r="S78" i="6"/>
  <c r="Z78" i="6" s="1"/>
  <c r="S97" i="6"/>
  <c r="Z97" i="6" s="1"/>
  <c r="S116" i="6"/>
  <c r="Z116" i="6" s="1"/>
  <c r="S16" i="6"/>
  <c r="Z16" i="6" s="1"/>
  <c r="S43" i="6"/>
  <c r="Z43" i="6" s="1"/>
  <c r="S123" i="6"/>
  <c r="Z123" i="6" s="1"/>
  <c r="S80" i="6"/>
  <c r="Z80" i="6" s="1"/>
  <c r="S64" i="6"/>
  <c r="Z64" i="6" s="1"/>
  <c r="S63" i="6"/>
  <c r="Z63" i="6" s="1"/>
  <c r="S12" i="6"/>
  <c r="Z12" i="6" s="1"/>
  <c r="S45" i="6"/>
  <c r="Z45" i="6" s="1"/>
  <c r="S55" i="6"/>
  <c r="Z55" i="6" s="1"/>
  <c r="S69" i="6"/>
  <c r="Z69" i="6" s="1"/>
  <c r="S68" i="6"/>
  <c r="Z68" i="6" s="1"/>
  <c r="S110" i="6"/>
  <c r="Z110" i="6" s="1"/>
  <c r="S87" i="6"/>
  <c r="Z87" i="6" s="1"/>
  <c r="S106" i="6"/>
  <c r="Z106" i="6" s="1"/>
  <c r="S6" i="6"/>
  <c r="Z6" i="6" s="1"/>
  <c r="S122" i="6"/>
  <c r="Z122" i="6" s="1"/>
  <c r="S81" i="6"/>
  <c r="Z81" i="6" s="1"/>
  <c r="S9" i="6"/>
  <c r="Z9" i="6" s="1"/>
  <c r="S86" i="6"/>
  <c r="Z86" i="6" s="1"/>
  <c r="S34" i="6"/>
  <c r="Z34" i="6" s="1"/>
  <c r="S102" i="6"/>
  <c r="Z102" i="6" s="1"/>
  <c r="S57" i="6"/>
  <c r="Z57" i="6" s="1"/>
  <c r="S28" i="6"/>
  <c r="Z28" i="6" s="1"/>
  <c r="S32" i="6"/>
  <c r="Z32" i="6" s="1"/>
  <c r="S54" i="6"/>
  <c r="Z54" i="6" s="1"/>
  <c r="S53" i="6"/>
  <c r="Z53" i="6" s="1"/>
  <c r="S15" i="6"/>
  <c r="Z15" i="6" s="1"/>
  <c r="S35" i="6"/>
  <c r="Z35" i="6" s="1"/>
  <c r="S39" i="6"/>
  <c r="Z39" i="6" s="1"/>
  <c r="S58" i="6"/>
  <c r="Z58" i="6" s="1"/>
  <c r="S77" i="6"/>
  <c r="Z77" i="6" s="1"/>
  <c r="S96" i="6"/>
  <c r="Z96" i="6" s="1"/>
  <c r="S128" i="6"/>
  <c r="Z128" i="6" s="1"/>
  <c r="S24" i="6"/>
  <c r="Z24" i="6" s="1"/>
  <c r="S13" i="6"/>
  <c r="Z13" i="6" s="1"/>
  <c r="S92" i="6"/>
  <c r="Z92" i="6" s="1"/>
  <c r="S47" i="6"/>
  <c r="Z47" i="6" s="1"/>
  <c r="S33" i="6"/>
  <c r="Z33" i="6" s="1"/>
  <c r="S124" i="6"/>
  <c r="Z124" i="6" s="1"/>
  <c r="S14" i="6"/>
  <c r="Z14" i="6" s="1"/>
  <c r="S113" i="6"/>
  <c r="Z113" i="6" s="1"/>
  <c r="S82" i="6"/>
  <c r="Z82" i="6" s="1"/>
  <c r="S111" i="6"/>
  <c r="Z111" i="6" s="1"/>
  <c r="S118" i="6"/>
  <c r="Z118" i="6" s="1"/>
  <c r="S37" i="6"/>
  <c r="Z37" i="6" s="1"/>
  <c r="S10" i="6"/>
  <c r="Z10" i="6" s="1"/>
  <c r="S56" i="6"/>
  <c r="Z56" i="6" s="1"/>
  <c r="S8" i="6"/>
  <c r="Z8" i="6" s="1"/>
  <c r="S104" i="6"/>
  <c r="Z104" i="6" s="1"/>
  <c r="S103" i="6"/>
  <c r="Z103" i="6" s="1"/>
  <c r="S72" i="6"/>
  <c r="Z72" i="6" s="1"/>
  <c r="S11" i="6"/>
  <c r="Z11" i="6" s="1"/>
  <c r="S108" i="6"/>
  <c r="Z108" i="6" s="1"/>
  <c r="S127" i="6"/>
  <c r="Z127" i="6" s="1"/>
  <c r="S27" i="6"/>
  <c r="Z27" i="6" s="1"/>
  <c r="S46" i="6"/>
  <c r="Z46" i="6" s="1"/>
  <c r="S51" i="6"/>
  <c r="Z51" i="6" s="1"/>
  <c r="S94" i="6"/>
  <c r="Z94" i="6" s="1"/>
  <c r="S93" i="6"/>
  <c r="Z93" i="6" s="1"/>
  <c r="S52" i="6"/>
  <c r="Z52" i="6" s="1"/>
  <c r="S70" i="6"/>
  <c r="Z70" i="6" s="1"/>
  <c r="S125" i="6"/>
  <c r="Z125" i="6" s="1"/>
  <c r="S40" i="6"/>
  <c r="Z40" i="6" s="1"/>
  <c r="S98" i="6"/>
  <c r="Z98" i="6" s="1"/>
  <c r="S117" i="6"/>
  <c r="Z117" i="6" s="1"/>
  <c r="S17" i="6"/>
  <c r="Z17" i="6" s="1"/>
  <c r="S36" i="6"/>
  <c r="Z36" i="6" s="1"/>
  <c r="S23" i="6"/>
  <c r="Z23" i="6" s="1"/>
  <c r="S76" i="6"/>
  <c r="Z76" i="6" s="1"/>
  <c r="S66" i="6"/>
  <c r="Z66" i="6" s="1"/>
  <c r="R51" i="6"/>
  <c r="Y51" i="6" s="1"/>
  <c r="R10" i="6"/>
  <c r="Y10" i="6" s="1"/>
  <c r="R86" i="6"/>
  <c r="Y86" i="6" s="1"/>
  <c r="R33" i="6"/>
  <c r="Y33" i="6" s="1"/>
  <c r="R14" i="6"/>
  <c r="Y14" i="6" s="1"/>
  <c r="R95" i="6"/>
  <c r="Y95" i="6" s="1"/>
  <c r="Q17" i="6"/>
  <c r="X17" i="6" s="1"/>
  <c r="Q5" i="6"/>
  <c r="X5" i="6" s="1"/>
  <c r="Q24" i="6"/>
  <c r="X24" i="6" s="1"/>
  <c r="R12" i="6"/>
  <c r="Y12" i="6" s="1"/>
  <c r="R93" i="6"/>
  <c r="Y93" i="6" s="1"/>
  <c r="R126" i="6"/>
  <c r="Y126" i="6" s="1"/>
  <c r="R15" i="6"/>
  <c r="Y15" i="6" s="1"/>
  <c r="R71" i="6"/>
  <c r="Y71" i="6" s="1"/>
  <c r="Q117" i="6"/>
  <c r="X117" i="6" s="1"/>
  <c r="R27" i="6"/>
  <c r="Y27" i="6" s="1"/>
  <c r="Q122" i="6"/>
  <c r="X122" i="6" s="1"/>
  <c r="Q29" i="6"/>
  <c r="X29" i="6" s="1"/>
  <c r="R58" i="6"/>
  <c r="Y58" i="6" s="1"/>
  <c r="Q110" i="6"/>
  <c r="X110" i="6" s="1"/>
  <c r="R118" i="6"/>
  <c r="Y118" i="6" s="1"/>
  <c r="R99" i="6"/>
  <c r="Y99" i="6" s="1"/>
  <c r="Q65" i="6"/>
  <c r="X65" i="6" s="1"/>
  <c r="R110" i="6"/>
  <c r="Y110" i="6" s="1"/>
  <c r="R48" i="6"/>
  <c r="Y48" i="6" s="1"/>
  <c r="R128" i="6"/>
  <c r="Y128" i="6" s="1"/>
  <c r="R109" i="6"/>
  <c r="Y109" i="6" s="1"/>
  <c r="R120" i="6"/>
  <c r="Y120" i="6" s="1"/>
  <c r="R107" i="6"/>
  <c r="Y107" i="6" s="1"/>
  <c r="R20" i="6"/>
  <c r="Y20" i="6" s="1"/>
  <c r="R18" i="6"/>
  <c r="Y18" i="6" s="1"/>
  <c r="R119" i="6"/>
  <c r="Y119" i="6" s="1"/>
  <c r="R70" i="6"/>
  <c r="Y70" i="6" s="1"/>
  <c r="R97" i="6"/>
  <c r="Y97" i="6" s="1"/>
  <c r="R89" i="6"/>
  <c r="Y89" i="6" s="1"/>
  <c r="R90" i="6"/>
  <c r="Y90" i="6" s="1"/>
  <c r="R72" i="6"/>
  <c r="Y72" i="6" s="1"/>
  <c r="Q22" i="6"/>
  <c r="X22" i="6" s="1"/>
  <c r="R53" i="6"/>
  <c r="Y53" i="6" s="1"/>
  <c r="R54" i="6"/>
  <c r="Y54" i="6" s="1"/>
  <c r="Q47" i="6"/>
  <c r="X47" i="6" s="1"/>
  <c r="Q34" i="6"/>
  <c r="X34" i="6" s="1"/>
  <c r="Q98" i="6"/>
  <c r="X98" i="6" s="1"/>
  <c r="Q94" i="6"/>
  <c r="X94" i="6" s="1"/>
  <c r="R17" i="6"/>
  <c r="Y17" i="6" s="1"/>
  <c r="Q10" i="6"/>
  <c r="X10" i="6" s="1"/>
  <c r="Q13" i="6"/>
  <c r="X13" i="6" s="1"/>
  <c r="Q104" i="6"/>
  <c r="X104" i="6" s="1"/>
  <c r="R78" i="6"/>
  <c r="Y78" i="6" s="1"/>
  <c r="R39" i="6"/>
  <c r="Y39" i="6" s="1"/>
  <c r="Q25" i="6"/>
  <c r="X25" i="6" s="1"/>
  <c r="Q125" i="6"/>
  <c r="X125" i="6" s="1"/>
  <c r="R50" i="6"/>
  <c r="Y50" i="6" s="1"/>
  <c r="Q86" i="6"/>
  <c r="X86" i="6" s="1"/>
  <c r="Q114" i="6"/>
  <c r="X114" i="6" s="1"/>
  <c r="R52" i="6"/>
  <c r="Y52" i="6" s="1"/>
  <c r="Q112" i="6"/>
  <c r="X112" i="6" s="1"/>
  <c r="Q92" i="6"/>
  <c r="X92" i="6" s="1"/>
  <c r="R38" i="6"/>
  <c r="Y38" i="6" s="1"/>
  <c r="R127" i="6"/>
  <c r="Y127" i="6" s="1"/>
  <c r="R5" i="6"/>
  <c r="Y5" i="6" s="1"/>
  <c r="Q105" i="6"/>
  <c r="X105" i="6" s="1"/>
  <c r="R30" i="6"/>
  <c r="Y30" i="6" s="1"/>
  <c r="Q6" i="6"/>
  <c r="X6" i="6" s="1"/>
  <c r="R116" i="6"/>
  <c r="Y116" i="6" s="1"/>
  <c r="R29" i="6"/>
  <c r="Y29" i="6" s="1"/>
  <c r="Q115" i="6"/>
  <c r="X115" i="6" s="1"/>
  <c r="R40" i="6"/>
  <c r="Y40" i="6" s="1"/>
  <c r="R68" i="6"/>
  <c r="Y68" i="6" s="1"/>
  <c r="Q52" i="6"/>
  <c r="X52" i="6" s="1"/>
  <c r="R63" i="6"/>
  <c r="Y63" i="6" s="1"/>
  <c r="R64" i="6"/>
  <c r="Y64" i="6" s="1"/>
  <c r="Q67" i="6"/>
  <c r="X67" i="6" s="1"/>
  <c r="Q74" i="6"/>
  <c r="X74" i="6" s="1"/>
  <c r="Q128" i="6"/>
  <c r="X128" i="6" s="1"/>
  <c r="Q23" i="6"/>
  <c r="X23" i="6" s="1"/>
  <c r="Q30" i="6"/>
  <c r="X30" i="6" s="1"/>
  <c r="R28" i="6"/>
  <c r="Y28" i="6" s="1"/>
  <c r="R88" i="6"/>
  <c r="Y88" i="6" s="1"/>
  <c r="R49" i="6"/>
  <c r="Y49" i="6" s="1"/>
  <c r="Q35" i="6"/>
  <c r="X35" i="6" s="1"/>
  <c r="R60" i="6"/>
  <c r="Y60" i="6" s="1"/>
  <c r="R19" i="6"/>
  <c r="Y19" i="6" s="1"/>
  <c r="R121" i="6"/>
  <c r="Y121" i="6" s="1"/>
  <c r="Q18" i="6"/>
  <c r="X18" i="6" s="1"/>
  <c r="Q11" i="6"/>
  <c r="X11" i="6" s="1"/>
  <c r="Q61" i="6"/>
  <c r="X61" i="6" s="1"/>
  <c r="Q111" i="6"/>
  <c r="X111" i="6" s="1"/>
  <c r="Q100" i="6"/>
  <c r="X100" i="6" s="1"/>
  <c r="Q68" i="6"/>
  <c r="X68" i="6" s="1"/>
  <c r="Q31" i="6"/>
  <c r="X31" i="6" s="1"/>
  <c r="Q49" i="6"/>
  <c r="X49" i="6" s="1"/>
  <c r="Q81" i="6"/>
  <c r="X81" i="6" s="1"/>
  <c r="Q99" i="6"/>
  <c r="X99" i="6" s="1"/>
  <c r="Q41" i="6"/>
  <c r="X41" i="6" s="1"/>
  <c r="Q91" i="6"/>
  <c r="X91" i="6" s="1"/>
  <c r="Q50" i="6"/>
  <c r="X50" i="6" s="1"/>
  <c r="Q118" i="6"/>
  <c r="X118" i="6" s="1"/>
  <c r="Q40" i="6"/>
  <c r="X40" i="6" s="1"/>
  <c r="Q88" i="6"/>
  <c r="X88" i="6" s="1"/>
  <c r="Q69" i="6"/>
  <c r="X69" i="6" s="1"/>
  <c r="Q7" i="6"/>
  <c r="X7" i="6" s="1"/>
  <c r="Q51" i="6"/>
  <c r="X51" i="6" s="1"/>
  <c r="Q89" i="6"/>
  <c r="X89" i="6" s="1"/>
  <c r="Q58" i="6"/>
  <c r="X58" i="6" s="1"/>
  <c r="Q21" i="6"/>
  <c r="X21" i="6" s="1"/>
  <c r="Q8" i="6"/>
  <c r="X8" i="6" s="1"/>
  <c r="Q90" i="6"/>
  <c r="X90" i="6" s="1"/>
  <c r="Q20" i="6"/>
  <c r="X20" i="6" s="1"/>
  <c r="Q106" i="6"/>
  <c r="X106" i="6" s="1"/>
  <c r="Q107" i="6"/>
  <c r="X107" i="6" s="1"/>
  <c r="Q19" i="6"/>
  <c r="X19" i="6" s="1"/>
  <c r="Q57" i="6"/>
  <c r="X57" i="6" s="1"/>
  <c r="Q101" i="6"/>
  <c r="X101" i="6" s="1"/>
  <c r="Q26" i="6"/>
  <c r="X26" i="6" s="1"/>
  <c r="Q70" i="6"/>
  <c r="X70" i="6" s="1"/>
  <c r="Q37" i="6"/>
  <c r="X37" i="6" s="1"/>
  <c r="Q71" i="6"/>
  <c r="X71" i="6" s="1"/>
  <c r="Q119" i="6"/>
  <c r="X119" i="6" s="1"/>
  <c r="Q38" i="6"/>
  <c r="X38" i="6" s="1"/>
  <c r="Q76" i="6"/>
  <c r="X76" i="6" s="1"/>
  <c r="Q120" i="6"/>
  <c r="X120" i="6" s="1"/>
  <c r="Q39" i="6"/>
  <c r="X39" i="6" s="1"/>
  <c r="Q87" i="6"/>
  <c r="X87" i="6" s="1"/>
  <c r="Q121" i="6"/>
  <c r="X121" i="6" s="1"/>
  <c r="Q108" i="6"/>
  <c r="X108" i="6" s="1"/>
  <c r="R61" i="6"/>
  <c r="Y61" i="6" s="1"/>
  <c r="Q48" i="6"/>
  <c r="X48" i="6" s="1"/>
  <c r="R34" i="6"/>
  <c r="Y34" i="6" s="1"/>
  <c r="Q44" i="6"/>
  <c r="X44" i="6" s="1"/>
  <c r="Q82" i="6"/>
  <c r="X82" i="6" s="1"/>
  <c r="R73" i="6"/>
  <c r="Y73" i="6" s="1"/>
  <c r="R26" i="6"/>
  <c r="Y26" i="6" s="1"/>
  <c r="R74" i="6"/>
  <c r="Y74" i="6" s="1"/>
  <c r="Q77" i="6"/>
  <c r="X77" i="6" s="1"/>
  <c r="R94" i="6"/>
  <c r="Y94" i="6" s="1"/>
  <c r="Q83" i="6"/>
  <c r="X83" i="6" s="1"/>
  <c r="Q60" i="6"/>
  <c r="X60" i="6" s="1"/>
  <c r="R98" i="6"/>
  <c r="Y98" i="6" s="1"/>
  <c r="R59" i="6"/>
  <c r="Y59" i="6" s="1"/>
  <c r="Q45" i="6"/>
  <c r="X45" i="6" s="1"/>
  <c r="Q116" i="6"/>
  <c r="X116" i="6" s="1"/>
  <c r="R55" i="6"/>
  <c r="Y55" i="6" s="1"/>
  <c r="R66" i="6"/>
  <c r="Y66" i="6" s="1"/>
  <c r="R77" i="6"/>
  <c r="Y77" i="6" s="1"/>
  <c r="R6" i="6"/>
  <c r="Y6" i="6" s="1"/>
  <c r="R56" i="6"/>
  <c r="Y56" i="6" s="1"/>
  <c r="R37" i="6"/>
  <c r="Y37" i="6" s="1"/>
  <c r="R7" i="6"/>
  <c r="Y7" i="6" s="1"/>
  <c r="R57" i="6"/>
  <c r="Y57" i="6" s="1"/>
  <c r="R35" i="6"/>
  <c r="Y35" i="6" s="1"/>
  <c r="R105" i="6"/>
  <c r="Y105" i="6" s="1"/>
  <c r="R36" i="6"/>
  <c r="Y36" i="6" s="1"/>
  <c r="R104" i="6"/>
  <c r="Y104" i="6" s="1"/>
  <c r="R123" i="6"/>
  <c r="Y123" i="6" s="1"/>
  <c r="R25" i="6"/>
  <c r="Y25" i="6" s="1"/>
  <c r="R115" i="6"/>
  <c r="Y115" i="6" s="1"/>
  <c r="R82" i="6"/>
  <c r="Y82" i="6" s="1"/>
  <c r="R124" i="6"/>
  <c r="Y124" i="6" s="1"/>
  <c r="R92" i="6"/>
  <c r="Y92" i="6" s="1"/>
  <c r="R111" i="6"/>
  <c r="Y111" i="6" s="1"/>
  <c r="R21" i="6"/>
  <c r="Y21" i="6" s="1"/>
  <c r="R24" i="6"/>
  <c r="Y24" i="6" s="1"/>
  <c r="R46" i="6"/>
  <c r="Y46" i="6" s="1"/>
  <c r="R47" i="6"/>
  <c r="Y47" i="6" s="1"/>
  <c r="R45" i="6"/>
  <c r="Y45" i="6" s="1"/>
  <c r="R91" i="6"/>
  <c r="Y91" i="6" s="1"/>
  <c r="R112" i="6"/>
  <c r="Y112" i="6" s="1"/>
  <c r="R67" i="6"/>
  <c r="Y67" i="6" s="1"/>
  <c r="R113" i="6"/>
  <c r="Y113" i="6" s="1"/>
  <c r="R114" i="6"/>
  <c r="Y114" i="6" s="1"/>
  <c r="R125" i="6"/>
  <c r="Y125" i="6" s="1"/>
  <c r="Q63" i="6"/>
  <c r="X63" i="6" s="1"/>
  <c r="R9" i="6"/>
  <c r="Y9" i="6" s="1"/>
  <c r="R8" i="6"/>
  <c r="Y8" i="6" s="1"/>
  <c r="R62" i="6"/>
  <c r="Y62" i="6" s="1"/>
  <c r="R43" i="6"/>
  <c r="Y43" i="6" s="1"/>
  <c r="R44" i="6"/>
  <c r="Y44" i="6" s="1"/>
  <c r="Q27" i="6"/>
  <c r="X27" i="6" s="1"/>
  <c r="Q78" i="6"/>
  <c r="X78" i="6" s="1"/>
  <c r="Q124" i="6"/>
  <c r="X124" i="6" s="1"/>
  <c r="Q15" i="6"/>
  <c r="X15" i="6" s="1"/>
  <c r="Q66" i="6"/>
  <c r="X66" i="6" s="1"/>
  <c r="Q126" i="6"/>
  <c r="X126" i="6" s="1"/>
  <c r="R83" i="6"/>
  <c r="Y83" i="6" s="1"/>
  <c r="R96" i="6"/>
  <c r="Y96" i="6" s="1"/>
  <c r="R84" i="6"/>
  <c r="Y84" i="6" s="1"/>
  <c r="R31" i="6"/>
  <c r="Y31" i="6" s="1"/>
  <c r="Q97" i="6"/>
  <c r="X97" i="6" s="1"/>
  <c r="Q9" i="6"/>
  <c r="X9" i="6" s="1"/>
  <c r="Q123" i="6"/>
  <c r="X123" i="6" s="1"/>
  <c r="Q80" i="6"/>
  <c r="X80" i="6" s="1"/>
  <c r="R108" i="6"/>
  <c r="Y108" i="6" s="1"/>
  <c r="R79" i="6"/>
  <c r="Y79" i="6" s="1"/>
  <c r="Q55" i="6"/>
  <c r="X55" i="6" s="1"/>
  <c r="R100" i="6"/>
  <c r="Y100" i="6" s="1"/>
  <c r="R69" i="6"/>
  <c r="Y69" i="6" s="1"/>
  <c r="Q56" i="6"/>
  <c r="X56" i="6" s="1"/>
  <c r="W58" i="3"/>
  <c r="W51" i="3"/>
  <c r="W46" i="3"/>
  <c r="W78" i="3"/>
  <c r="W33" i="3"/>
  <c r="W22" i="3"/>
  <c r="W34" i="3"/>
  <c r="W57" i="3"/>
  <c r="W86" i="3"/>
  <c r="W115" i="3"/>
  <c r="W15" i="3"/>
  <c r="W109" i="3"/>
  <c r="W50" i="3"/>
  <c r="W121" i="3"/>
  <c r="W49" i="3"/>
  <c r="W83" i="3"/>
  <c r="W53" i="3"/>
  <c r="W101" i="3"/>
  <c r="W72" i="3"/>
  <c r="W117" i="3"/>
  <c r="W79" i="3"/>
  <c r="W23" i="3"/>
  <c r="W39" i="3"/>
  <c r="W126" i="3"/>
  <c r="X126" i="3" s="1"/>
  <c r="W113" i="3"/>
  <c r="W64" i="3"/>
  <c r="W87" i="3"/>
  <c r="W116" i="3"/>
  <c r="W16" i="3"/>
  <c r="W45" i="3"/>
  <c r="X45" i="3" s="1"/>
  <c r="W59" i="3"/>
  <c r="W110" i="3"/>
  <c r="W71" i="3"/>
  <c r="W75" i="3"/>
  <c r="W60" i="3"/>
  <c r="W108" i="3"/>
  <c r="W97" i="3"/>
  <c r="W32" i="3"/>
  <c r="W54" i="3"/>
  <c r="W77" i="3"/>
  <c r="W106" i="3"/>
  <c r="W6" i="3"/>
  <c r="W35" i="3"/>
  <c r="W73" i="3"/>
  <c r="W128" i="3"/>
  <c r="W31" i="3"/>
  <c r="W89" i="3"/>
  <c r="W85" i="3"/>
  <c r="W43" i="3"/>
  <c r="W61" i="3"/>
  <c r="W68" i="3"/>
  <c r="W65" i="3"/>
  <c r="W111" i="3"/>
  <c r="W19" i="3"/>
  <c r="X38" i="3" s="1"/>
  <c r="W5" i="3"/>
  <c r="W74" i="3"/>
  <c r="W8" i="3"/>
  <c r="W118" i="3"/>
  <c r="W44" i="3"/>
  <c r="W67" i="3"/>
  <c r="W96" i="3"/>
  <c r="W125" i="3"/>
  <c r="W25" i="3"/>
  <c r="W91" i="3"/>
  <c r="W29" i="3"/>
  <c r="W99" i="3"/>
  <c r="W103" i="3"/>
  <c r="X117" i="3" l="1"/>
  <c r="X29" i="3"/>
  <c r="X5" i="3"/>
  <c r="X128" i="3"/>
  <c r="X60" i="3"/>
  <c r="X113" i="3"/>
  <c r="X49" i="3"/>
  <c r="X33" i="3"/>
  <c r="AD59" i="6"/>
  <c r="AE59" i="6" s="1"/>
  <c r="AD111" i="6"/>
  <c r="AE111" i="6" s="1"/>
  <c r="AD124" i="6"/>
  <c r="AE124" i="6" s="1"/>
  <c r="AD33" i="6"/>
  <c r="AE33" i="6" s="1"/>
  <c r="AD63" i="6"/>
  <c r="AE63" i="6" s="1"/>
  <c r="AD49" i="6"/>
  <c r="AE49" i="6" s="1"/>
  <c r="AD30" i="6"/>
  <c r="AE30" i="6" s="1"/>
  <c r="AD56" i="6"/>
  <c r="AE56" i="6" s="1"/>
  <c r="AD114" i="6"/>
  <c r="AE114" i="6" s="1"/>
  <c r="AD14" i="6"/>
  <c r="AE14" i="6" s="1"/>
  <c r="X105" i="3"/>
  <c r="X112" i="3"/>
  <c r="X13" i="3"/>
  <c r="X127" i="3"/>
  <c r="X63" i="3"/>
  <c r="X30" i="3"/>
  <c r="X73" i="3"/>
  <c r="X98" i="3"/>
  <c r="X35" i="3"/>
  <c r="X121" i="3"/>
  <c r="X75" i="3"/>
  <c r="AD110" i="6"/>
  <c r="AE110" i="6" s="1"/>
  <c r="X76" i="3"/>
  <c r="X114" i="3"/>
  <c r="X71" i="3"/>
  <c r="AD69" i="6"/>
  <c r="AE69" i="6" s="1"/>
  <c r="AD96" i="6"/>
  <c r="AE96" i="6" s="1"/>
  <c r="AD35" i="6"/>
  <c r="AE35" i="6" s="1"/>
  <c r="X47" i="3"/>
  <c r="X95" i="3"/>
  <c r="X41" i="3"/>
  <c r="X11" i="3"/>
  <c r="X92" i="3"/>
  <c r="X70" i="3"/>
  <c r="X125" i="3"/>
  <c r="X65" i="3"/>
  <c r="X6" i="3"/>
  <c r="X110" i="3"/>
  <c r="X23" i="3"/>
  <c r="X109" i="3"/>
  <c r="X51" i="3"/>
  <c r="AD106" i="6"/>
  <c r="AE106" i="6" s="1"/>
  <c r="AD70" i="6"/>
  <c r="AE70" i="6" s="1"/>
  <c r="AD50" i="6"/>
  <c r="AE50" i="6" s="1"/>
  <c r="AD53" i="6"/>
  <c r="AE53" i="6" s="1"/>
  <c r="AD103" i="6"/>
  <c r="AE103" i="6" s="1"/>
  <c r="AD105" i="6"/>
  <c r="AE105" i="6" s="1"/>
  <c r="AD113" i="6"/>
  <c r="AE113" i="6" s="1"/>
  <c r="AD86" i="6"/>
  <c r="AE86" i="6" s="1"/>
  <c r="AD10" i="6"/>
  <c r="AE10" i="6" s="1"/>
  <c r="AD67" i="6"/>
  <c r="AE67" i="6" s="1"/>
  <c r="AD12" i="6"/>
  <c r="AE12" i="6" s="1"/>
  <c r="AD13" i="6"/>
  <c r="AE13" i="6" s="1"/>
  <c r="X24" i="3"/>
  <c r="X62" i="3"/>
  <c r="X26" i="3"/>
  <c r="X66" i="3"/>
  <c r="X52" i="3"/>
  <c r="X96" i="3"/>
  <c r="X68" i="3"/>
  <c r="X106" i="3"/>
  <c r="X59" i="3"/>
  <c r="X79" i="3"/>
  <c r="X15" i="3"/>
  <c r="X58" i="3"/>
  <c r="AD77" i="6"/>
  <c r="AE77" i="6" s="1"/>
  <c r="AD16" i="6"/>
  <c r="AE16" i="6" s="1"/>
  <c r="AD26" i="6"/>
  <c r="AE26" i="6" s="1"/>
  <c r="AD40" i="6"/>
  <c r="AE40" i="6" s="1"/>
  <c r="AD82" i="6"/>
  <c r="AE82" i="6" s="1"/>
  <c r="AD23" i="6"/>
  <c r="AE23" i="6" s="1"/>
  <c r="AD60" i="6"/>
  <c r="AE60" i="6" s="1"/>
  <c r="AD57" i="6"/>
  <c r="AE57" i="6" s="1"/>
  <c r="AD21" i="6"/>
  <c r="AE21" i="6" s="1"/>
  <c r="AD38" i="6"/>
  <c r="AE38" i="6" s="1"/>
  <c r="AD122" i="6"/>
  <c r="AE122" i="6" s="1"/>
  <c r="AD102" i="6"/>
  <c r="AE102" i="6" s="1"/>
  <c r="X82" i="3"/>
  <c r="X124" i="3"/>
  <c r="X18" i="3"/>
  <c r="X7" i="3"/>
  <c r="X36" i="3"/>
  <c r="X17" i="3"/>
  <c r="X50" i="3"/>
  <c r="AD72" i="6"/>
  <c r="AE72" i="6" s="1"/>
  <c r="AD76" i="6"/>
  <c r="AE76" i="6" s="1"/>
  <c r="X119" i="3"/>
  <c r="X93" i="3"/>
  <c r="X91" i="3"/>
  <c r="X19" i="3"/>
  <c r="X78" i="3"/>
  <c r="AD42" i="6"/>
  <c r="AE42" i="6" s="1"/>
  <c r="AD125" i="6"/>
  <c r="AE125" i="6" s="1"/>
  <c r="X81" i="3"/>
  <c r="X111" i="3"/>
  <c r="X46" i="3"/>
  <c r="X40" i="3"/>
  <c r="X102" i="3"/>
  <c r="X84" i="3"/>
  <c r="X101" i="3"/>
  <c r="AD36" i="6"/>
  <c r="AE36" i="6" s="1"/>
  <c r="AD119" i="6"/>
  <c r="AE119" i="6" s="1"/>
  <c r="AD58" i="6"/>
  <c r="AE58" i="6" s="1"/>
  <c r="AD68" i="6"/>
  <c r="AE68" i="6" s="1"/>
  <c r="AD37" i="6"/>
  <c r="AE37" i="6" s="1"/>
  <c r="AD17" i="6"/>
  <c r="AE17" i="6" s="1"/>
  <c r="AD47" i="6"/>
  <c r="AE47" i="6" s="1"/>
  <c r="AD91" i="6"/>
  <c r="AE91" i="6" s="1"/>
  <c r="AD99" i="6"/>
  <c r="AE99" i="6" s="1"/>
  <c r="AD121" i="6"/>
  <c r="AE121" i="6" s="1"/>
  <c r="AD74" i="6"/>
  <c r="AE74" i="6" s="1"/>
  <c r="AD45" i="6"/>
  <c r="AE45" i="6" s="1"/>
  <c r="AD85" i="6"/>
  <c r="AE85" i="6" s="1"/>
  <c r="X42" i="3"/>
  <c r="X120" i="3"/>
  <c r="X69" i="3"/>
  <c r="X94" i="3"/>
  <c r="X14" i="3"/>
  <c r="X80" i="3"/>
  <c r="X88" i="3"/>
  <c r="X25" i="3"/>
  <c r="X39" i="3"/>
  <c r="AD43" i="6"/>
  <c r="AE43" i="6" s="1"/>
  <c r="AD73" i="6"/>
  <c r="AE73" i="6" s="1"/>
  <c r="AD31" i="6"/>
  <c r="AE31" i="6" s="1"/>
  <c r="X67" i="3"/>
  <c r="X61" i="3"/>
  <c r="X77" i="3"/>
  <c r="X115" i="3"/>
  <c r="AD48" i="6"/>
  <c r="AE48" i="6" s="1"/>
  <c r="AD126" i="6"/>
  <c r="AE126" i="6" s="1"/>
  <c r="AD28" i="6"/>
  <c r="AE28" i="6" s="1"/>
  <c r="AD9" i="6"/>
  <c r="AE9" i="6" s="1"/>
  <c r="AD94" i="6"/>
  <c r="AE94" i="6" s="1"/>
  <c r="X12" i="3"/>
  <c r="X37" i="3"/>
  <c r="X43" i="3"/>
  <c r="X16" i="3"/>
  <c r="X86" i="3"/>
  <c r="AD19" i="6"/>
  <c r="AE19" i="6" s="1"/>
  <c r="AD107" i="6"/>
  <c r="AE107" i="6" s="1"/>
  <c r="AD128" i="6"/>
  <c r="AE128" i="6" s="1"/>
  <c r="AD65" i="6"/>
  <c r="AE65" i="6" s="1"/>
  <c r="AD46" i="6"/>
  <c r="AE46" i="6" s="1"/>
  <c r="AD104" i="6"/>
  <c r="AE104" i="6" s="1"/>
  <c r="AD29" i="6"/>
  <c r="AE29" i="6" s="1"/>
  <c r="AD39" i="6"/>
  <c r="AE39" i="6" s="1"/>
  <c r="AD8" i="6"/>
  <c r="AE8" i="6" s="1"/>
  <c r="AD88" i="6"/>
  <c r="AE88" i="6" s="1"/>
  <c r="AD18" i="6"/>
  <c r="AE18" i="6" s="1"/>
  <c r="AD20" i="6"/>
  <c r="AE20" i="6" s="1"/>
  <c r="AD54" i="6"/>
  <c r="AE54" i="6" s="1"/>
  <c r="AD55" i="6"/>
  <c r="AE55" i="6" s="1"/>
  <c r="AD123" i="6"/>
  <c r="AE123" i="6" s="1"/>
  <c r="AD95" i="6"/>
  <c r="AE95" i="6" s="1"/>
  <c r="AD64" i="6"/>
  <c r="AE64" i="6" s="1"/>
  <c r="X48" i="3"/>
  <c r="X10" i="3"/>
  <c r="X100" i="3"/>
  <c r="X90" i="3"/>
  <c r="X122" i="3"/>
  <c r="AD116" i="6"/>
  <c r="AE116" i="6" s="1"/>
  <c r="AD80" i="6"/>
  <c r="AE80" i="6" s="1"/>
  <c r="AD11" i="6"/>
  <c r="AE11" i="6" s="1"/>
  <c r="AD112" i="6"/>
  <c r="AE112" i="6" s="1"/>
  <c r="AD71" i="6"/>
  <c r="AE71" i="6" s="1"/>
  <c r="X21" i="3"/>
  <c r="X28" i="3"/>
  <c r="X107" i="3"/>
  <c r="X56" i="3"/>
  <c r="X44" i="3"/>
  <c r="X54" i="3"/>
  <c r="X72" i="3"/>
  <c r="AD87" i="6"/>
  <c r="AE87" i="6" s="1"/>
  <c r="AD66" i="6"/>
  <c r="AE66" i="6" s="1"/>
  <c r="AD92" i="6"/>
  <c r="AE92" i="6" s="1"/>
  <c r="AD109" i="6"/>
  <c r="AE109" i="6" s="1"/>
  <c r="AD115" i="6"/>
  <c r="AE115" i="6" s="1"/>
  <c r="X9" i="3"/>
  <c r="X118" i="3"/>
  <c r="X85" i="3"/>
  <c r="X32" i="3"/>
  <c r="X116" i="3"/>
  <c r="X57" i="3"/>
  <c r="X103" i="3"/>
  <c r="X8" i="3"/>
  <c r="X89" i="3"/>
  <c r="X97" i="3"/>
  <c r="X87" i="3"/>
  <c r="X53" i="3"/>
  <c r="X34" i="3"/>
  <c r="X99" i="3"/>
  <c r="X74" i="3"/>
  <c r="X31" i="3"/>
  <c r="X108" i="3"/>
  <c r="X64" i="3"/>
  <c r="X83" i="3"/>
  <c r="X22" i="3"/>
  <c r="AD117" i="6"/>
  <c r="AE117" i="6" s="1"/>
  <c r="AF117" i="6" s="1"/>
  <c r="AD61" i="6"/>
  <c r="AE61" i="6" s="1"/>
  <c r="AD25" i="6"/>
  <c r="AE25" i="6" s="1"/>
  <c r="AD108" i="6"/>
  <c r="AE108" i="6" s="1"/>
  <c r="AD75" i="6"/>
  <c r="AE75" i="6" s="1"/>
  <c r="AD118" i="6"/>
  <c r="AE118" i="6" s="1"/>
  <c r="AD7" i="6"/>
  <c r="AE7" i="6" s="1"/>
  <c r="AF84" i="6" s="1"/>
  <c r="AD93" i="6"/>
  <c r="AE93" i="6" s="1"/>
  <c r="AD90" i="6"/>
  <c r="AE90" i="6" s="1"/>
  <c r="AD120" i="6"/>
  <c r="AE120" i="6" s="1"/>
  <c r="AD15" i="6"/>
  <c r="AE15" i="6" s="1"/>
  <c r="AD34" i="6"/>
  <c r="AE34" i="6" s="1"/>
  <c r="X123" i="3"/>
  <c r="X55" i="3"/>
  <c r="X20" i="3"/>
  <c r="X27" i="3"/>
  <c r="X104" i="3"/>
  <c r="AD5" i="6"/>
  <c r="AE5" i="6" s="1"/>
  <c r="AF79" i="6" s="1"/>
  <c r="AF82" i="6" l="1"/>
  <c r="AF10" i="6"/>
  <c r="AF101" i="6"/>
  <c r="AF114" i="6"/>
  <c r="AF59" i="6"/>
  <c r="AF17" i="6"/>
  <c r="AF34" i="6"/>
  <c r="AF61" i="6"/>
  <c r="AF116" i="6"/>
  <c r="AF54" i="6"/>
  <c r="AF128" i="6"/>
  <c r="AF9" i="6"/>
  <c r="AF73" i="6"/>
  <c r="AF37" i="6"/>
  <c r="AF40" i="6"/>
  <c r="AF86" i="6"/>
  <c r="AF110" i="6"/>
  <c r="AF56" i="6"/>
  <c r="AF94" i="6"/>
  <c r="AF30" i="6"/>
  <c r="AF26" i="6"/>
  <c r="AF113" i="6"/>
  <c r="AF35" i="6"/>
  <c r="AF120" i="6"/>
  <c r="AF115" i="6"/>
  <c r="AF18" i="6"/>
  <c r="AF97" i="6"/>
  <c r="AF83" i="6"/>
  <c r="AF32" i="6"/>
  <c r="AF85" i="6"/>
  <c r="AF58" i="6"/>
  <c r="AF76" i="6"/>
  <c r="AF102" i="6"/>
  <c r="AF16" i="6"/>
  <c r="AF105" i="6"/>
  <c r="AF96" i="6"/>
  <c r="AF27" i="6"/>
  <c r="AF49" i="6"/>
  <c r="AF28" i="6"/>
  <c r="AF126" i="6"/>
  <c r="AF45" i="6"/>
  <c r="AF119" i="6"/>
  <c r="AF98" i="6"/>
  <c r="AF62" i="6"/>
  <c r="AF122" i="6"/>
  <c r="AF77" i="6"/>
  <c r="AF103" i="6"/>
  <c r="AF81" i="6"/>
  <c r="AF41" i="6"/>
  <c r="AF89" i="6"/>
  <c r="AF22" i="6"/>
  <c r="AF48" i="6"/>
  <c r="AF74" i="6"/>
  <c r="AF36" i="6"/>
  <c r="AF24" i="6"/>
  <c r="AF72" i="6"/>
  <c r="AF38" i="6"/>
  <c r="AF53" i="6"/>
  <c r="AF127" i="6"/>
  <c r="AF63" i="6"/>
  <c r="AF25" i="6"/>
  <c r="AF52" i="6"/>
  <c r="AF55" i="6"/>
  <c r="AF65" i="6"/>
  <c r="AF31" i="6"/>
  <c r="AF107" i="6"/>
  <c r="AF68" i="6"/>
  <c r="AF109" i="6"/>
  <c r="AF88" i="6"/>
  <c r="AF8" i="6"/>
  <c r="AF71" i="6"/>
  <c r="AF21" i="6"/>
  <c r="AF50" i="6"/>
  <c r="AF69" i="6"/>
  <c r="AF51" i="6"/>
  <c r="AF15" i="6"/>
  <c r="AF20" i="6"/>
  <c r="AF43" i="6"/>
  <c r="AF90" i="6"/>
  <c r="AF19" i="6"/>
  <c r="AF5" i="6"/>
  <c r="AF93" i="6"/>
  <c r="AF100" i="6"/>
  <c r="AF118" i="6"/>
  <c r="AF66" i="6"/>
  <c r="AF112" i="6"/>
  <c r="AF64" i="6"/>
  <c r="AF29" i="6"/>
  <c r="AF99" i="6"/>
  <c r="AF42" i="6"/>
  <c r="AF57" i="6"/>
  <c r="AF13" i="6"/>
  <c r="AF70" i="6"/>
  <c r="AF78" i="6"/>
  <c r="AF33" i="6"/>
  <c r="AF87" i="6"/>
  <c r="AF11" i="6"/>
  <c r="AF95" i="6"/>
  <c r="AF104" i="6"/>
  <c r="AF91" i="6"/>
  <c r="AF60" i="6"/>
  <c r="AF12" i="6"/>
  <c r="AF106" i="6"/>
  <c r="AF6" i="6"/>
  <c r="AF124" i="6"/>
  <c r="AF7" i="6"/>
  <c r="AF92" i="6"/>
  <c r="AF39" i="6"/>
  <c r="AF121" i="6"/>
  <c r="AF125" i="6"/>
  <c r="AF75" i="6"/>
  <c r="AF108" i="6"/>
  <c r="AF80" i="6"/>
  <c r="AF123" i="6"/>
  <c r="AF46" i="6"/>
  <c r="AF47" i="6"/>
  <c r="AF23" i="6"/>
  <c r="AF67" i="6"/>
  <c r="AF14" i="6"/>
  <c r="AF111" i="6"/>
  <c r="AF44" i="6"/>
</calcChain>
</file>

<file path=xl/sharedStrings.xml><?xml version="1.0" encoding="utf-8"?>
<sst xmlns="http://schemas.openxmlformats.org/spreadsheetml/2006/main" count="1716" uniqueCount="172">
  <si>
    <t>Kode</t>
  </si>
  <si>
    <t>C1</t>
  </si>
  <si>
    <t>C2</t>
  </si>
  <si>
    <t>C3</t>
  </si>
  <si>
    <t>Keterangan</t>
  </si>
  <si>
    <t>Nilai Akademik</t>
  </si>
  <si>
    <t>Absensi</t>
  </si>
  <si>
    <t>Ekstrakurikuler</t>
  </si>
  <si>
    <t>Bobot (W)</t>
  </si>
  <si>
    <t>Jenis</t>
  </si>
  <si>
    <t>benefit</t>
  </si>
  <si>
    <t xml:space="preserve">NAMA </t>
  </si>
  <si>
    <t>NILAI AKADEMIK</t>
  </si>
  <si>
    <t>ABSENSI KEHADIRAN</t>
  </si>
  <si>
    <t>NILAI EKSTRAKULIKULER</t>
  </si>
  <si>
    <t>JUMLAH KASUS</t>
  </si>
  <si>
    <t>ABID AQILA PRATAMA</t>
  </si>
  <si>
    <t>ABRAHAM RAYYAN EFENDI</t>
  </si>
  <si>
    <t>ACHMAD FAHRI HERMANSYAH</t>
  </si>
  <si>
    <t>ACHMAD RAFFA SANTOSO</t>
  </si>
  <si>
    <t>ACHMAD RAFFI SANTOSO</t>
  </si>
  <si>
    <t>ADAM RADITIA SANTUSO</t>
  </si>
  <si>
    <t>ADEVA EKA NUR FEBRIANA</t>
  </si>
  <si>
    <t>ADINDA NUR FADILLA</t>
  </si>
  <si>
    <t>ADIVA AFSEEN MYESHA</t>
  </si>
  <si>
    <t>AFIKA AINUR FA'IZAH</t>
  </si>
  <si>
    <t>AHMAD BUERHANDIKA DWI TIRTA</t>
  </si>
  <si>
    <t>AHMAD ILHAM SETIAWAN</t>
  </si>
  <si>
    <t>AHMAD JULIYANTO RAMADANI</t>
  </si>
  <si>
    <t>AHMAD LUTFI HASAN</t>
  </si>
  <si>
    <t>AHMAD NOVAL DWIYANTO</t>
  </si>
  <si>
    <t>AHMAD RAVIEL HITO PUTRA</t>
  </si>
  <si>
    <t>AHMAD ROFIQULA'LA SIROJUDIN</t>
  </si>
  <si>
    <t>AKIFA DURAIYA AFSANY</t>
  </si>
  <si>
    <t>AKILA APRILIA ZULFITASARI</t>
  </si>
  <si>
    <t>AKMAL FARZANAGHANI</t>
  </si>
  <si>
    <t>AKMAL WAFA AL ASY'ARI</t>
  </si>
  <si>
    <t>ALIFAH ARDHINA</t>
  </si>
  <si>
    <t>ALZENA ELEANOR AQEELA</t>
  </si>
  <si>
    <t>ANDIKA FADHILA ARDIANTO</t>
  </si>
  <si>
    <t>ANGELINA RAMADHANISSA'IDAH</t>
  </si>
  <si>
    <t>ANINDITA KEISA ZAHRA</t>
  </si>
  <si>
    <t>AQILLA FATIYYATURRAHMA</t>
  </si>
  <si>
    <t>ASILLAH MUNICA PUTRI</t>
  </si>
  <si>
    <t>ASKHABUL KHAFI</t>
  </si>
  <si>
    <t>AVINEZ AURELYDA SETIAWAN</t>
  </si>
  <si>
    <t>AWANDA NAUFAL</t>
  </si>
  <si>
    <t>AZRIL HAIKAL FARIQ</t>
  </si>
  <si>
    <t>BA'DYA MUHAMMAD YUSUF HARTOYO</t>
  </si>
  <si>
    <t>BASTIAN ABID ATHARIZ</t>
  </si>
  <si>
    <t>BIMA CANDRA WIGUNA</t>
  </si>
  <si>
    <t>BRIAN JULIO ALFARO</t>
  </si>
  <si>
    <t>BRILLIANT NARENDRA UTOMO</t>
  </si>
  <si>
    <t>DANA PANGESTU</t>
  </si>
  <si>
    <t>DANILO ADIASTA FEBRIAN</t>
  </si>
  <si>
    <t>DANU PRATAMA</t>
  </si>
  <si>
    <t>DEVANYA JULITA RIZKY HARIANTO</t>
  </si>
  <si>
    <t>DEVARANI AQILAH PUTRI</t>
  </si>
  <si>
    <t>DIANDRA TRIUTOMO</t>
  </si>
  <si>
    <t>DINDA RACHEL FATMALA</t>
  </si>
  <si>
    <t>DISKHA PUTRI ANGGRAENI</t>
  </si>
  <si>
    <t>DITA ELEN NAFIZAH</t>
  </si>
  <si>
    <t>DWI SAPUTRA</t>
  </si>
  <si>
    <t>ELOK ROZITA NAIRA</t>
  </si>
  <si>
    <t>ERLINDA AMELIA SEPTIANA PUTRI</t>
  </si>
  <si>
    <t>ESHAL PUTRI NURIN NAJWA</t>
  </si>
  <si>
    <t>FATHAN AL - FAHREZA</t>
  </si>
  <si>
    <t>FATIMATUL ZAHRO</t>
  </si>
  <si>
    <t>FELINDA PUTRI WAHYUDI</t>
  </si>
  <si>
    <t>FERO SHOLAHUDIN</t>
  </si>
  <si>
    <t>GILDA MAURA OKTAVIA</t>
  </si>
  <si>
    <t>HAFIDHOH ZAHRANI ARRUM SEPTIYA PUTRI</t>
  </si>
  <si>
    <t>HAFIZA KAIRA LUBNA</t>
  </si>
  <si>
    <t>HAFIZH ALVARO AA NUR AGFI</t>
  </si>
  <si>
    <t>HAZIQ AHZA</t>
  </si>
  <si>
    <t>IRSYAD AL GHIFARI MULYA</t>
  </si>
  <si>
    <t>IRSYAD SARFRAZ ABQARY</t>
  </si>
  <si>
    <t>JOVANKA KEYRA NUR MAULIDYA</t>
  </si>
  <si>
    <t>JUNI ADITYA PRATAMA</t>
  </si>
  <si>
    <t>LAYLI ROSYIDA</t>
  </si>
  <si>
    <t>LEO KUSNAJAR</t>
  </si>
  <si>
    <t>M. ILHAM SABILAL MUTTAQIN</t>
  </si>
  <si>
    <t>M. NAUFAL VIRENDRA SHAFWAN</t>
  </si>
  <si>
    <t>M. SHAKA ARKA WIRATAMA</t>
  </si>
  <si>
    <t>M. TRYVANDA RAFKA SAPUTRA</t>
  </si>
  <si>
    <t>MAHARANI SHEILA ANINDITA</t>
  </si>
  <si>
    <t>MARITZA CHAYRA NADHIFA</t>
  </si>
  <si>
    <t>MIKHAYLA ALYSAHADI</t>
  </si>
  <si>
    <t>MOCH FITRAUL FAHRY</t>
  </si>
  <si>
    <t>MOH ADAM ALBAR ALHAKIM</t>
  </si>
  <si>
    <t>MOH. FAISAL FIRMANSAH</t>
  </si>
  <si>
    <t>MOHAMAD AGUNG LAKSONO</t>
  </si>
  <si>
    <t>MOHAMAD DESTRA SURYA PRANATA</t>
  </si>
  <si>
    <t>MOHAMAD ULIL ABSOR</t>
  </si>
  <si>
    <t>MOHAMMAD GINO WIRA SAPUTRA</t>
  </si>
  <si>
    <t>MOHAMMAD NIZAM FERDIANSYAH</t>
  </si>
  <si>
    <t>MOHAMMAD RENDYANSAH</t>
  </si>
  <si>
    <t>MUFIKA MAYDHITA MUSTONO</t>
  </si>
  <si>
    <t>MUHAMMAD ABI HANAFI</t>
  </si>
  <si>
    <t>MUHAMMAD AGUS SETIA</t>
  </si>
  <si>
    <t>MUHAMMAD ARVINO NAZRIL RASHAAD</t>
  </si>
  <si>
    <t>MUHAMMAD ASYAM RAZIQ DERYA RAMADHAN</t>
  </si>
  <si>
    <t>MUHAMMAD RAFASYA ADITYA SAPUTRA</t>
  </si>
  <si>
    <t>MUHAMMAD RAFIF PRADANA</t>
  </si>
  <si>
    <t>MUHAMMAD RIZKI ANGGARA</t>
  </si>
  <si>
    <t>MUHAMMAD SAHAL MAHFUDH</t>
  </si>
  <si>
    <t>MUHAMMAD SEPTYAN DAVID MAULANA</t>
  </si>
  <si>
    <t>MUHAMMAD ZIDAN CALLEN RAFIANDRA SAPUTRA</t>
  </si>
  <si>
    <t>MYESHA RAHMA ADEEVA</t>
  </si>
  <si>
    <t>NABILAH AMIN NATA</t>
  </si>
  <si>
    <t>NADYA APRILIA SARI</t>
  </si>
  <si>
    <t>NAJWA KHAIRA WILDA</t>
  </si>
  <si>
    <t>NAJWA KHOIRUNNISA</t>
  </si>
  <si>
    <t>NAKESHA ADILIA QUENARA</t>
  </si>
  <si>
    <t>NASYILA PUTRI NUR KHADIJAH</t>
  </si>
  <si>
    <t>NAURA HASNA ANNIDA</t>
  </si>
  <si>
    <t>NAVISHA OKTHAVIA AROSYID</t>
  </si>
  <si>
    <t>NENA VIRNANDA</t>
  </si>
  <si>
    <t>NIHAYATUL KHUSNAH</t>
  </si>
  <si>
    <t>NUR ALIF RAMADHAN</t>
  </si>
  <si>
    <t>NUR ROHMAN</t>
  </si>
  <si>
    <t>NURNAYLA SALSABILA</t>
  </si>
  <si>
    <t>QAMIRA OKTA NUR ASYIFA</t>
  </si>
  <si>
    <t>QURROHTA'AYUN ARDIANSYAH</t>
  </si>
  <si>
    <t>RACHEL CALLISTA PRAYOGI</t>
  </si>
  <si>
    <t>ROBERT FADHIL RABBANI</t>
  </si>
  <si>
    <t>ROBI YUDA AGUNG PRASTIYO</t>
  </si>
  <si>
    <t>SALMA</t>
  </si>
  <si>
    <t>SATRIA YUDHISTIRA</t>
  </si>
  <si>
    <t>SELYA JULI KHAIFAH RAMADHANI</t>
  </si>
  <si>
    <t>SHAFIQA QIANA ALMAHYRA</t>
  </si>
  <si>
    <t>SHELA SHEPTRIASA VALEVI</t>
  </si>
  <si>
    <t>SITI NUR AULIA RAMADHANI</t>
  </si>
  <si>
    <t>SITI NUR KHALISA</t>
  </si>
  <si>
    <t>SYABANA GISSEL DWI ZAHRA PAMBUDI</t>
  </si>
  <si>
    <t>TAZKIYA NAJWA WAFA</t>
  </si>
  <si>
    <t>THALITA NUR FADHILA</t>
  </si>
  <si>
    <t>UMAIRAH NUR AZZARAH</t>
  </si>
  <si>
    <t>WULANDARI</t>
  </si>
  <si>
    <t>ZAHRA MEILA PRATIWI</t>
  </si>
  <si>
    <t>C4</t>
  </si>
  <si>
    <t>Alternatif</t>
  </si>
  <si>
    <t>JENIS</t>
  </si>
  <si>
    <t>cost</t>
  </si>
  <si>
    <t>MIN</t>
  </si>
  <si>
    <t>MAX</t>
  </si>
  <si>
    <t>2. Matriks Normalisasi (R)</t>
  </si>
  <si>
    <t xml:space="preserve"> 1. Matriks Keputusan (X) </t>
  </si>
  <si>
    <t xml:space="preserve">3. Matriks Normalisasi Terbobot (R x W) </t>
  </si>
  <si>
    <t>Jumlah Kasus</t>
  </si>
  <si>
    <t>4. Nilai Preferensi (V) &amp; Perangkingan</t>
  </si>
  <si>
    <t>V</t>
  </si>
  <si>
    <t>Rank</t>
  </si>
  <si>
    <t xml:space="preserve"> 2. Matriks Transformasi (Inversi Cost) </t>
  </si>
  <si>
    <t>4. Matriks Normalisasi (R)</t>
  </si>
  <si>
    <t>NILAI OPTIMUM (MAX)</t>
  </si>
  <si>
    <t>Baris Helper: Total Kolom</t>
  </si>
  <si>
    <t xml:space="preserve">5. Matriks Normalisasi Terbobot (R x W) </t>
  </si>
  <si>
    <t>S</t>
  </si>
  <si>
    <t>6. Nilai Fungsi (S), Utilitas (K), &amp; Perangkingan</t>
  </si>
  <si>
    <t>So Optimal</t>
  </si>
  <si>
    <t>Tingkat Utilitas</t>
  </si>
  <si>
    <t>RANK</t>
  </si>
  <si>
    <t>V (SAW)</t>
  </si>
  <si>
    <t>Rank SAW</t>
  </si>
  <si>
    <t>Nilai K (ARAS)</t>
  </si>
  <si>
    <t>Rank ARAS</t>
  </si>
  <si>
    <t>d</t>
  </si>
  <si>
    <t>d2</t>
  </si>
  <si>
    <t>Total (Σd²)</t>
  </si>
  <si>
    <t>Jumlah Data</t>
  </si>
  <si>
    <t>Nilai Korelasi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</si>
</sst>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ptos Narrow"/>
      <scheme val="minor"/>
    </font>
    <font>
      <sz val="24"/>
      <color theme="1"/>
      <name val="Aptos Narrow (Body)"/>
    </font>
    <font>
      <sz val="24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1" fontId="1" fillId="0" borderId="1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/>
    <xf numFmtId="0" fontId="12" fillId="0" borderId="4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8DBD-6220-154F-B533-3B5FB7C57A07}">
  <dimension ref="A1:E125"/>
  <sheetViews>
    <sheetView workbookViewId="0">
      <selection sqref="A1:E125"/>
    </sheetView>
  </sheetViews>
  <sheetFormatPr baseColWidth="10" defaultRowHeight="16" x14ac:dyDescent="0.2"/>
  <cols>
    <col min="1" max="1" width="39.1640625" bestFit="1" customWidth="1"/>
    <col min="2" max="2" width="13.5" bestFit="1" customWidth="1"/>
    <col min="3" max="3" width="17.33203125" bestFit="1" customWidth="1"/>
    <col min="4" max="4" width="20" bestFit="1" customWidth="1"/>
    <col min="5" max="5" width="12.6640625" bestFit="1" customWidth="1"/>
  </cols>
  <sheetData>
    <row r="1" spans="1:5" x14ac:dyDescent="0.2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5" x14ac:dyDescent="0.2">
      <c r="A2" s="6" t="s">
        <v>16</v>
      </c>
      <c r="B2" s="7">
        <v>82</v>
      </c>
      <c r="C2" s="7">
        <v>90</v>
      </c>
      <c r="D2" s="7">
        <v>91</v>
      </c>
      <c r="E2" s="7">
        <v>6</v>
      </c>
    </row>
    <row r="3" spans="1:5" x14ac:dyDescent="0.2">
      <c r="A3" s="6" t="s">
        <v>17</v>
      </c>
      <c r="B3" s="7">
        <v>89</v>
      </c>
      <c r="C3" s="7">
        <v>82</v>
      </c>
      <c r="D3" s="7">
        <v>97</v>
      </c>
      <c r="E3" s="7">
        <v>5</v>
      </c>
    </row>
    <row r="4" spans="1:5" x14ac:dyDescent="0.2">
      <c r="A4" s="6" t="s">
        <v>18</v>
      </c>
      <c r="B4" s="7">
        <v>88</v>
      </c>
      <c r="C4" s="7">
        <v>88</v>
      </c>
      <c r="D4" s="7">
        <v>84</v>
      </c>
      <c r="E4" s="7">
        <v>3</v>
      </c>
    </row>
    <row r="5" spans="1:5" x14ac:dyDescent="0.2">
      <c r="A5" s="6" t="s">
        <v>19</v>
      </c>
      <c r="B5" s="7">
        <v>93</v>
      </c>
      <c r="C5" s="7">
        <v>80</v>
      </c>
      <c r="D5" s="7">
        <v>90</v>
      </c>
      <c r="E5" s="7">
        <v>6</v>
      </c>
    </row>
    <row r="6" spans="1:5" x14ac:dyDescent="0.2">
      <c r="A6" s="6" t="s">
        <v>20</v>
      </c>
      <c r="B6" s="7">
        <v>97</v>
      </c>
      <c r="C6" s="7">
        <v>84</v>
      </c>
      <c r="D6" s="7">
        <v>82</v>
      </c>
      <c r="E6" s="7">
        <v>6</v>
      </c>
    </row>
    <row r="7" spans="1:5" x14ac:dyDescent="0.2">
      <c r="A7" s="6" t="s">
        <v>21</v>
      </c>
      <c r="B7" s="7">
        <v>77</v>
      </c>
      <c r="C7" s="7">
        <v>86</v>
      </c>
      <c r="D7" s="7">
        <v>97</v>
      </c>
      <c r="E7" s="7">
        <v>6</v>
      </c>
    </row>
    <row r="8" spans="1:5" x14ac:dyDescent="0.2">
      <c r="A8" s="6" t="s">
        <v>22</v>
      </c>
      <c r="B8" s="7">
        <v>87</v>
      </c>
      <c r="C8" s="7">
        <v>85</v>
      </c>
      <c r="D8" s="7">
        <v>92</v>
      </c>
      <c r="E8" s="7">
        <v>4</v>
      </c>
    </row>
    <row r="9" spans="1:5" x14ac:dyDescent="0.2">
      <c r="A9" s="6" t="s">
        <v>23</v>
      </c>
      <c r="B9" s="7">
        <v>88</v>
      </c>
      <c r="C9" s="7">
        <v>88</v>
      </c>
      <c r="D9" s="7">
        <v>85</v>
      </c>
      <c r="E9" s="7">
        <v>5</v>
      </c>
    </row>
    <row r="10" spans="1:5" x14ac:dyDescent="0.2">
      <c r="A10" s="6" t="s">
        <v>24</v>
      </c>
      <c r="B10" s="7">
        <v>75</v>
      </c>
      <c r="C10" s="7">
        <v>89</v>
      </c>
      <c r="D10" s="7">
        <v>79</v>
      </c>
      <c r="E10" s="7">
        <v>5</v>
      </c>
    </row>
    <row r="11" spans="1:5" x14ac:dyDescent="0.2">
      <c r="A11" s="6" t="s">
        <v>25</v>
      </c>
      <c r="B11" s="7">
        <v>80</v>
      </c>
      <c r="C11" s="7">
        <v>80</v>
      </c>
      <c r="D11" s="7">
        <v>87</v>
      </c>
      <c r="E11" s="7">
        <v>6</v>
      </c>
    </row>
    <row r="12" spans="1:5" x14ac:dyDescent="0.2">
      <c r="A12" s="6" t="s">
        <v>26</v>
      </c>
      <c r="B12" s="7">
        <v>78</v>
      </c>
      <c r="C12" s="7">
        <v>82</v>
      </c>
      <c r="D12" s="7">
        <v>81</v>
      </c>
      <c r="E12" s="7">
        <v>6</v>
      </c>
    </row>
    <row r="13" spans="1:5" x14ac:dyDescent="0.2">
      <c r="A13" s="6" t="s">
        <v>27</v>
      </c>
      <c r="B13" s="7">
        <v>90</v>
      </c>
      <c r="C13" s="7">
        <v>81</v>
      </c>
      <c r="D13" s="7">
        <v>95</v>
      </c>
      <c r="E13" s="7">
        <v>6</v>
      </c>
    </row>
    <row r="14" spans="1:5" x14ac:dyDescent="0.2">
      <c r="A14" s="6" t="s">
        <v>28</v>
      </c>
      <c r="B14" s="7">
        <v>76</v>
      </c>
      <c r="C14" s="7">
        <v>86</v>
      </c>
      <c r="D14" s="7">
        <v>94</v>
      </c>
      <c r="E14" s="7">
        <v>5</v>
      </c>
    </row>
    <row r="15" spans="1:5" x14ac:dyDescent="0.2">
      <c r="A15" s="6" t="s">
        <v>29</v>
      </c>
      <c r="B15" s="7">
        <v>92</v>
      </c>
      <c r="C15" s="7">
        <v>81</v>
      </c>
      <c r="D15" s="7">
        <v>94</v>
      </c>
      <c r="E15" s="7">
        <v>5</v>
      </c>
    </row>
    <row r="16" spans="1:5" x14ac:dyDescent="0.2">
      <c r="A16" s="6" t="s">
        <v>30</v>
      </c>
      <c r="B16" s="7">
        <v>77</v>
      </c>
      <c r="C16" s="7">
        <v>88</v>
      </c>
      <c r="D16" s="7">
        <v>85</v>
      </c>
      <c r="E16" s="7">
        <v>2</v>
      </c>
    </row>
    <row r="17" spans="1:5" x14ac:dyDescent="0.2">
      <c r="A17" s="6" t="s">
        <v>31</v>
      </c>
      <c r="B17" s="7">
        <v>82</v>
      </c>
      <c r="C17" s="7">
        <v>83</v>
      </c>
      <c r="D17" s="7">
        <v>99</v>
      </c>
      <c r="E17" s="7">
        <v>6</v>
      </c>
    </row>
    <row r="18" spans="1:5" x14ac:dyDescent="0.2">
      <c r="A18" s="6" t="s">
        <v>32</v>
      </c>
      <c r="B18" s="7">
        <v>96</v>
      </c>
      <c r="C18" s="7">
        <v>89</v>
      </c>
      <c r="D18" s="7">
        <v>93</v>
      </c>
      <c r="E18" s="7">
        <v>5</v>
      </c>
    </row>
    <row r="19" spans="1:5" x14ac:dyDescent="0.2">
      <c r="A19" s="6" t="s">
        <v>33</v>
      </c>
      <c r="B19" s="7">
        <v>89</v>
      </c>
      <c r="C19" s="7">
        <v>84</v>
      </c>
      <c r="D19" s="7">
        <v>96</v>
      </c>
      <c r="E19" s="7">
        <v>6</v>
      </c>
    </row>
    <row r="20" spans="1:5" x14ac:dyDescent="0.2">
      <c r="A20" s="6" t="s">
        <v>34</v>
      </c>
      <c r="B20" s="7">
        <v>97</v>
      </c>
      <c r="C20" s="7">
        <v>90</v>
      </c>
      <c r="D20" s="7">
        <v>91</v>
      </c>
      <c r="E20" s="7">
        <v>4</v>
      </c>
    </row>
    <row r="21" spans="1:5" x14ac:dyDescent="0.2">
      <c r="A21" s="6" t="s">
        <v>35</v>
      </c>
      <c r="B21" s="7">
        <v>77</v>
      </c>
      <c r="C21" s="7">
        <v>89</v>
      </c>
      <c r="D21" s="7">
        <v>99</v>
      </c>
      <c r="E21" s="7">
        <v>3</v>
      </c>
    </row>
    <row r="22" spans="1:5" x14ac:dyDescent="0.2">
      <c r="A22" s="6" t="s">
        <v>36</v>
      </c>
      <c r="B22" s="7">
        <v>86</v>
      </c>
      <c r="C22" s="7">
        <v>81</v>
      </c>
      <c r="D22" s="7">
        <v>82</v>
      </c>
      <c r="E22" s="7">
        <v>4</v>
      </c>
    </row>
    <row r="23" spans="1:5" x14ac:dyDescent="0.2">
      <c r="A23" s="6" t="s">
        <v>37</v>
      </c>
      <c r="B23" s="7">
        <v>75</v>
      </c>
      <c r="C23" s="7">
        <v>89</v>
      </c>
      <c r="D23" s="7">
        <v>96</v>
      </c>
      <c r="E23" s="7">
        <v>6</v>
      </c>
    </row>
    <row r="24" spans="1:5" x14ac:dyDescent="0.2">
      <c r="A24" s="6" t="s">
        <v>38</v>
      </c>
      <c r="B24" s="7">
        <v>81</v>
      </c>
      <c r="C24" s="7">
        <v>86</v>
      </c>
      <c r="D24" s="7">
        <v>91</v>
      </c>
      <c r="E24" s="7">
        <v>3</v>
      </c>
    </row>
    <row r="25" spans="1:5" x14ac:dyDescent="0.2">
      <c r="A25" s="6" t="s">
        <v>39</v>
      </c>
      <c r="B25" s="7">
        <v>81</v>
      </c>
      <c r="C25" s="7">
        <v>83</v>
      </c>
      <c r="D25" s="7">
        <v>82</v>
      </c>
      <c r="E25" s="7">
        <v>5</v>
      </c>
    </row>
    <row r="26" spans="1:5" x14ac:dyDescent="0.2">
      <c r="A26" s="6" t="s">
        <v>40</v>
      </c>
      <c r="B26" s="7">
        <v>89</v>
      </c>
      <c r="C26" s="7">
        <v>88</v>
      </c>
      <c r="D26" s="7">
        <v>78</v>
      </c>
      <c r="E26" s="7">
        <v>4</v>
      </c>
    </row>
    <row r="27" spans="1:5" x14ac:dyDescent="0.2">
      <c r="A27" s="6" t="s">
        <v>41</v>
      </c>
      <c r="B27" s="7">
        <v>91</v>
      </c>
      <c r="C27" s="7">
        <v>84</v>
      </c>
      <c r="D27" s="7">
        <v>83</v>
      </c>
      <c r="E27" s="7">
        <v>2</v>
      </c>
    </row>
    <row r="28" spans="1:5" x14ac:dyDescent="0.2">
      <c r="A28" s="6" t="s">
        <v>42</v>
      </c>
      <c r="B28" s="7">
        <v>94</v>
      </c>
      <c r="C28" s="7">
        <v>90</v>
      </c>
      <c r="D28" s="7">
        <v>79</v>
      </c>
      <c r="E28" s="7">
        <v>3</v>
      </c>
    </row>
    <row r="29" spans="1:5" x14ac:dyDescent="0.2">
      <c r="A29" s="6" t="s">
        <v>43</v>
      </c>
      <c r="B29" s="7">
        <v>86</v>
      </c>
      <c r="C29" s="7">
        <v>83</v>
      </c>
      <c r="D29" s="7">
        <v>89</v>
      </c>
      <c r="E29" s="7">
        <v>6</v>
      </c>
    </row>
    <row r="30" spans="1:5" x14ac:dyDescent="0.2">
      <c r="A30" s="6" t="s">
        <v>44</v>
      </c>
      <c r="B30" s="7">
        <v>93</v>
      </c>
      <c r="C30" s="7">
        <v>89</v>
      </c>
      <c r="D30" s="7">
        <v>78</v>
      </c>
      <c r="E30" s="7">
        <v>3</v>
      </c>
    </row>
    <row r="31" spans="1:5" x14ac:dyDescent="0.2">
      <c r="A31" s="6" t="s">
        <v>45</v>
      </c>
      <c r="B31" s="7">
        <v>94</v>
      </c>
      <c r="C31" s="7">
        <v>85</v>
      </c>
      <c r="D31" s="7">
        <v>81</v>
      </c>
      <c r="E31" s="7">
        <v>3</v>
      </c>
    </row>
    <row r="32" spans="1:5" x14ac:dyDescent="0.2">
      <c r="A32" s="6" t="s">
        <v>46</v>
      </c>
      <c r="B32" s="7">
        <v>92</v>
      </c>
      <c r="C32" s="7">
        <v>85</v>
      </c>
      <c r="D32" s="7">
        <v>96</v>
      </c>
      <c r="E32" s="7">
        <v>2</v>
      </c>
    </row>
    <row r="33" spans="1:5" x14ac:dyDescent="0.2">
      <c r="A33" s="6" t="s">
        <v>47</v>
      </c>
      <c r="B33" s="7">
        <v>88</v>
      </c>
      <c r="C33" s="7">
        <v>86</v>
      </c>
      <c r="D33" s="7">
        <v>92</v>
      </c>
      <c r="E33" s="7">
        <v>4</v>
      </c>
    </row>
    <row r="34" spans="1:5" x14ac:dyDescent="0.2">
      <c r="A34" s="6" t="s">
        <v>48</v>
      </c>
      <c r="B34" s="7">
        <v>81</v>
      </c>
      <c r="C34" s="7">
        <v>83</v>
      </c>
      <c r="D34" s="7">
        <v>93</v>
      </c>
      <c r="E34" s="7">
        <v>4</v>
      </c>
    </row>
    <row r="35" spans="1:5" x14ac:dyDescent="0.2">
      <c r="A35" s="6" t="s">
        <v>49</v>
      </c>
      <c r="B35" s="7">
        <v>98</v>
      </c>
      <c r="C35" s="7">
        <v>89</v>
      </c>
      <c r="D35" s="7">
        <v>99</v>
      </c>
      <c r="E35" s="7">
        <v>2</v>
      </c>
    </row>
    <row r="36" spans="1:5" x14ac:dyDescent="0.2">
      <c r="A36" s="6" t="s">
        <v>50</v>
      </c>
      <c r="B36" s="7">
        <v>95</v>
      </c>
      <c r="C36" s="7">
        <v>86</v>
      </c>
      <c r="D36" s="7">
        <v>89</v>
      </c>
      <c r="E36" s="7">
        <v>5</v>
      </c>
    </row>
    <row r="37" spans="1:5" x14ac:dyDescent="0.2">
      <c r="A37" s="6" t="s">
        <v>51</v>
      </c>
      <c r="B37" s="7">
        <v>83</v>
      </c>
      <c r="C37" s="7">
        <v>89</v>
      </c>
      <c r="D37" s="7">
        <v>79</v>
      </c>
      <c r="E37" s="7">
        <v>5</v>
      </c>
    </row>
    <row r="38" spans="1:5" x14ac:dyDescent="0.2">
      <c r="A38" s="6" t="s">
        <v>52</v>
      </c>
      <c r="B38" s="7">
        <v>94</v>
      </c>
      <c r="C38" s="7">
        <v>85</v>
      </c>
      <c r="D38" s="7">
        <v>94</v>
      </c>
      <c r="E38" s="7">
        <v>2</v>
      </c>
    </row>
    <row r="39" spans="1:5" x14ac:dyDescent="0.2">
      <c r="A39" s="6" t="s">
        <v>53</v>
      </c>
      <c r="B39" s="7">
        <v>83</v>
      </c>
      <c r="C39" s="7">
        <v>90</v>
      </c>
      <c r="D39" s="7">
        <v>82</v>
      </c>
      <c r="E39" s="7">
        <v>5</v>
      </c>
    </row>
    <row r="40" spans="1:5" x14ac:dyDescent="0.2">
      <c r="A40" s="6" t="s">
        <v>54</v>
      </c>
      <c r="B40" s="7">
        <v>85</v>
      </c>
      <c r="C40" s="7">
        <v>85</v>
      </c>
      <c r="D40" s="7">
        <v>78</v>
      </c>
      <c r="E40" s="7">
        <v>5</v>
      </c>
    </row>
    <row r="41" spans="1:5" x14ac:dyDescent="0.2">
      <c r="A41" s="6" t="s">
        <v>55</v>
      </c>
      <c r="B41" s="7">
        <v>98</v>
      </c>
      <c r="C41" s="7">
        <v>80</v>
      </c>
      <c r="D41" s="7">
        <v>91</v>
      </c>
      <c r="E41" s="7">
        <v>5</v>
      </c>
    </row>
    <row r="42" spans="1:5" x14ac:dyDescent="0.2">
      <c r="A42" s="6" t="s">
        <v>56</v>
      </c>
      <c r="B42" s="7">
        <v>77</v>
      </c>
      <c r="C42" s="7">
        <v>83</v>
      </c>
      <c r="D42" s="7">
        <v>91</v>
      </c>
      <c r="E42" s="7">
        <v>6</v>
      </c>
    </row>
    <row r="43" spans="1:5" x14ac:dyDescent="0.2">
      <c r="A43" s="6" t="s">
        <v>57</v>
      </c>
      <c r="B43" s="7">
        <v>82</v>
      </c>
      <c r="C43" s="7">
        <v>88</v>
      </c>
      <c r="D43" s="7">
        <v>94</v>
      </c>
      <c r="E43" s="7">
        <v>5</v>
      </c>
    </row>
    <row r="44" spans="1:5" x14ac:dyDescent="0.2">
      <c r="A44" s="6" t="s">
        <v>58</v>
      </c>
      <c r="B44" s="7">
        <v>88</v>
      </c>
      <c r="C44" s="7">
        <v>86</v>
      </c>
      <c r="D44" s="7">
        <v>98</v>
      </c>
      <c r="E44" s="7">
        <v>3</v>
      </c>
    </row>
    <row r="45" spans="1:5" x14ac:dyDescent="0.2">
      <c r="A45" s="6" t="s">
        <v>59</v>
      </c>
      <c r="B45" s="7">
        <v>94</v>
      </c>
      <c r="C45" s="7">
        <v>90</v>
      </c>
      <c r="D45" s="7">
        <v>95</v>
      </c>
      <c r="E45" s="7">
        <v>5</v>
      </c>
    </row>
    <row r="46" spans="1:5" x14ac:dyDescent="0.2">
      <c r="A46" s="6" t="s">
        <v>60</v>
      </c>
      <c r="B46" s="7">
        <v>92</v>
      </c>
      <c r="C46" s="7">
        <v>81</v>
      </c>
      <c r="D46" s="7">
        <v>90</v>
      </c>
      <c r="E46" s="7">
        <v>4</v>
      </c>
    </row>
    <row r="47" spans="1:5" x14ac:dyDescent="0.2">
      <c r="A47" s="6" t="s">
        <v>61</v>
      </c>
      <c r="B47" s="7">
        <v>92</v>
      </c>
      <c r="C47" s="7">
        <v>84</v>
      </c>
      <c r="D47" s="7">
        <v>79</v>
      </c>
      <c r="E47" s="7">
        <v>4</v>
      </c>
    </row>
    <row r="48" spans="1:5" x14ac:dyDescent="0.2">
      <c r="A48" s="6" t="s">
        <v>62</v>
      </c>
      <c r="B48" s="7">
        <v>97</v>
      </c>
      <c r="C48" s="7">
        <v>84</v>
      </c>
      <c r="D48" s="7">
        <v>91</v>
      </c>
      <c r="E48" s="7">
        <v>6</v>
      </c>
    </row>
    <row r="49" spans="1:5" x14ac:dyDescent="0.2">
      <c r="A49" s="6" t="s">
        <v>63</v>
      </c>
      <c r="B49" s="7">
        <v>79</v>
      </c>
      <c r="C49" s="7">
        <v>84</v>
      </c>
      <c r="D49" s="7">
        <v>95</v>
      </c>
      <c r="E49" s="7">
        <v>3</v>
      </c>
    </row>
    <row r="50" spans="1:5" x14ac:dyDescent="0.2">
      <c r="A50" s="6" t="s">
        <v>64</v>
      </c>
      <c r="B50" s="7">
        <v>79</v>
      </c>
      <c r="C50" s="7">
        <v>90</v>
      </c>
      <c r="D50" s="7">
        <v>97</v>
      </c>
      <c r="E50" s="7">
        <v>3</v>
      </c>
    </row>
    <row r="51" spans="1:5" x14ac:dyDescent="0.2">
      <c r="A51" s="6" t="s">
        <v>65</v>
      </c>
      <c r="B51" s="7">
        <v>84</v>
      </c>
      <c r="C51" s="7">
        <v>87</v>
      </c>
      <c r="D51" s="7">
        <v>89</v>
      </c>
      <c r="E51" s="7">
        <v>5</v>
      </c>
    </row>
    <row r="52" spans="1:5" x14ac:dyDescent="0.2">
      <c r="A52" s="6" t="s">
        <v>66</v>
      </c>
      <c r="B52" s="7">
        <v>90</v>
      </c>
      <c r="C52" s="7">
        <v>80</v>
      </c>
      <c r="D52" s="7">
        <v>90</v>
      </c>
      <c r="E52" s="7">
        <v>3</v>
      </c>
    </row>
    <row r="53" spans="1:5" x14ac:dyDescent="0.2">
      <c r="A53" s="6" t="s">
        <v>67</v>
      </c>
      <c r="B53" s="7">
        <v>96</v>
      </c>
      <c r="C53" s="7">
        <v>81</v>
      </c>
      <c r="D53" s="7">
        <v>94</v>
      </c>
      <c r="E53" s="7">
        <v>4</v>
      </c>
    </row>
    <row r="54" spans="1:5" x14ac:dyDescent="0.2">
      <c r="A54" s="6" t="s">
        <v>68</v>
      </c>
      <c r="B54" s="7">
        <v>75</v>
      </c>
      <c r="C54" s="7">
        <v>81</v>
      </c>
      <c r="D54" s="7">
        <v>95</v>
      </c>
      <c r="E54" s="7">
        <v>4</v>
      </c>
    </row>
    <row r="55" spans="1:5" x14ac:dyDescent="0.2">
      <c r="A55" s="6" t="s">
        <v>69</v>
      </c>
      <c r="B55" s="7">
        <v>93</v>
      </c>
      <c r="C55" s="7">
        <v>89</v>
      </c>
      <c r="D55" s="7">
        <v>86</v>
      </c>
      <c r="E55" s="7">
        <v>4</v>
      </c>
    </row>
    <row r="56" spans="1:5" x14ac:dyDescent="0.2">
      <c r="A56" s="6" t="s">
        <v>70</v>
      </c>
      <c r="B56" s="7">
        <v>76</v>
      </c>
      <c r="C56" s="7">
        <v>86</v>
      </c>
      <c r="D56" s="7">
        <v>81</v>
      </c>
      <c r="E56" s="7">
        <v>5</v>
      </c>
    </row>
    <row r="57" spans="1:5" x14ac:dyDescent="0.2">
      <c r="A57" s="6" t="s">
        <v>71</v>
      </c>
      <c r="B57" s="7">
        <v>89</v>
      </c>
      <c r="C57" s="7">
        <v>90</v>
      </c>
      <c r="D57" s="7">
        <v>97</v>
      </c>
      <c r="E57" s="7">
        <v>5</v>
      </c>
    </row>
    <row r="58" spans="1:5" x14ac:dyDescent="0.2">
      <c r="A58" s="6" t="s">
        <v>72</v>
      </c>
      <c r="B58" s="7">
        <v>79</v>
      </c>
      <c r="C58" s="7">
        <v>80</v>
      </c>
      <c r="D58" s="7">
        <v>85</v>
      </c>
      <c r="E58" s="7">
        <v>6</v>
      </c>
    </row>
    <row r="59" spans="1:5" x14ac:dyDescent="0.2">
      <c r="A59" s="6" t="s">
        <v>73</v>
      </c>
      <c r="B59" s="7">
        <v>78</v>
      </c>
      <c r="C59" s="7">
        <v>83</v>
      </c>
      <c r="D59" s="7">
        <v>89</v>
      </c>
      <c r="E59" s="7">
        <v>3</v>
      </c>
    </row>
    <row r="60" spans="1:5" x14ac:dyDescent="0.2">
      <c r="A60" s="6" t="s">
        <v>74</v>
      </c>
      <c r="B60" s="7">
        <v>89</v>
      </c>
      <c r="C60" s="7">
        <v>83</v>
      </c>
      <c r="D60" s="7">
        <v>86</v>
      </c>
      <c r="E60" s="7">
        <v>2</v>
      </c>
    </row>
    <row r="61" spans="1:5" x14ac:dyDescent="0.2">
      <c r="A61" s="6" t="s">
        <v>75</v>
      </c>
      <c r="B61" s="7">
        <v>96</v>
      </c>
      <c r="C61" s="7">
        <v>90</v>
      </c>
      <c r="D61" s="7">
        <v>93</v>
      </c>
      <c r="E61" s="7">
        <v>3</v>
      </c>
    </row>
    <row r="62" spans="1:5" x14ac:dyDescent="0.2">
      <c r="A62" s="6" t="s">
        <v>76</v>
      </c>
      <c r="B62" s="7">
        <v>81</v>
      </c>
      <c r="C62" s="7">
        <v>87</v>
      </c>
      <c r="D62" s="7">
        <v>86</v>
      </c>
      <c r="E62" s="7">
        <v>6</v>
      </c>
    </row>
    <row r="63" spans="1:5" x14ac:dyDescent="0.2">
      <c r="A63" s="6" t="s">
        <v>77</v>
      </c>
      <c r="B63" s="7">
        <v>98</v>
      </c>
      <c r="C63" s="7">
        <v>85</v>
      </c>
      <c r="D63" s="7">
        <v>86</v>
      </c>
      <c r="E63" s="7">
        <v>5</v>
      </c>
    </row>
    <row r="64" spans="1:5" x14ac:dyDescent="0.2">
      <c r="A64" s="6" t="s">
        <v>78</v>
      </c>
      <c r="B64" s="7">
        <v>89</v>
      </c>
      <c r="C64" s="7">
        <v>90</v>
      </c>
      <c r="D64" s="7">
        <v>80</v>
      </c>
      <c r="E64" s="7">
        <v>2</v>
      </c>
    </row>
    <row r="65" spans="1:5" x14ac:dyDescent="0.2">
      <c r="A65" s="6" t="s">
        <v>79</v>
      </c>
      <c r="B65" s="7">
        <v>98</v>
      </c>
      <c r="C65" s="7">
        <v>88</v>
      </c>
      <c r="D65" s="7">
        <v>79</v>
      </c>
      <c r="E65" s="7">
        <v>5</v>
      </c>
    </row>
    <row r="66" spans="1:5" x14ac:dyDescent="0.2">
      <c r="A66" s="6" t="s">
        <v>80</v>
      </c>
      <c r="B66" s="7">
        <v>98</v>
      </c>
      <c r="C66" s="7">
        <v>85</v>
      </c>
      <c r="D66" s="7">
        <v>98</v>
      </c>
      <c r="E66" s="7">
        <v>5</v>
      </c>
    </row>
    <row r="67" spans="1:5" x14ac:dyDescent="0.2">
      <c r="A67" s="6" t="s">
        <v>81</v>
      </c>
      <c r="B67" s="7">
        <v>84</v>
      </c>
      <c r="C67" s="7">
        <v>81</v>
      </c>
      <c r="D67" s="7">
        <v>94</v>
      </c>
      <c r="E67" s="7">
        <v>6</v>
      </c>
    </row>
    <row r="68" spans="1:5" x14ac:dyDescent="0.2">
      <c r="A68" s="6" t="s">
        <v>82</v>
      </c>
      <c r="B68" s="7">
        <v>87</v>
      </c>
      <c r="C68" s="7">
        <v>87</v>
      </c>
      <c r="D68" s="7">
        <v>84</v>
      </c>
      <c r="E68" s="7">
        <v>3</v>
      </c>
    </row>
    <row r="69" spans="1:5" x14ac:dyDescent="0.2">
      <c r="A69" s="6" t="s">
        <v>83</v>
      </c>
      <c r="B69" s="7">
        <v>84</v>
      </c>
      <c r="C69" s="7">
        <v>90</v>
      </c>
      <c r="D69" s="7">
        <v>78</v>
      </c>
      <c r="E69" s="7">
        <v>6</v>
      </c>
    </row>
    <row r="70" spans="1:5" x14ac:dyDescent="0.2">
      <c r="A70" s="6" t="s">
        <v>84</v>
      </c>
      <c r="B70" s="7">
        <v>89</v>
      </c>
      <c r="C70" s="7">
        <v>80</v>
      </c>
      <c r="D70" s="7">
        <v>87</v>
      </c>
      <c r="E70" s="7">
        <v>2</v>
      </c>
    </row>
    <row r="71" spans="1:5" x14ac:dyDescent="0.2">
      <c r="A71" s="6" t="s">
        <v>85</v>
      </c>
      <c r="B71" s="7">
        <v>77</v>
      </c>
      <c r="C71" s="7">
        <v>87</v>
      </c>
      <c r="D71" s="7">
        <v>88</v>
      </c>
      <c r="E71" s="7">
        <v>2</v>
      </c>
    </row>
    <row r="72" spans="1:5" x14ac:dyDescent="0.2">
      <c r="A72" s="6" t="s">
        <v>86</v>
      </c>
      <c r="B72" s="7">
        <v>96</v>
      </c>
      <c r="C72" s="7">
        <v>89</v>
      </c>
      <c r="D72" s="7">
        <v>90</v>
      </c>
      <c r="E72" s="7">
        <v>4</v>
      </c>
    </row>
    <row r="73" spans="1:5" x14ac:dyDescent="0.2">
      <c r="A73" s="6" t="s">
        <v>87</v>
      </c>
      <c r="B73" s="7">
        <v>93</v>
      </c>
      <c r="C73" s="7">
        <v>81</v>
      </c>
      <c r="D73" s="7">
        <v>84</v>
      </c>
      <c r="E73" s="7">
        <v>6</v>
      </c>
    </row>
    <row r="74" spans="1:5" x14ac:dyDescent="0.2">
      <c r="A74" s="6" t="s">
        <v>88</v>
      </c>
      <c r="B74" s="7">
        <v>89</v>
      </c>
      <c r="C74" s="7">
        <v>80</v>
      </c>
      <c r="D74" s="7">
        <v>79</v>
      </c>
      <c r="E74" s="7">
        <v>4</v>
      </c>
    </row>
    <row r="75" spans="1:5" x14ac:dyDescent="0.2">
      <c r="A75" s="6" t="s">
        <v>89</v>
      </c>
      <c r="B75" s="7">
        <v>97</v>
      </c>
      <c r="C75" s="7">
        <v>85</v>
      </c>
      <c r="D75" s="7">
        <v>93</v>
      </c>
      <c r="E75" s="7">
        <v>5</v>
      </c>
    </row>
    <row r="76" spans="1:5" x14ac:dyDescent="0.2">
      <c r="A76" s="6" t="s">
        <v>90</v>
      </c>
      <c r="B76" s="7">
        <v>85</v>
      </c>
      <c r="C76" s="7">
        <v>80</v>
      </c>
      <c r="D76" s="7">
        <v>97</v>
      </c>
      <c r="E76" s="7">
        <v>2</v>
      </c>
    </row>
    <row r="77" spans="1:5" x14ac:dyDescent="0.2">
      <c r="A77" s="6" t="s">
        <v>91</v>
      </c>
      <c r="B77" s="7">
        <v>94</v>
      </c>
      <c r="C77" s="7">
        <v>88</v>
      </c>
      <c r="D77" s="7">
        <v>79</v>
      </c>
      <c r="E77" s="7">
        <v>3</v>
      </c>
    </row>
    <row r="78" spans="1:5" x14ac:dyDescent="0.2">
      <c r="A78" s="6" t="s">
        <v>92</v>
      </c>
      <c r="B78" s="7">
        <v>85</v>
      </c>
      <c r="C78" s="7">
        <v>82</v>
      </c>
      <c r="D78" s="7">
        <v>91</v>
      </c>
      <c r="E78" s="7">
        <v>3</v>
      </c>
    </row>
    <row r="79" spans="1:5" x14ac:dyDescent="0.2">
      <c r="A79" s="6" t="s">
        <v>93</v>
      </c>
      <c r="B79" s="7">
        <v>94</v>
      </c>
      <c r="C79" s="7">
        <v>80</v>
      </c>
      <c r="D79" s="7">
        <v>85</v>
      </c>
      <c r="E79" s="7">
        <v>4</v>
      </c>
    </row>
    <row r="80" spans="1:5" x14ac:dyDescent="0.2">
      <c r="A80" s="6" t="s">
        <v>94</v>
      </c>
      <c r="B80" s="7">
        <v>96</v>
      </c>
      <c r="C80" s="7">
        <v>85</v>
      </c>
      <c r="D80" s="7">
        <v>98</v>
      </c>
      <c r="E80" s="7">
        <v>4</v>
      </c>
    </row>
    <row r="81" spans="1:5" x14ac:dyDescent="0.2">
      <c r="A81" s="6" t="s">
        <v>95</v>
      </c>
      <c r="B81" s="7">
        <v>96</v>
      </c>
      <c r="C81" s="7">
        <v>82</v>
      </c>
      <c r="D81" s="7">
        <v>81</v>
      </c>
      <c r="E81" s="7">
        <v>6</v>
      </c>
    </row>
    <row r="82" spans="1:5" x14ac:dyDescent="0.2">
      <c r="A82" s="6" t="s">
        <v>96</v>
      </c>
      <c r="B82" s="7">
        <v>89</v>
      </c>
      <c r="C82" s="7">
        <v>88</v>
      </c>
      <c r="D82" s="7">
        <v>95</v>
      </c>
      <c r="E82" s="7">
        <v>6</v>
      </c>
    </row>
    <row r="83" spans="1:5" x14ac:dyDescent="0.2">
      <c r="A83" s="6" t="s">
        <v>97</v>
      </c>
      <c r="B83" s="7">
        <v>88</v>
      </c>
      <c r="C83" s="7">
        <v>82</v>
      </c>
      <c r="D83" s="7">
        <v>92</v>
      </c>
      <c r="E83" s="7">
        <v>2</v>
      </c>
    </row>
    <row r="84" spans="1:5" x14ac:dyDescent="0.2">
      <c r="A84" s="6" t="s">
        <v>98</v>
      </c>
      <c r="B84" s="7">
        <v>95</v>
      </c>
      <c r="C84" s="7">
        <v>87</v>
      </c>
      <c r="D84" s="7">
        <v>88</v>
      </c>
      <c r="E84" s="7">
        <v>3</v>
      </c>
    </row>
    <row r="85" spans="1:5" x14ac:dyDescent="0.2">
      <c r="A85" s="6" t="s">
        <v>99</v>
      </c>
      <c r="B85" s="7">
        <v>98</v>
      </c>
      <c r="C85" s="7">
        <v>83</v>
      </c>
      <c r="D85" s="7">
        <v>88</v>
      </c>
      <c r="E85" s="7">
        <v>5</v>
      </c>
    </row>
    <row r="86" spans="1:5" x14ac:dyDescent="0.2">
      <c r="A86" s="6" t="s">
        <v>100</v>
      </c>
      <c r="B86" s="7">
        <v>94</v>
      </c>
      <c r="C86" s="7">
        <v>80</v>
      </c>
      <c r="D86" s="7">
        <v>86</v>
      </c>
      <c r="E86" s="7">
        <v>6</v>
      </c>
    </row>
    <row r="87" spans="1:5" x14ac:dyDescent="0.2">
      <c r="A87" s="6" t="s">
        <v>101</v>
      </c>
      <c r="B87" s="7">
        <v>85</v>
      </c>
      <c r="C87" s="7">
        <v>88</v>
      </c>
      <c r="D87" s="7">
        <v>92</v>
      </c>
      <c r="E87" s="7">
        <v>6</v>
      </c>
    </row>
    <row r="88" spans="1:5" x14ac:dyDescent="0.2">
      <c r="A88" s="6" t="s">
        <v>102</v>
      </c>
      <c r="B88" s="7">
        <v>85</v>
      </c>
      <c r="C88" s="7">
        <v>81</v>
      </c>
      <c r="D88" s="7">
        <v>82</v>
      </c>
      <c r="E88" s="7">
        <v>6</v>
      </c>
    </row>
    <row r="89" spans="1:5" x14ac:dyDescent="0.2">
      <c r="A89" s="6" t="s">
        <v>103</v>
      </c>
      <c r="B89" s="7">
        <v>85</v>
      </c>
      <c r="C89" s="7">
        <v>80</v>
      </c>
      <c r="D89" s="7">
        <v>89</v>
      </c>
      <c r="E89" s="7">
        <v>2</v>
      </c>
    </row>
    <row r="90" spans="1:5" x14ac:dyDescent="0.2">
      <c r="A90" s="6" t="s">
        <v>104</v>
      </c>
      <c r="B90" s="7">
        <v>93</v>
      </c>
      <c r="C90" s="7">
        <v>88</v>
      </c>
      <c r="D90" s="7">
        <v>90</v>
      </c>
      <c r="E90" s="7">
        <v>3</v>
      </c>
    </row>
    <row r="91" spans="1:5" x14ac:dyDescent="0.2">
      <c r="A91" s="6" t="s">
        <v>105</v>
      </c>
      <c r="B91" s="7">
        <v>89</v>
      </c>
      <c r="C91" s="7">
        <v>88</v>
      </c>
      <c r="D91" s="7">
        <v>81</v>
      </c>
      <c r="E91" s="7">
        <v>4</v>
      </c>
    </row>
    <row r="92" spans="1:5" x14ac:dyDescent="0.2">
      <c r="A92" s="6" t="s">
        <v>106</v>
      </c>
      <c r="B92" s="7">
        <v>81</v>
      </c>
      <c r="C92" s="7">
        <v>80</v>
      </c>
      <c r="D92" s="7">
        <v>82</v>
      </c>
      <c r="E92" s="7">
        <v>5</v>
      </c>
    </row>
    <row r="93" spans="1:5" x14ac:dyDescent="0.2">
      <c r="A93" s="6" t="s">
        <v>107</v>
      </c>
      <c r="B93" s="7">
        <v>78</v>
      </c>
      <c r="C93" s="7">
        <v>90</v>
      </c>
      <c r="D93" s="7">
        <v>83</v>
      </c>
      <c r="E93" s="7">
        <v>3</v>
      </c>
    </row>
    <row r="94" spans="1:5" x14ac:dyDescent="0.2">
      <c r="A94" s="6" t="s">
        <v>108</v>
      </c>
      <c r="B94" s="7">
        <v>89</v>
      </c>
      <c r="C94" s="7">
        <v>89</v>
      </c>
      <c r="D94" s="7">
        <v>78</v>
      </c>
      <c r="E94" s="7">
        <v>6</v>
      </c>
    </row>
    <row r="95" spans="1:5" x14ac:dyDescent="0.2">
      <c r="A95" s="6" t="s">
        <v>109</v>
      </c>
      <c r="B95" s="7">
        <v>87</v>
      </c>
      <c r="C95" s="7">
        <v>89</v>
      </c>
      <c r="D95" s="7">
        <v>84</v>
      </c>
      <c r="E95" s="7">
        <v>2</v>
      </c>
    </row>
    <row r="96" spans="1:5" x14ac:dyDescent="0.2">
      <c r="A96" s="6" t="s">
        <v>110</v>
      </c>
      <c r="B96" s="7">
        <v>98</v>
      </c>
      <c r="C96" s="7">
        <v>85</v>
      </c>
      <c r="D96" s="7">
        <v>98</v>
      </c>
      <c r="E96" s="7">
        <v>4</v>
      </c>
    </row>
    <row r="97" spans="1:5" x14ac:dyDescent="0.2">
      <c r="A97" s="6" t="s">
        <v>111</v>
      </c>
      <c r="B97" s="7">
        <v>96</v>
      </c>
      <c r="C97" s="7">
        <v>87</v>
      </c>
      <c r="D97" s="7">
        <v>95</v>
      </c>
      <c r="E97" s="7">
        <v>6</v>
      </c>
    </row>
    <row r="98" spans="1:5" x14ac:dyDescent="0.2">
      <c r="A98" s="6" t="s">
        <v>112</v>
      </c>
      <c r="B98" s="7">
        <v>88</v>
      </c>
      <c r="C98" s="7">
        <v>89</v>
      </c>
      <c r="D98" s="7">
        <v>86</v>
      </c>
      <c r="E98" s="7">
        <v>3</v>
      </c>
    </row>
    <row r="99" spans="1:5" x14ac:dyDescent="0.2">
      <c r="A99" s="6" t="s">
        <v>113</v>
      </c>
      <c r="B99" s="7">
        <v>93</v>
      </c>
      <c r="C99" s="7">
        <v>90</v>
      </c>
      <c r="D99" s="7">
        <v>83</v>
      </c>
      <c r="E99" s="7">
        <v>5</v>
      </c>
    </row>
    <row r="100" spans="1:5" x14ac:dyDescent="0.2">
      <c r="A100" s="6" t="s">
        <v>114</v>
      </c>
      <c r="B100" s="7">
        <v>96</v>
      </c>
      <c r="C100" s="7">
        <v>82</v>
      </c>
      <c r="D100" s="7">
        <v>82</v>
      </c>
      <c r="E100" s="7">
        <v>6</v>
      </c>
    </row>
    <row r="101" spans="1:5" x14ac:dyDescent="0.2">
      <c r="A101" s="6" t="s">
        <v>115</v>
      </c>
      <c r="B101" s="7">
        <v>75</v>
      </c>
      <c r="C101" s="7">
        <v>83</v>
      </c>
      <c r="D101" s="7">
        <v>91</v>
      </c>
      <c r="E101" s="7">
        <v>4</v>
      </c>
    </row>
    <row r="102" spans="1:5" x14ac:dyDescent="0.2">
      <c r="A102" s="6" t="s">
        <v>116</v>
      </c>
      <c r="B102" s="7">
        <v>96</v>
      </c>
      <c r="C102" s="7">
        <v>89</v>
      </c>
      <c r="D102" s="7">
        <v>80</v>
      </c>
      <c r="E102" s="7">
        <v>6</v>
      </c>
    </row>
    <row r="103" spans="1:5" x14ac:dyDescent="0.2">
      <c r="A103" s="6" t="s">
        <v>117</v>
      </c>
      <c r="B103" s="7">
        <v>77</v>
      </c>
      <c r="C103" s="7">
        <v>88</v>
      </c>
      <c r="D103" s="7">
        <v>95</v>
      </c>
      <c r="E103" s="7">
        <v>3</v>
      </c>
    </row>
    <row r="104" spans="1:5" x14ac:dyDescent="0.2">
      <c r="A104" s="6" t="s">
        <v>118</v>
      </c>
      <c r="B104" s="7">
        <v>84</v>
      </c>
      <c r="C104" s="7">
        <v>82</v>
      </c>
      <c r="D104" s="7">
        <v>99</v>
      </c>
      <c r="E104" s="7">
        <v>6</v>
      </c>
    </row>
    <row r="105" spans="1:5" x14ac:dyDescent="0.2">
      <c r="A105" s="6" t="s">
        <v>119</v>
      </c>
      <c r="B105" s="7">
        <v>90</v>
      </c>
      <c r="C105" s="7">
        <v>81</v>
      </c>
      <c r="D105" s="7">
        <v>83</v>
      </c>
      <c r="E105" s="7">
        <v>2</v>
      </c>
    </row>
    <row r="106" spans="1:5" x14ac:dyDescent="0.2">
      <c r="A106" s="6" t="s">
        <v>120</v>
      </c>
      <c r="B106" s="7">
        <v>83</v>
      </c>
      <c r="C106" s="7">
        <v>87</v>
      </c>
      <c r="D106" s="7">
        <v>92</v>
      </c>
      <c r="E106" s="7">
        <v>3</v>
      </c>
    </row>
    <row r="107" spans="1:5" x14ac:dyDescent="0.2">
      <c r="A107" s="6" t="s">
        <v>121</v>
      </c>
      <c r="B107" s="7">
        <v>91</v>
      </c>
      <c r="C107" s="7">
        <v>88</v>
      </c>
      <c r="D107" s="7">
        <v>91</v>
      </c>
      <c r="E107" s="7">
        <v>4</v>
      </c>
    </row>
    <row r="108" spans="1:5" x14ac:dyDescent="0.2">
      <c r="A108" s="6" t="s">
        <v>122</v>
      </c>
      <c r="B108" s="7">
        <v>94</v>
      </c>
      <c r="C108" s="7">
        <v>88</v>
      </c>
      <c r="D108" s="7">
        <v>89</v>
      </c>
      <c r="E108" s="7">
        <v>6</v>
      </c>
    </row>
    <row r="109" spans="1:5" x14ac:dyDescent="0.2">
      <c r="A109" s="6" t="s">
        <v>123</v>
      </c>
      <c r="B109" s="7">
        <v>97</v>
      </c>
      <c r="C109" s="7">
        <v>84</v>
      </c>
      <c r="D109" s="7">
        <v>81</v>
      </c>
      <c r="E109" s="7">
        <v>5</v>
      </c>
    </row>
    <row r="110" spans="1:5" x14ac:dyDescent="0.2">
      <c r="A110" s="6" t="s">
        <v>124</v>
      </c>
      <c r="B110" s="7">
        <v>93</v>
      </c>
      <c r="C110" s="7">
        <v>84</v>
      </c>
      <c r="D110" s="7">
        <v>87</v>
      </c>
      <c r="E110" s="7">
        <v>3</v>
      </c>
    </row>
    <row r="111" spans="1:5" x14ac:dyDescent="0.2">
      <c r="A111" s="6" t="s">
        <v>125</v>
      </c>
      <c r="B111" s="7">
        <v>80</v>
      </c>
      <c r="C111" s="7">
        <v>83</v>
      </c>
      <c r="D111" s="7">
        <v>85</v>
      </c>
      <c r="E111" s="7">
        <v>3</v>
      </c>
    </row>
    <row r="112" spans="1:5" x14ac:dyDescent="0.2">
      <c r="A112" s="6" t="s">
        <v>126</v>
      </c>
      <c r="B112" s="7">
        <v>94</v>
      </c>
      <c r="C112" s="7">
        <v>80</v>
      </c>
      <c r="D112" s="7">
        <v>95</v>
      </c>
      <c r="E112" s="7">
        <v>6</v>
      </c>
    </row>
    <row r="113" spans="1:5" x14ac:dyDescent="0.2">
      <c r="A113" s="6" t="s">
        <v>127</v>
      </c>
      <c r="B113" s="7">
        <v>98</v>
      </c>
      <c r="C113" s="7">
        <v>80</v>
      </c>
      <c r="D113" s="7">
        <v>98</v>
      </c>
      <c r="E113" s="7">
        <v>5</v>
      </c>
    </row>
    <row r="114" spans="1:5" x14ac:dyDescent="0.2">
      <c r="A114" s="6" t="s">
        <v>128</v>
      </c>
      <c r="B114" s="7">
        <v>94</v>
      </c>
      <c r="C114" s="7">
        <v>84</v>
      </c>
      <c r="D114" s="7">
        <v>88</v>
      </c>
      <c r="E114" s="7">
        <v>6</v>
      </c>
    </row>
    <row r="115" spans="1:5" x14ac:dyDescent="0.2">
      <c r="A115" s="6" t="s">
        <v>129</v>
      </c>
      <c r="B115" s="7">
        <v>75</v>
      </c>
      <c r="C115" s="7">
        <v>89</v>
      </c>
      <c r="D115" s="7">
        <v>93</v>
      </c>
      <c r="E115" s="7">
        <v>5</v>
      </c>
    </row>
    <row r="116" spans="1:5" x14ac:dyDescent="0.2">
      <c r="A116" s="6" t="s">
        <v>130</v>
      </c>
      <c r="B116" s="7">
        <v>98</v>
      </c>
      <c r="C116" s="7">
        <v>80</v>
      </c>
      <c r="D116" s="7">
        <v>78</v>
      </c>
      <c r="E116" s="7">
        <v>2</v>
      </c>
    </row>
    <row r="117" spans="1:5" x14ac:dyDescent="0.2">
      <c r="A117" s="6" t="s">
        <v>131</v>
      </c>
      <c r="B117" s="7">
        <v>94</v>
      </c>
      <c r="C117" s="7">
        <v>90</v>
      </c>
      <c r="D117" s="7">
        <v>81</v>
      </c>
      <c r="E117" s="7">
        <v>6</v>
      </c>
    </row>
    <row r="118" spans="1:5" x14ac:dyDescent="0.2">
      <c r="A118" s="6" t="s">
        <v>132</v>
      </c>
      <c r="B118" s="7">
        <v>91</v>
      </c>
      <c r="C118" s="7">
        <v>88</v>
      </c>
      <c r="D118" s="7">
        <v>86</v>
      </c>
      <c r="E118" s="7">
        <v>5</v>
      </c>
    </row>
    <row r="119" spans="1:5" x14ac:dyDescent="0.2">
      <c r="A119" s="6" t="s">
        <v>133</v>
      </c>
      <c r="B119" s="7">
        <v>92</v>
      </c>
      <c r="C119" s="7">
        <v>81</v>
      </c>
      <c r="D119" s="7">
        <v>97</v>
      </c>
      <c r="E119" s="7">
        <v>6</v>
      </c>
    </row>
    <row r="120" spans="1:5" x14ac:dyDescent="0.2">
      <c r="A120" s="6" t="s">
        <v>134</v>
      </c>
      <c r="B120" s="7">
        <v>87</v>
      </c>
      <c r="C120" s="7">
        <v>87</v>
      </c>
      <c r="D120" s="7">
        <v>96</v>
      </c>
      <c r="E120" s="7">
        <v>2</v>
      </c>
    </row>
    <row r="121" spans="1:5" x14ac:dyDescent="0.2">
      <c r="A121" s="6" t="s">
        <v>135</v>
      </c>
      <c r="B121" s="7">
        <v>86</v>
      </c>
      <c r="C121" s="7">
        <v>82</v>
      </c>
      <c r="D121" s="7">
        <v>92</v>
      </c>
      <c r="E121" s="7">
        <v>2</v>
      </c>
    </row>
    <row r="122" spans="1:5" x14ac:dyDescent="0.2">
      <c r="A122" s="6" t="s">
        <v>136</v>
      </c>
      <c r="B122" s="7">
        <v>81</v>
      </c>
      <c r="C122" s="7">
        <v>82</v>
      </c>
      <c r="D122" s="7">
        <v>92</v>
      </c>
      <c r="E122" s="7">
        <v>3</v>
      </c>
    </row>
    <row r="123" spans="1:5" x14ac:dyDescent="0.2">
      <c r="A123" s="6" t="s">
        <v>137</v>
      </c>
      <c r="B123" s="7">
        <v>78</v>
      </c>
      <c r="C123" s="7">
        <v>83</v>
      </c>
      <c r="D123" s="7">
        <v>95</v>
      </c>
      <c r="E123" s="7">
        <v>2</v>
      </c>
    </row>
    <row r="124" spans="1:5" x14ac:dyDescent="0.2">
      <c r="A124" s="6" t="s">
        <v>138</v>
      </c>
      <c r="B124" s="7">
        <v>81</v>
      </c>
      <c r="C124" s="7">
        <v>84</v>
      </c>
      <c r="D124" s="7">
        <v>93</v>
      </c>
      <c r="E124" s="7">
        <v>6</v>
      </c>
    </row>
    <row r="125" spans="1:5" x14ac:dyDescent="0.2">
      <c r="A125" s="6" t="s">
        <v>139</v>
      </c>
      <c r="B125" s="7">
        <v>82</v>
      </c>
      <c r="C125" s="7">
        <v>84</v>
      </c>
      <c r="D125" s="7">
        <v>87</v>
      </c>
      <c r="E125" s="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2992-E6DC-8C48-AAD9-5371CDD812A3}">
  <dimension ref="A1:E4"/>
  <sheetViews>
    <sheetView workbookViewId="0">
      <selection activeCell="B3" sqref="B3"/>
    </sheetView>
  </sheetViews>
  <sheetFormatPr baseColWidth="10" defaultRowHeight="16" x14ac:dyDescent="0.2"/>
  <cols>
    <col min="2" max="2" width="15.83203125" customWidth="1"/>
    <col min="4" max="5" width="12.33203125" bestFit="1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140</v>
      </c>
    </row>
    <row r="2" spans="1:5" x14ac:dyDescent="0.2">
      <c r="A2" s="3" t="s">
        <v>4</v>
      </c>
      <c r="B2" s="1" t="s">
        <v>5</v>
      </c>
      <c r="C2" s="1" t="s">
        <v>6</v>
      </c>
      <c r="D2" s="1" t="s">
        <v>7</v>
      </c>
      <c r="E2" s="1" t="s">
        <v>149</v>
      </c>
    </row>
    <row r="3" spans="1:5" x14ac:dyDescent="0.2">
      <c r="A3" s="3" t="s">
        <v>8</v>
      </c>
      <c r="B3" s="15">
        <v>0.27777777799999998</v>
      </c>
      <c r="C3" s="15">
        <v>0.27777777799999998</v>
      </c>
      <c r="D3" s="15">
        <v>0.222222222</v>
      </c>
      <c r="E3" s="15">
        <v>0.222222222</v>
      </c>
    </row>
    <row r="4" spans="1:5" x14ac:dyDescent="0.2">
      <c r="A4" s="3" t="s">
        <v>9</v>
      </c>
      <c r="B4" s="1" t="s">
        <v>10</v>
      </c>
      <c r="C4" s="1" t="s">
        <v>10</v>
      </c>
      <c r="D4" s="1" t="s">
        <v>10</v>
      </c>
      <c r="E4" s="1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36AF-034C-FB47-B67C-E4237681C1A7}">
  <dimension ref="A1:X131"/>
  <sheetViews>
    <sheetView topLeftCell="P1" workbookViewId="0">
      <selection activeCell="V4" sqref="V4:X128"/>
    </sheetView>
  </sheetViews>
  <sheetFormatPr baseColWidth="10" defaultRowHeight="16" x14ac:dyDescent="0.2"/>
  <cols>
    <col min="1" max="1" width="39.1640625" bestFit="1" customWidth="1"/>
    <col min="2" max="2" width="13.5" bestFit="1" customWidth="1"/>
    <col min="3" max="3" width="17.33203125" bestFit="1" customWidth="1"/>
    <col min="4" max="4" width="20" bestFit="1" customWidth="1"/>
    <col min="5" max="5" width="12.6640625" bestFit="1" customWidth="1"/>
    <col min="8" max="8" width="42.83203125" bestFit="1" customWidth="1"/>
    <col min="15" max="15" width="65.1640625" bestFit="1" customWidth="1"/>
    <col min="16" max="16" width="13.83203125" customWidth="1"/>
    <col min="22" max="22" width="61.33203125" bestFit="1" customWidth="1"/>
  </cols>
  <sheetData>
    <row r="1" spans="1:24" ht="32" x14ac:dyDescent="0.4">
      <c r="A1" s="13" t="s">
        <v>147</v>
      </c>
      <c r="H1" s="14" t="s">
        <v>146</v>
      </c>
      <c r="O1" s="14" t="s">
        <v>148</v>
      </c>
      <c r="V1" s="14" t="s">
        <v>150</v>
      </c>
    </row>
    <row r="4" spans="1:24" x14ac:dyDescent="0.2">
      <c r="A4" s="4" t="s">
        <v>141</v>
      </c>
      <c r="B4" s="5" t="s">
        <v>1</v>
      </c>
      <c r="C4" s="5" t="s">
        <v>2</v>
      </c>
      <c r="D4" s="5" t="s">
        <v>3</v>
      </c>
      <c r="E4" s="5" t="s">
        <v>140</v>
      </c>
      <c r="H4" s="4" t="s">
        <v>141</v>
      </c>
      <c r="I4" s="5" t="s">
        <v>1</v>
      </c>
      <c r="J4" s="5" t="s">
        <v>2</v>
      </c>
      <c r="K4" s="5" t="s">
        <v>3</v>
      </c>
      <c r="L4" s="5" t="s">
        <v>140</v>
      </c>
      <c r="O4" s="4" t="s">
        <v>141</v>
      </c>
      <c r="P4" s="5" t="s">
        <v>1</v>
      </c>
      <c r="Q4" s="5" t="s">
        <v>2</v>
      </c>
      <c r="R4" s="5" t="s">
        <v>3</v>
      </c>
      <c r="S4" s="5" t="s">
        <v>140</v>
      </c>
      <c r="V4" s="4" t="s">
        <v>141</v>
      </c>
      <c r="W4" s="4" t="s">
        <v>151</v>
      </c>
      <c r="X4" s="4" t="s">
        <v>152</v>
      </c>
    </row>
    <row r="5" spans="1:24" x14ac:dyDescent="0.2">
      <c r="A5" s="6" t="s">
        <v>16</v>
      </c>
      <c r="B5" s="7">
        <v>82</v>
      </c>
      <c r="C5" s="7">
        <v>90</v>
      </c>
      <c r="D5" s="7">
        <v>91</v>
      </c>
      <c r="E5" s="7">
        <v>6</v>
      </c>
      <c r="H5" s="6" t="s">
        <v>16</v>
      </c>
      <c r="I5" s="7">
        <f>IF(B$129="benefit",B5/B$131,B$130/B5)</f>
        <v>0.83673469387755106</v>
      </c>
      <c r="J5" s="7">
        <f>IF(C$129="benefit",C5/C$131,C$130/C5)</f>
        <v>1</v>
      </c>
      <c r="K5" s="7">
        <f>IF(D$129="benefit",D5/D$131,D$130/D5)</f>
        <v>0.91919191919191923</v>
      </c>
      <c r="L5" s="7">
        <f>IF(E$129="benefit",E5/E$131,E$130/E5)</f>
        <v>0.33333333333333331</v>
      </c>
      <c r="O5" s="6" t="s">
        <v>16</v>
      </c>
      <c r="P5" s="16">
        <f>I5*Kriteria!B$3</f>
        <v>0.23242630404081632</v>
      </c>
      <c r="Q5" s="16">
        <f>J5*Kriteria!C$3</f>
        <v>0.27777777799999998</v>
      </c>
      <c r="R5" s="16">
        <f>K5*Kriteria!D$3</f>
        <v>0.20426487072727273</v>
      </c>
      <c r="S5" s="16">
        <f>L5*Kriteria!E$3</f>
        <v>7.407407399999999E-2</v>
      </c>
      <c r="V5" s="17" t="s">
        <v>16</v>
      </c>
      <c r="W5" s="18">
        <f>SUM(P5:S5)</f>
        <v>0.78854302676808896</v>
      </c>
      <c r="X5" s="19">
        <f>RANK(W5,W$5:W$128)</f>
        <v>92</v>
      </c>
    </row>
    <row r="6" spans="1:24" x14ac:dyDescent="0.2">
      <c r="A6" s="6" t="s">
        <v>17</v>
      </c>
      <c r="B6" s="7">
        <v>89</v>
      </c>
      <c r="C6" s="7">
        <v>82</v>
      </c>
      <c r="D6" s="7">
        <v>97</v>
      </c>
      <c r="E6" s="7">
        <v>5</v>
      </c>
      <c r="H6" s="6" t="s">
        <v>17</v>
      </c>
      <c r="I6" s="7">
        <f t="shared" ref="I6:I69" si="0">IF(B$129="benefit",B6/B$131,B$130/B6)</f>
        <v>0.90816326530612246</v>
      </c>
      <c r="J6" s="7">
        <f t="shared" ref="J6:J69" si="1">IF(C$129="benefit",C6/C$131,C$130/C6)</f>
        <v>0.91111111111111109</v>
      </c>
      <c r="K6" s="7">
        <f t="shared" ref="K6:K69" si="2">IF(D$129="benefit",D6/D$131,D$130/D6)</f>
        <v>0.97979797979797978</v>
      </c>
      <c r="L6" s="7">
        <f t="shared" ref="L6:L69" si="3">IF(E$129="benefit",E6/E$131,E$130/E6)</f>
        <v>0.4</v>
      </c>
      <c r="O6" s="6" t="s">
        <v>17</v>
      </c>
      <c r="P6" s="16">
        <f>I6*Kriteria!B$3</f>
        <v>0.25226757389795917</v>
      </c>
      <c r="Q6" s="16">
        <f>J6*Kriteria!C$3</f>
        <v>0.25308641995555553</v>
      </c>
      <c r="R6" s="16">
        <f>K6*Kriteria!D$3</f>
        <v>0.21773288418181819</v>
      </c>
      <c r="S6" s="16">
        <f>L6*Kriteria!E$3</f>
        <v>8.888888880000001E-2</v>
      </c>
      <c r="V6" s="17" t="s">
        <v>17</v>
      </c>
      <c r="W6" s="18">
        <f t="shared" ref="W6:W69" si="4">SUM(P6:S6)</f>
        <v>0.81197576683533301</v>
      </c>
      <c r="X6" s="19">
        <f t="shared" ref="X6:X69" si="5">RANK(W6,W$5:W$128)</f>
        <v>70</v>
      </c>
    </row>
    <row r="7" spans="1:24" x14ac:dyDescent="0.2">
      <c r="A7" s="6" t="s">
        <v>18</v>
      </c>
      <c r="B7" s="7">
        <v>88</v>
      </c>
      <c r="C7" s="7">
        <v>88</v>
      </c>
      <c r="D7" s="7">
        <v>84</v>
      </c>
      <c r="E7" s="7">
        <v>3</v>
      </c>
      <c r="H7" s="6" t="s">
        <v>18</v>
      </c>
      <c r="I7" s="7">
        <f t="shared" si="0"/>
        <v>0.89795918367346939</v>
      </c>
      <c r="J7" s="7">
        <f t="shared" si="1"/>
        <v>0.97777777777777775</v>
      </c>
      <c r="K7" s="7">
        <f t="shared" si="2"/>
        <v>0.84848484848484851</v>
      </c>
      <c r="L7" s="7">
        <f t="shared" si="3"/>
        <v>0.66666666666666663</v>
      </c>
      <c r="O7" s="6" t="s">
        <v>18</v>
      </c>
      <c r="P7" s="16">
        <f>I7*Kriteria!B$3</f>
        <v>0.24943310677551017</v>
      </c>
      <c r="Q7" s="16">
        <f>J7*Kriteria!C$3</f>
        <v>0.27160493848888884</v>
      </c>
      <c r="R7" s="16">
        <f>K7*Kriteria!D$3</f>
        <v>0.18855218836363635</v>
      </c>
      <c r="S7" s="16">
        <f>L7*Kriteria!E$3</f>
        <v>0.14814814799999998</v>
      </c>
      <c r="V7" s="17" t="s">
        <v>18</v>
      </c>
      <c r="W7" s="18">
        <f t="shared" si="4"/>
        <v>0.85773838162803528</v>
      </c>
      <c r="X7" s="19">
        <f t="shared" si="5"/>
        <v>36</v>
      </c>
    </row>
    <row r="8" spans="1:24" x14ac:dyDescent="0.2">
      <c r="A8" s="6" t="s">
        <v>19</v>
      </c>
      <c r="B8" s="7">
        <v>93</v>
      </c>
      <c r="C8" s="7">
        <v>80</v>
      </c>
      <c r="D8" s="7">
        <v>90</v>
      </c>
      <c r="E8" s="7">
        <v>6</v>
      </c>
      <c r="H8" s="6" t="s">
        <v>19</v>
      </c>
      <c r="I8" s="7">
        <f t="shared" si="0"/>
        <v>0.94897959183673475</v>
      </c>
      <c r="J8" s="7">
        <f t="shared" si="1"/>
        <v>0.88888888888888884</v>
      </c>
      <c r="K8" s="7">
        <f t="shared" si="2"/>
        <v>0.90909090909090906</v>
      </c>
      <c r="L8" s="7">
        <f t="shared" si="3"/>
        <v>0.33333333333333331</v>
      </c>
      <c r="O8" s="6" t="s">
        <v>19</v>
      </c>
      <c r="P8" s="16">
        <f>I8*Kriteria!B$3</f>
        <v>0.26360544238775507</v>
      </c>
      <c r="Q8" s="16">
        <f>J8*Kriteria!C$3</f>
        <v>0.24691358044444442</v>
      </c>
      <c r="R8" s="16">
        <f>K8*Kriteria!D$3</f>
        <v>0.20202020181818181</v>
      </c>
      <c r="S8" s="16">
        <f>L8*Kriteria!E$3</f>
        <v>7.407407399999999E-2</v>
      </c>
      <c r="V8" s="17" t="s">
        <v>19</v>
      </c>
      <c r="W8" s="18">
        <f t="shared" si="4"/>
        <v>0.78661329865038132</v>
      </c>
      <c r="X8" s="19">
        <f t="shared" si="5"/>
        <v>96</v>
      </c>
    </row>
    <row r="9" spans="1:24" x14ac:dyDescent="0.2">
      <c r="A9" s="6" t="s">
        <v>20</v>
      </c>
      <c r="B9" s="7">
        <v>97</v>
      </c>
      <c r="C9" s="7">
        <v>84</v>
      </c>
      <c r="D9" s="7">
        <v>82</v>
      </c>
      <c r="E9" s="7">
        <v>6</v>
      </c>
      <c r="H9" s="6" t="s">
        <v>20</v>
      </c>
      <c r="I9" s="7">
        <f t="shared" si="0"/>
        <v>0.98979591836734693</v>
      </c>
      <c r="J9" s="7">
        <f t="shared" si="1"/>
        <v>0.93333333333333335</v>
      </c>
      <c r="K9" s="7">
        <f t="shared" si="2"/>
        <v>0.82828282828282829</v>
      </c>
      <c r="L9" s="7">
        <f t="shared" si="3"/>
        <v>0.33333333333333331</v>
      </c>
      <c r="O9" s="6" t="s">
        <v>20</v>
      </c>
      <c r="P9" s="16">
        <f>I9*Kriteria!B$3</f>
        <v>0.27494331087755097</v>
      </c>
      <c r="Q9" s="16">
        <f>J9*Kriteria!C$3</f>
        <v>0.25925925946666667</v>
      </c>
      <c r="R9" s="16">
        <f>K9*Kriteria!D$3</f>
        <v>0.18406285054545454</v>
      </c>
      <c r="S9" s="16">
        <f>L9*Kriteria!E$3</f>
        <v>7.407407399999999E-2</v>
      </c>
      <c r="V9" s="17" t="s">
        <v>20</v>
      </c>
      <c r="W9" s="18">
        <f t="shared" si="4"/>
        <v>0.79233949488967226</v>
      </c>
      <c r="X9" s="19">
        <f t="shared" si="5"/>
        <v>90</v>
      </c>
    </row>
    <row r="10" spans="1:24" x14ac:dyDescent="0.2">
      <c r="A10" s="6" t="s">
        <v>21</v>
      </c>
      <c r="B10" s="7">
        <v>77</v>
      </c>
      <c r="C10" s="7">
        <v>86</v>
      </c>
      <c r="D10" s="7">
        <v>97</v>
      </c>
      <c r="E10" s="7">
        <v>6</v>
      </c>
      <c r="H10" s="6" t="s">
        <v>21</v>
      </c>
      <c r="I10" s="7">
        <f t="shared" si="0"/>
        <v>0.7857142857142857</v>
      </c>
      <c r="J10" s="7">
        <f t="shared" si="1"/>
        <v>0.9555555555555556</v>
      </c>
      <c r="K10" s="7">
        <f t="shared" si="2"/>
        <v>0.97979797979797978</v>
      </c>
      <c r="L10" s="7">
        <f t="shared" si="3"/>
        <v>0.33333333333333331</v>
      </c>
      <c r="O10" s="6" t="s">
        <v>21</v>
      </c>
      <c r="P10" s="16">
        <f>I10*Kriteria!B$3</f>
        <v>0.21825396842857139</v>
      </c>
      <c r="Q10" s="16">
        <f>J10*Kriteria!C$3</f>
        <v>0.26543209897777775</v>
      </c>
      <c r="R10" s="16">
        <f>K10*Kriteria!D$3</f>
        <v>0.21773288418181819</v>
      </c>
      <c r="S10" s="16">
        <f>L10*Kriteria!E$3</f>
        <v>7.407407399999999E-2</v>
      </c>
      <c r="V10" s="17" t="s">
        <v>21</v>
      </c>
      <c r="W10" s="18">
        <f t="shared" si="4"/>
        <v>0.77549302558816724</v>
      </c>
      <c r="X10" s="19">
        <f t="shared" si="5"/>
        <v>109</v>
      </c>
    </row>
    <row r="11" spans="1:24" x14ac:dyDescent="0.2">
      <c r="A11" s="6" t="s">
        <v>22</v>
      </c>
      <c r="B11" s="7">
        <v>87</v>
      </c>
      <c r="C11" s="7">
        <v>85</v>
      </c>
      <c r="D11" s="7">
        <v>92</v>
      </c>
      <c r="E11" s="7">
        <v>4</v>
      </c>
      <c r="H11" s="6" t="s">
        <v>22</v>
      </c>
      <c r="I11" s="7">
        <f t="shared" si="0"/>
        <v>0.88775510204081631</v>
      </c>
      <c r="J11" s="7">
        <f t="shared" si="1"/>
        <v>0.94444444444444442</v>
      </c>
      <c r="K11" s="7">
        <f t="shared" si="2"/>
        <v>0.92929292929292928</v>
      </c>
      <c r="L11" s="7">
        <f t="shared" si="3"/>
        <v>0.5</v>
      </c>
      <c r="O11" s="6" t="s">
        <v>22</v>
      </c>
      <c r="P11" s="16">
        <f>I11*Kriteria!B$3</f>
        <v>0.2465986396530612</v>
      </c>
      <c r="Q11" s="16">
        <f>J11*Kriteria!C$3</f>
        <v>0.26234567922222218</v>
      </c>
      <c r="R11" s="16">
        <f>K11*Kriteria!D$3</f>
        <v>0.20650953963636362</v>
      </c>
      <c r="S11" s="16">
        <f>L11*Kriteria!E$3</f>
        <v>0.111111111</v>
      </c>
      <c r="V11" s="17" t="s">
        <v>22</v>
      </c>
      <c r="W11" s="18">
        <f t="shared" si="4"/>
        <v>0.82656496951164704</v>
      </c>
      <c r="X11" s="19">
        <f t="shared" si="5"/>
        <v>57</v>
      </c>
    </row>
    <row r="12" spans="1:24" x14ac:dyDescent="0.2">
      <c r="A12" s="6" t="s">
        <v>23</v>
      </c>
      <c r="B12" s="7">
        <v>88</v>
      </c>
      <c r="C12" s="7">
        <v>88</v>
      </c>
      <c r="D12" s="7">
        <v>85</v>
      </c>
      <c r="E12" s="7">
        <v>5</v>
      </c>
      <c r="H12" s="6" t="s">
        <v>23</v>
      </c>
      <c r="I12" s="7">
        <f t="shared" si="0"/>
        <v>0.89795918367346939</v>
      </c>
      <c r="J12" s="7">
        <f t="shared" si="1"/>
        <v>0.97777777777777775</v>
      </c>
      <c r="K12" s="7">
        <f t="shared" si="2"/>
        <v>0.85858585858585856</v>
      </c>
      <c r="L12" s="7">
        <f t="shared" si="3"/>
        <v>0.4</v>
      </c>
      <c r="O12" s="6" t="s">
        <v>23</v>
      </c>
      <c r="P12" s="16">
        <f>I12*Kriteria!B$3</f>
        <v>0.24943310677551017</v>
      </c>
      <c r="Q12" s="16">
        <f>J12*Kriteria!C$3</f>
        <v>0.27160493848888884</v>
      </c>
      <c r="R12" s="16">
        <f>K12*Kriteria!D$3</f>
        <v>0.19079685727272727</v>
      </c>
      <c r="S12" s="16">
        <f>L12*Kriteria!E$3</f>
        <v>8.888888880000001E-2</v>
      </c>
      <c r="V12" s="17" t="s">
        <v>23</v>
      </c>
      <c r="W12" s="18">
        <f t="shared" si="4"/>
        <v>0.80072379133712623</v>
      </c>
      <c r="X12" s="19">
        <f t="shared" si="5"/>
        <v>82</v>
      </c>
    </row>
    <row r="13" spans="1:24" x14ac:dyDescent="0.2">
      <c r="A13" s="6" t="s">
        <v>24</v>
      </c>
      <c r="B13" s="7">
        <v>75</v>
      </c>
      <c r="C13" s="7">
        <v>89</v>
      </c>
      <c r="D13" s="7">
        <v>79</v>
      </c>
      <c r="E13" s="7">
        <v>5</v>
      </c>
      <c r="H13" s="6" t="s">
        <v>24</v>
      </c>
      <c r="I13" s="7">
        <f t="shared" si="0"/>
        <v>0.76530612244897955</v>
      </c>
      <c r="J13" s="7">
        <f t="shared" si="1"/>
        <v>0.98888888888888893</v>
      </c>
      <c r="K13" s="7">
        <f t="shared" si="2"/>
        <v>0.79797979797979801</v>
      </c>
      <c r="L13" s="7">
        <f t="shared" si="3"/>
        <v>0.4</v>
      </c>
      <c r="O13" s="6" t="s">
        <v>24</v>
      </c>
      <c r="P13" s="16">
        <f>I13*Kriteria!B$3</f>
        <v>0.21258503418367344</v>
      </c>
      <c r="Q13" s="16">
        <f>J13*Kriteria!C$3</f>
        <v>0.27469135824444441</v>
      </c>
      <c r="R13" s="16">
        <f>K13*Kriteria!D$3</f>
        <v>0.17732884381818181</v>
      </c>
      <c r="S13" s="16">
        <f>L13*Kriteria!E$3</f>
        <v>8.888888880000001E-2</v>
      </c>
      <c r="V13" s="17" t="s">
        <v>24</v>
      </c>
      <c r="W13" s="18">
        <f t="shared" si="4"/>
        <v>0.75349412504629965</v>
      </c>
      <c r="X13" s="19">
        <f t="shared" si="5"/>
        <v>117</v>
      </c>
    </row>
    <row r="14" spans="1:24" x14ac:dyDescent="0.2">
      <c r="A14" s="6" t="s">
        <v>25</v>
      </c>
      <c r="B14" s="7">
        <v>80</v>
      </c>
      <c r="C14" s="7">
        <v>80</v>
      </c>
      <c r="D14" s="7">
        <v>87</v>
      </c>
      <c r="E14" s="7">
        <v>6</v>
      </c>
      <c r="H14" s="6" t="s">
        <v>25</v>
      </c>
      <c r="I14" s="7">
        <f t="shared" si="0"/>
        <v>0.81632653061224492</v>
      </c>
      <c r="J14" s="7">
        <f t="shared" si="1"/>
        <v>0.88888888888888884</v>
      </c>
      <c r="K14" s="7">
        <f t="shared" si="2"/>
        <v>0.87878787878787878</v>
      </c>
      <c r="L14" s="7">
        <f t="shared" si="3"/>
        <v>0.33333333333333331</v>
      </c>
      <c r="O14" s="6" t="s">
        <v>25</v>
      </c>
      <c r="P14" s="16">
        <f>I14*Kriteria!B$3</f>
        <v>0.22675736979591835</v>
      </c>
      <c r="Q14" s="16">
        <f>J14*Kriteria!C$3</f>
        <v>0.24691358044444442</v>
      </c>
      <c r="R14" s="16">
        <f>K14*Kriteria!D$3</f>
        <v>0.19528619509090908</v>
      </c>
      <c r="S14" s="16">
        <f>L14*Kriteria!E$3</f>
        <v>7.407407399999999E-2</v>
      </c>
      <c r="V14" s="17" t="s">
        <v>25</v>
      </c>
      <c r="W14" s="18">
        <f t="shared" si="4"/>
        <v>0.74303121933127181</v>
      </c>
      <c r="X14" s="19">
        <f t="shared" si="5"/>
        <v>122</v>
      </c>
    </row>
    <row r="15" spans="1:24" x14ac:dyDescent="0.2">
      <c r="A15" s="6" t="s">
        <v>26</v>
      </c>
      <c r="B15" s="7">
        <v>78</v>
      </c>
      <c r="C15" s="7">
        <v>82</v>
      </c>
      <c r="D15" s="7">
        <v>81</v>
      </c>
      <c r="E15" s="7">
        <v>6</v>
      </c>
      <c r="H15" s="6" t="s">
        <v>26</v>
      </c>
      <c r="I15" s="7">
        <f t="shared" si="0"/>
        <v>0.79591836734693877</v>
      </c>
      <c r="J15" s="7">
        <f t="shared" si="1"/>
        <v>0.91111111111111109</v>
      </c>
      <c r="K15" s="7">
        <f t="shared" si="2"/>
        <v>0.81818181818181823</v>
      </c>
      <c r="L15" s="7">
        <f t="shared" si="3"/>
        <v>0.33333333333333331</v>
      </c>
      <c r="O15" s="6" t="s">
        <v>26</v>
      </c>
      <c r="P15" s="16">
        <f>I15*Kriteria!B$3</f>
        <v>0.2210884355510204</v>
      </c>
      <c r="Q15" s="16">
        <f>J15*Kriteria!C$3</f>
        <v>0.25308641995555553</v>
      </c>
      <c r="R15" s="16">
        <f>K15*Kriteria!D$3</f>
        <v>0.18181818163636365</v>
      </c>
      <c r="S15" s="16">
        <f>L15*Kriteria!E$3</f>
        <v>7.407407399999999E-2</v>
      </c>
      <c r="V15" s="17" t="s">
        <v>26</v>
      </c>
      <c r="W15" s="18">
        <f t="shared" si="4"/>
        <v>0.73006711114293954</v>
      </c>
      <c r="X15" s="19">
        <f t="shared" si="5"/>
        <v>124</v>
      </c>
    </row>
    <row r="16" spans="1:24" x14ac:dyDescent="0.2">
      <c r="A16" s="6" t="s">
        <v>27</v>
      </c>
      <c r="B16" s="7">
        <v>90</v>
      </c>
      <c r="C16" s="7">
        <v>81</v>
      </c>
      <c r="D16" s="7">
        <v>95</v>
      </c>
      <c r="E16" s="7">
        <v>6</v>
      </c>
      <c r="H16" s="6" t="s">
        <v>27</v>
      </c>
      <c r="I16" s="7">
        <f t="shared" si="0"/>
        <v>0.91836734693877553</v>
      </c>
      <c r="J16" s="7">
        <f t="shared" si="1"/>
        <v>0.9</v>
      </c>
      <c r="K16" s="7">
        <f t="shared" si="2"/>
        <v>0.95959595959595956</v>
      </c>
      <c r="L16" s="7">
        <f t="shared" si="3"/>
        <v>0.33333333333333331</v>
      </c>
      <c r="O16" s="6" t="s">
        <v>27</v>
      </c>
      <c r="P16" s="16">
        <f>I16*Kriteria!B$3</f>
        <v>0.25510204102040812</v>
      </c>
      <c r="Q16" s="16">
        <f>J16*Kriteria!C$3</f>
        <v>0.25000000019999996</v>
      </c>
      <c r="R16" s="16">
        <f>K16*Kriteria!D$3</f>
        <v>0.21324354636363635</v>
      </c>
      <c r="S16" s="16">
        <f>L16*Kriteria!E$3</f>
        <v>7.407407399999999E-2</v>
      </c>
      <c r="V16" s="17" t="s">
        <v>27</v>
      </c>
      <c r="W16" s="18">
        <f t="shared" si="4"/>
        <v>0.79241966158404453</v>
      </c>
      <c r="X16" s="19">
        <f t="shared" si="5"/>
        <v>89</v>
      </c>
    </row>
    <row r="17" spans="1:24" x14ac:dyDescent="0.2">
      <c r="A17" s="6" t="s">
        <v>28</v>
      </c>
      <c r="B17" s="7">
        <v>76</v>
      </c>
      <c r="C17" s="7">
        <v>86</v>
      </c>
      <c r="D17" s="7">
        <v>94</v>
      </c>
      <c r="E17" s="7">
        <v>5</v>
      </c>
      <c r="H17" s="6" t="s">
        <v>28</v>
      </c>
      <c r="I17" s="7">
        <f t="shared" si="0"/>
        <v>0.77551020408163263</v>
      </c>
      <c r="J17" s="7">
        <f t="shared" si="1"/>
        <v>0.9555555555555556</v>
      </c>
      <c r="K17" s="7">
        <f t="shared" si="2"/>
        <v>0.9494949494949495</v>
      </c>
      <c r="L17" s="7">
        <f t="shared" si="3"/>
        <v>0.4</v>
      </c>
      <c r="O17" s="6" t="s">
        <v>28</v>
      </c>
      <c r="P17" s="16">
        <f>I17*Kriteria!B$3</f>
        <v>0.21541950130612242</v>
      </c>
      <c r="Q17" s="16">
        <f>J17*Kriteria!C$3</f>
        <v>0.26543209897777775</v>
      </c>
      <c r="R17" s="16">
        <f>K17*Kriteria!D$3</f>
        <v>0.21099887745454546</v>
      </c>
      <c r="S17" s="16">
        <f>L17*Kriteria!E$3</f>
        <v>8.888888880000001E-2</v>
      </c>
      <c r="V17" s="17" t="s">
        <v>28</v>
      </c>
      <c r="W17" s="18">
        <f t="shared" si="4"/>
        <v>0.78073936653844567</v>
      </c>
      <c r="X17" s="19">
        <f t="shared" si="5"/>
        <v>103</v>
      </c>
    </row>
    <row r="18" spans="1:24" x14ac:dyDescent="0.2">
      <c r="A18" s="6" t="s">
        <v>29</v>
      </c>
      <c r="B18" s="7">
        <v>92</v>
      </c>
      <c r="C18" s="7">
        <v>81</v>
      </c>
      <c r="D18" s="7">
        <v>94</v>
      </c>
      <c r="E18" s="7">
        <v>5</v>
      </c>
      <c r="H18" s="6" t="s">
        <v>29</v>
      </c>
      <c r="I18" s="7">
        <f t="shared" si="0"/>
        <v>0.93877551020408168</v>
      </c>
      <c r="J18" s="7">
        <f t="shared" si="1"/>
        <v>0.9</v>
      </c>
      <c r="K18" s="7">
        <f t="shared" si="2"/>
        <v>0.9494949494949495</v>
      </c>
      <c r="L18" s="7">
        <f t="shared" si="3"/>
        <v>0.4</v>
      </c>
      <c r="O18" s="6" t="s">
        <v>29</v>
      </c>
      <c r="P18" s="16">
        <f>I18*Kriteria!B$3</f>
        <v>0.26077097526530613</v>
      </c>
      <c r="Q18" s="16">
        <f>J18*Kriteria!C$3</f>
        <v>0.25000000019999996</v>
      </c>
      <c r="R18" s="16">
        <f>K18*Kriteria!D$3</f>
        <v>0.21099887745454546</v>
      </c>
      <c r="S18" s="16">
        <f>L18*Kriteria!E$3</f>
        <v>8.888888880000001E-2</v>
      </c>
      <c r="V18" s="17" t="s">
        <v>29</v>
      </c>
      <c r="W18" s="18">
        <f t="shared" si="4"/>
        <v>0.81065874171985153</v>
      </c>
      <c r="X18" s="19">
        <f t="shared" si="5"/>
        <v>74</v>
      </c>
    </row>
    <row r="19" spans="1:24" x14ac:dyDescent="0.2">
      <c r="A19" s="6" t="s">
        <v>30</v>
      </c>
      <c r="B19" s="7">
        <v>77</v>
      </c>
      <c r="C19" s="7">
        <v>88</v>
      </c>
      <c r="D19" s="7">
        <v>85</v>
      </c>
      <c r="E19" s="7">
        <v>2</v>
      </c>
      <c r="H19" s="6" t="s">
        <v>30</v>
      </c>
      <c r="I19" s="7">
        <f t="shared" si="0"/>
        <v>0.7857142857142857</v>
      </c>
      <c r="J19" s="7">
        <f t="shared" si="1"/>
        <v>0.97777777777777775</v>
      </c>
      <c r="K19" s="7">
        <f t="shared" si="2"/>
        <v>0.85858585858585856</v>
      </c>
      <c r="L19" s="7">
        <f t="shared" si="3"/>
        <v>1</v>
      </c>
      <c r="O19" s="6" t="s">
        <v>30</v>
      </c>
      <c r="P19" s="16">
        <f>I19*Kriteria!B$3</f>
        <v>0.21825396842857139</v>
      </c>
      <c r="Q19" s="16">
        <f>J19*Kriteria!C$3</f>
        <v>0.27160493848888884</v>
      </c>
      <c r="R19" s="16">
        <f>K19*Kriteria!D$3</f>
        <v>0.19079685727272727</v>
      </c>
      <c r="S19" s="16">
        <f>L19*Kriteria!E$3</f>
        <v>0.222222222</v>
      </c>
      <c r="V19" s="17" t="s">
        <v>30</v>
      </c>
      <c r="W19" s="18">
        <f t="shared" si="4"/>
        <v>0.90287798619018755</v>
      </c>
      <c r="X19" s="19">
        <f t="shared" si="5"/>
        <v>19</v>
      </c>
    </row>
    <row r="20" spans="1:24" x14ac:dyDescent="0.2">
      <c r="A20" s="6" t="s">
        <v>31</v>
      </c>
      <c r="B20" s="7">
        <v>82</v>
      </c>
      <c r="C20" s="7">
        <v>83</v>
      </c>
      <c r="D20" s="7">
        <v>99</v>
      </c>
      <c r="E20" s="7">
        <v>6</v>
      </c>
      <c r="H20" s="6" t="s">
        <v>31</v>
      </c>
      <c r="I20" s="7">
        <f t="shared" si="0"/>
        <v>0.83673469387755106</v>
      </c>
      <c r="J20" s="7">
        <f t="shared" si="1"/>
        <v>0.92222222222222228</v>
      </c>
      <c r="K20" s="7">
        <f t="shared" si="2"/>
        <v>1</v>
      </c>
      <c r="L20" s="7">
        <f t="shared" si="3"/>
        <v>0.33333333333333331</v>
      </c>
      <c r="O20" s="6" t="s">
        <v>31</v>
      </c>
      <c r="P20" s="16">
        <f>I20*Kriteria!B$3</f>
        <v>0.23242630404081632</v>
      </c>
      <c r="Q20" s="16">
        <f>J20*Kriteria!C$3</f>
        <v>0.2561728397111111</v>
      </c>
      <c r="R20" s="16">
        <f>K20*Kriteria!D$3</f>
        <v>0.222222222</v>
      </c>
      <c r="S20" s="16">
        <f>L20*Kriteria!E$3</f>
        <v>7.407407399999999E-2</v>
      </c>
      <c r="V20" s="17" t="s">
        <v>31</v>
      </c>
      <c r="W20" s="18">
        <f t="shared" si="4"/>
        <v>0.78489543975192744</v>
      </c>
      <c r="X20" s="19">
        <f t="shared" si="5"/>
        <v>99</v>
      </c>
    </row>
    <row r="21" spans="1:24" x14ac:dyDescent="0.2">
      <c r="A21" s="6" t="s">
        <v>32</v>
      </c>
      <c r="B21" s="7">
        <v>96</v>
      </c>
      <c r="C21" s="7">
        <v>89</v>
      </c>
      <c r="D21" s="7">
        <v>93</v>
      </c>
      <c r="E21" s="7">
        <v>5</v>
      </c>
      <c r="H21" s="6" t="s">
        <v>32</v>
      </c>
      <c r="I21" s="7">
        <f t="shared" si="0"/>
        <v>0.97959183673469385</v>
      </c>
      <c r="J21" s="7">
        <f t="shared" si="1"/>
        <v>0.98888888888888893</v>
      </c>
      <c r="K21" s="7">
        <f t="shared" si="2"/>
        <v>0.93939393939393945</v>
      </c>
      <c r="L21" s="7">
        <f t="shared" si="3"/>
        <v>0.4</v>
      </c>
      <c r="O21" s="6" t="s">
        <v>32</v>
      </c>
      <c r="P21" s="16">
        <f>I21*Kriteria!B$3</f>
        <v>0.27210884375510203</v>
      </c>
      <c r="Q21" s="16">
        <f>J21*Kriteria!C$3</f>
        <v>0.27469135824444441</v>
      </c>
      <c r="R21" s="16">
        <f>K21*Kriteria!D$3</f>
        <v>0.20875420854545457</v>
      </c>
      <c r="S21" s="16">
        <f>L21*Kriteria!E$3</f>
        <v>8.888888880000001E-2</v>
      </c>
      <c r="V21" s="17" t="s">
        <v>32</v>
      </c>
      <c r="W21" s="18">
        <f t="shared" si="4"/>
        <v>0.84444329934500095</v>
      </c>
      <c r="X21" s="19">
        <f t="shared" si="5"/>
        <v>46</v>
      </c>
    </row>
    <row r="22" spans="1:24" x14ac:dyDescent="0.2">
      <c r="A22" s="6" t="s">
        <v>33</v>
      </c>
      <c r="B22" s="7">
        <v>89</v>
      </c>
      <c r="C22" s="7">
        <v>84</v>
      </c>
      <c r="D22" s="7">
        <v>96</v>
      </c>
      <c r="E22" s="7">
        <v>6</v>
      </c>
      <c r="H22" s="6" t="s">
        <v>33</v>
      </c>
      <c r="I22" s="7">
        <f t="shared" si="0"/>
        <v>0.90816326530612246</v>
      </c>
      <c r="J22" s="7">
        <f t="shared" si="1"/>
        <v>0.93333333333333335</v>
      </c>
      <c r="K22" s="7">
        <f t="shared" si="2"/>
        <v>0.96969696969696972</v>
      </c>
      <c r="L22" s="7">
        <f t="shared" si="3"/>
        <v>0.33333333333333331</v>
      </c>
      <c r="O22" s="6" t="s">
        <v>33</v>
      </c>
      <c r="P22" s="16">
        <f>I22*Kriteria!B$3</f>
        <v>0.25226757389795917</v>
      </c>
      <c r="Q22" s="16">
        <f>J22*Kriteria!C$3</f>
        <v>0.25925925946666667</v>
      </c>
      <c r="R22" s="16">
        <f>K22*Kriteria!D$3</f>
        <v>0.21548821527272727</v>
      </c>
      <c r="S22" s="16">
        <f>L22*Kriteria!E$3</f>
        <v>7.407407399999999E-2</v>
      </c>
      <c r="V22" s="17" t="s">
        <v>33</v>
      </c>
      <c r="W22" s="18">
        <f t="shared" si="4"/>
        <v>0.80108912263735321</v>
      </c>
      <c r="X22" s="19">
        <f t="shared" si="5"/>
        <v>81</v>
      </c>
    </row>
    <row r="23" spans="1:24" x14ac:dyDescent="0.2">
      <c r="A23" s="6" t="s">
        <v>34</v>
      </c>
      <c r="B23" s="7">
        <v>97</v>
      </c>
      <c r="C23" s="7">
        <v>90</v>
      </c>
      <c r="D23" s="7">
        <v>91</v>
      </c>
      <c r="E23" s="7">
        <v>4</v>
      </c>
      <c r="H23" s="6" t="s">
        <v>34</v>
      </c>
      <c r="I23" s="7">
        <f t="shared" si="0"/>
        <v>0.98979591836734693</v>
      </c>
      <c r="J23" s="7">
        <f t="shared" si="1"/>
        <v>1</v>
      </c>
      <c r="K23" s="7">
        <f t="shared" si="2"/>
        <v>0.91919191919191923</v>
      </c>
      <c r="L23" s="7">
        <f t="shared" si="3"/>
        <v>0.5</v>
      </c>
      <c r="O23" s="6" t="s">
        <v>34</v>
      </c>
      <c r="P23" s="16">
        <f>I23*Kriteria!B$3</f>
        <v>0.27494331087755097</v>
      </c>
      <c r="Q23" s="16">
        <f>J23*Kriteria!C$3</f>
        <v>0.27777777799999998</v>
      </c>
      <c r="R23" s="16">
        <f>K23*Kriteria!D$3</f>
        <v>0.20426487072727273</v>
      </c>
      <c r="S23" s="16">
        <f>L23*Kriteria!E$3</f>
        <v>0.111111111</v>
      </c>
      <c r="V23" s="17" t="s">
        <v>34</v>
      </c>
      <c r="W23" s="18">
        <f t="shared" si="4"/>
        <v>0.86809707060482366</v>
      </c>
      <c r="X23" s="19">
        <f t="shared" si="5"/>
        <v>25</v>
      </c>
    </row>
    <row r="24" spans="1:24" x14ac:dyDescent="0.2">
      <c r="A24" s="6" t="s">
        <v>35</v>
      </c>
      <c r="B24" s="7">
        <v>77</v>
      </c>
      <c r="C24" s="7">
        <v>89</v>
      </c>
      <c r="D24" s="7">
        <v>99</v>
      </c>
      <c r="E24" s="7">
        <v>3</v>
      </c>
      <c r="H24" s="6" t="s">
        <v>35</v>
      </c>
      <c r="I24" s="7">
        <f t="shared" si="0"/>
        <v>0.7857142857142857</v>
      </c>
      <c r="J24" s="7">
        <f t="shared" si="1"/>
        <v>0.98888888888888893</v>
      </c>
      <c r="K24" s="7">
        <f t="shared" si="2"/>
        <v>1</v>
      </c>
      <c r="L24" s="7">
        <f t="shared" si="3"/>
        <v>0.66666666666666663</v>
      </c>
      <c r="O24" s="6" t="s">
        <v>35</v>
      </c>
      <c r="P24" s="16">
        <f>I24*Kriteria!B$3</f>
        <v>0.21825396842857139</v>
      </c>
      <c r="Q24" s="16">
        <f>J24*Kriteria!C$3</f>
        <v>0.27469135824444441</v>
      </c>
      <c r="R24" s="16">
        <f>K24*Kriteria!D$3</f>
        <v>0.222222222</v>
      </c>
      <c r="S24" s="16">
        <f>L24*Kriteria!E$3</f>
        <v>0.14814814799999998</v>
      </c>
      <c r="V24" s="17" t="s">
        <v>35</v>
      </c>
      <c r="W24" s="18">
        <f t="shared" si="4"/>
        <v>0.86331569667301578</v>
      </c>
      <c r="X24" s="19">
        <f t="shared" si="5"/>
        <v>31</v>
      </c>
    </row>
    <row r="25" spans="1:24" x14ac:dyDescent="0.2">
      <c r="A25" s="6" t="s">
        <v>36</v>
      </c>
      <c r="B25" s="7">
        <v>86</v>
      </c>
      <c r="C25" s="7">
        <v>81</v>
      </c>
      <c r="D25" s="7">
        <v>82</v>
      </c>
      <c r="E25" s="7">
        <v>4</v>
      </c>
      <c r="H25" s="6" t="s">
        <v>36</v>
      </c>
      <c r="I25" s="7">
        <f t="shared" si="0"/>
        <v>0.87755102040816324</v>
      </c>
      <c r="J25" s="7">
        <f t="shared" si="1"/>
        <v>0.9</v>
      </c>
      <c r="K25" s="7">
        <f t="shared" si="2"/>
        <v>0.82828282828282829</v>
      </c>
      <c r="L25" s="7">
        <f t="shared" si="3"/>
        <v>0.5</v>
      </c>
      <c r="O25" s="6" t="s">
        <v>36</v>
      </c>
      <c r="P25" s="16">
        <f>I25*Kriteria!B$3</f>
        <v>0.24376417253061222</v>
      </c>
      <c r="Q25" s="16">
        <f>J25*Kriteria!C$3</f>
        <v>0.25000000019999996</v>
      </c>
      <c r="R25" s="16">
        <f>K25*Kriteria!D$3</f>
        <v>0.18406285054545454</v>
      </c>
      <c r="S25" s="16">
        <f>L25*Kriteria!E$3</f>
        <v>0.111111111</v>
      </c>
      <c r="V25" s="17" t="s">
        <v>36</v>
      </c>
      <c r="W25" s="18">
        <f t="shared" si="4"/>
        <v>0.78893813427606674</v>
      </c>
      <c r="X25" s="19">
        <f t="shared" si="5"/>
        <v>91</v>
      </c>
    </row>
    <row r="26" spans="1:24" x14ac:dyDescent="0.2">
      <c r="A26" s="6" t="s">
        <v>37</v>
      </c>
      <c r="B26" s="7">
        <v>75</v>
      </c>
      <c r="C26" s="7">
        <v>89</v>
      </c>
      <c r="D26" s="7">
        <v>96</v>
      </c>
      <c r="E26" s="7">
        <v>6</v>
      </c>
      <c r="H26" s="6" t="s">
        <v>37</v>
      </c>
      <c r="I26" s="7">
        <f t="shared" si="0"/>
        <v>0.76530612244897955</v>
      </c>
      <c r="J26" s="7">
        <f t="shared" si="1"/>
        <v>0.98888888888888893</v>
      </c>
      <c r="K26" s="7">
        <f t="shared" si="2"/>
        <v>0.96969696969696972</v>
      </c>
      <c r="L26" s="7">
        <f t="shared" si="3"/>
        <v>0.33333333333333331</v>
      </c>
      <c r="O26" s="6" t="s">
        <v>37</v>
      </c>
      <c r="P26" s="16">
        <f>I26*Kriteria!B$3</f>
        <v>0.21258503418367344</v>
      </c>
      <c r="Q26" s="16">
        <f>J26*Kriteria!C$3</f>
        <v>0.27469135824444441</v>
      </c>
      <c r="R26" s="16">
        <f>K26*Kriteria!D$3</f>
        <v>0.21548821527272727</v>
      </c>
      <c r="S26" s="16">
        <f>L26*Kriteria!E$3</f>
        <v>7.407407399999999E-2</v>
      </c>
      <c r="V26" s="17" t="s">
        <v>37</v>
      </c>
      <c r="W26" s="18">
        <f t="shared" si="4"/>
        <v>0.77683868170084514</v>
      </c>
      <c r="X26" s="19">
        <f t="shared" si="5"/>
        <v>105</v>
      </c>
    </row>
    <row r="27" spans="1:24" x14ac:dyDescent="0.2">
      <c r="A27" s="6" t="s">
        <v>38</v>
      </c>
      <c r="B27" s="7">
        <v>81</v>
      </c>
      <c r="C27" s="7">
        <v>86</v>
      </c>
      <c r="D27" s="7">
        <v>91</v>
      </c>
      <c r="E27" s="7">
        <v>3</v>
      </c>
      <c r="H27" s="6" t="s">
        <v>38</v>
      </c>
      <c r="I27" s="7">
        <f t="shared" si="0"/>
        <v>0.82653061224489799</v>
      </c>
      <c r="J27" s="7">
        <f t="shared" si="1"/>
        <v>0.9555555555555556</v>
      </c>
      <c r="K27" s="7">
        <f t="shared" si="2"/>
        <v>0.91919191919191923</v>
      </c>
      <c r="L27" s="7">
        <f t="shared" si="3"/>
        <v>0.66666666666666663</v>
      </c>
      <c r="O27" s="6" t="s">
        <v>38</v>
      </c>
      <c r="P27" s="16">
        <f>I27*Kriteria!B$3</f>
        <v>0.22959183691836735</v>
      </c>
      <c r="Q27" s="16">
        <f>J27*Kriteria!C$3</f>
        <v>0.26543209897777775</v>
      </c>
      <c r="R27" s="16">
        <f>K27*Kriteria!D$3</f>
        <v>0.20426487072727273</v>
      </c>
      <c r="S27" s="16">
        <f>L27*Kriteria!E$3</f>
        <v>0.14814814799999998</v>
      </c>
      <c r="V27" s="17" t="s">
        <v>38</v>
      </c>
      <c r="W27" s="18">
        <f t="shared" si="4"/>
        <v>0.84743695462341784</v>
      </c>
      <c r="X27" s="19">
        <f t="shared" si="5"/>
        <v>41</v>
      </c>
    </row>
    <row r="28" spans="1:24" x14ac:dyDescent="0.2">
      <c r="A28" s="6" t="s">
        <v>39</v>
      </c>
      <c r="B28" s="7">
        <v>81</v>
      </c>
      <c r="C28" s="7">
        <v>83</v>
      </c>
      <c r="D28" s="7">
        <v>82</v>
      </c>
      <c r="E28" s="7">
        <v>5</v>
      </c>
      <c r="H28" s="6" t="s">
        <v>39</v>
      </c>
      <c r="I28" s="7">
        <f t="shared" si="0"/>
        <v>0.82653061224489799</v>
      </c>
      <c r="J28" s="7">
        <f t="shared" si="1"/>
        <v>0.92222222222222228</v>
      </c>
      <c r="K28" s="7">
        <f t="shared" si="2"/>
        <v>0.82828282828282829</v>
      </c>
      <c r="L28" s="7">
        <f t="shared" si="3"/>
        <v>0.4</v>
      </c>
      <c r="O28" s="6" t="s">
        <v>39</v>
      </c>
      <c r="P28" s="16">
        <f>I28*Kriteria!B$3</f>
        <v>0.22959183691836735</v>
      </c>
      <c r="Q28" s="16">
        <f>J28*Kriteria!C$3</f>
        <v>0.2561728397111111</v>
      </c>
      <c r="R28" s="16">
        <f>K28*Kriteria!D$3</f>
        <v>0.18406285054545454</v>
      </c>
      <c r="S28" s="16">
        <f>L28*Kriteria!E$3</f>
        <v>8.888888880000001E-2</v>
      </c>
      <c r="V28" s="17" t="s">
        <v>39</v>
      </c>
      <c r="W28" s="18">
        <f t="shared" si="4"/>
        <v>0.758716415974933</v>
      </c>
      <c r="X28" s="19">
        <f t="shared" si="5"/>
        <v>116</v>
      </c>
    </row>
    <row r="29" spans="1:24" x14ac:dyDescent="0.2">
      <c r="A29" s="6" t="s">
        <v>40</v>
      </c>
      <c r="B29" s="7">
        <v>89</v>
      </c>
      <c r="C29" s="7">
        <v>88</v>
      </c>
      <c r="D29" s="7">
        <v>78</v>
      </c>
      <c r="E29" s="7">
        <v>4</v>
      </c>
      <c r="H29" s="6" t="s">
        <v>40</v>
      </c>
      <c r="I29" s="7">
        <f t="shared" si="0"/>
        <v>0.90816326530612246</v>
      </c>
      <c r="J29" s="7">
        <f t="shared" si="1"/>
        <v>0.97777777777777775</v>
      </c>
      <c r="K29" s="7">
        <f t="shared" si="2"/>
        <v>0.78787878787878785</v>
      </c>
      <c r="L29" s="7">
        <f t="shared" si="3"/>
        <v>0.5</v>
      </c>
      <c r="O29" s="6" t="s">
        <v>40</v>
      </c>
      <c r="P29" s="16">
        <f>I29*Kriteria!B$3</f>
        <v>0.25226757389795917</v>
      </c>
      <c r="Q29" s="16">
        <f>J29*Kriteria!C$3</f>
        <v>0.27160493848888884</v>
      </c>
      <c r="R29" s="16">
        <f>K29*Kriteria!D$3</f>
        <v>0.17508417490909089</v>
      </c>
      <c r="S29" s="16">
        <f>L29*Kriteria!E$3</f>
        <v>0.111111111</v>
      </c>
      <c r="V29" s="17" t="s">
        <v>40</v>
      </c>
      <c r="W29" s="18">
        <f t="shared" si="4"/>
        <v>0.81006779829593889</v>
      </c>
      <c r="X29" s="19">
        <f t="shared" si="5"/>
        <v>75</v>
      </c>
    </row>
    <row r="30" spans="1:24" x14ac:dyDescent="0.2">
      <c r="A30" s="6" t="s">
        <v>41</v>
      </c>
      <c r="B30" s="7">
        <v>91</v>
      </c>
      <c r="C30" s="7">
        <v>84</v>
      </c>
      <c r="D30" s="7">
        <v>83</v>
      </c>
      <c r="E30" s="7">
        <v>2</v>
      </c>
      <c r="H30" s="6" t="s">
        <v>41</v>
      </c>
      <c r="I30" s="7">
        <f t="shared" si="0"/>
        <v>0.9285714285714286</v>
      </c>
      <c r="J30" s="7">
        <f t="shared" si="1"/>
        <v>0.93333333333333335</v>
      </c>
      <c r="K30" s="7">
        <f t="shared" si="2"/>
        <v>0.83838383838383834</v>
      </c>
      <c r="L30" s="7">
        <f t="shared" si="3"/>
        <v>1</v>
      </c>
      <c r="O30" s="6" t="s">
        <v>41</v>
      </c>
      <c r="P30" s="16">
        <f>I30*Kriteria!B$3</f>
        <v>0.25793650814285712</v>
      </c>
      <c r="Q30" s="16">
        <f>J30*Kriteria!C$3</f>
        <v>0.25925925946666667</v>
      </c>
      <c r="R30" s="16">
        <f>K30*Kriteria!D$3</f>
        <v>0.18630751945454543</v>
      </c>
      <c r="S30" s="16">
        <f>L30*Kriteria!E$3</f>
        <v>0.222222222</v>
      </c>
      <c r="V30" s="17" t="s">
        <v>41</v>
      </c>
      <c r="W30" s="18">
        <f t="shared" si="4"/>
        <v>0.92572550906406914</v>
      </c>
      <c r="X30" s="19">
        <f t="shared" si="5"/>
        <v>9</v>
      </c>
    </row>
    <row r="31" spans="1:24" x14ac:dyDescent="0.2">
      <c r="A31" s="6" t="s">
        <v>42</v>
      </c>
      <c r="B31" s="7">
        <v>94</v>
      </c>
      <c r="C31" s="7">
        <v>90</v>
      </c>
      <c r="D31" s="7">
        <v>79</v>
      </c>
      <c r="E31" s="7">
        <v>3</v>
      </c>
      <c r="H31" s="6" t="s">
        <v>42</v>
      </c>
      <c r="I31" s="7">
        <f t="shared" si="0"/>
        <v>0.95918367346938771</v>
      </c>
      <c r="J31" s="7">
        <f t="shared" si="1"/>
        <v>1</v>
      </c>
      <c r="K31" s="7">
        <f t="shared" si="2"/>
        <v>0.79797979797979801</v>
      </c>
      <c r="L31" s="7">
        <f t="shared" si="3"/>
        <v>0.66666666666666663</v>
      </c>
      <c r="O31" s="6" t="s">
        <v>42</v>
      </c>
      <c r="P31" s="16">
        <f>I31*Kriteria!B$3</f>
        <v>0.26643990951020402</v>
      </c>
      <c r="Q31" s="16">
        <f>J31*Kriteria!C$3</f>
        <v>0.27777777799999998</v>
      </c>
      <c r="R31" s="16">
        <f>K31*Kriteria!D$3</f>
        <v>0.17732884381818181</v>
      </c>
      <c r="S31" s="16">
        <f>L31*Kriteria!E$3</f>
        <v>0.14814814799999998</v>
      </c>
      <c r="V31" s="17" t="s">
        <v>42</v>
      </c>
      <c r="W31" s="18">
        <f t="shared" si="4"/>
        <v>0.86969467932838584</v>
      </c>
      <c r="X31" s="19">
        <f t="shared" si="5"/>
        <v>24</v>
      </c>
    </row>
    <row r="32" spans="1:24" x14ac:dyDescent="0.2">
      <c r="A32" s="6" t="s">
        <v>43</v>
      </c>
      <c r="B32" s="7">
        <v>86</v>
      </c>
      <c r="C32" s="7">
        <v>83</v>
      </c>
      <c r="D32" s="7">
        <v>89</v>
      </c>
      <c r="E32" s="7">
        <v>6</v>
      </c>
      <c r="H32" s="6" t="s">
        <v>43</v>
      </c>
      <c r="I32" s="7">
        <f t="shared" si="0"/>
        <v>0.87755102040816324</v>
      </c>
      <c r="J32" s="7">
        <f t="shared" si="1"/>
        <v>0.92222222222222228</v>
      </c>
      <c r="K32" s="7">
        <f t="shared" si="2"/>
        <v>0.89898989898989901</v>
      </c>
      <c r="L32" s="7">
        <f t="shared" si="3"/>
        <v>0.33333333333333331</v>
      </c>
      <c r="O32" s="6" t="s">
        <v>43</v>
      </c>
      <c r="P32" s="16">
        <f>I32*Kriteria!B$3</f>
        <v>0.24376417253061222</v>
      </c>
      <c r="Q32" s="16">
        <f>J32*Kriteria!C$3</f>
        <v>0.2561728397111111</v>
      </c>
      <c r="R32" s="16">
        <f>K32*Kriteria!D$3</f>
        <v>0.19977553290909092</v>
      </c>
      <c r="S32" s="16">
        <f>L32*Kriteria!E$3</f>
        <v>7.407407399999999E-2</v>
      </c>
      <c r="V32" s="17" t="s">
        <v>43</v>
      </c>
      <c r="W32" s="18">
        <f t="shared" si="4"/>
        <v>0.77378661915081426</v>
      </c>
      <c r="X32" s="19">
        <f t="shared" si="5"/>
        <v>110</v>
      </c>
    </row>
    <row r="33" spans="1:24" x14ac:dyDescent="0.2">
      <c r="A33" s="6" t="s">
        <v>44</v>
      </c>
      <c r="B33" s="7">
        <v>93</v>
      </c>
      <c r="C33" s="7">
        <v>89</v>
      </c>
      <c r="D33" s="7">
        <v>78</v>
      </c>
      <c r="E33" s="7">
        <v>3</v>
      </c>
      <c r="H33" s="6" t="s">
        <v>44</v>
      </c>
      <c r="I33" s="7">
        <f t="shared" si="0"/>
        <v>0.94897959183673475</v>
      </c>
      <c r="J33" s="7">
        <f t="shared" si="1"/>
        <v>0.98888888888888893</v>
      </c>
      <c r="K33" s="7">
        <f t="shared" si="2"/>
        <v>0.78787878787878785</v>
      </c>
      <c r="L33" s="7">
        <f t="shared" si="3"/>
        <v>0.66666666666666663</v>
      </c>
      <c r="O33" s="6" t="s">
        <v>44</v>
      </c>
      <c r="P33" s="16">
        <f>I33*Kriteria!B$3</f>
        <v>0.26360544238775507</v>
      </c>
      <c r="Q33" s="16">
        <f>J33*Kriteria!C$3</f>
        <v>0.27469135824444441</v>
      </c>
      <c r="R33" s="16">
        <f>K33*Kriteria!D$3</f>
        <v>0.17508417490909089</v>
      </c>
      <c r="S33" s="16">
        <f>L33*Kriteria!E$3</f>
        <v>0.14814814799999998</v>
      </c>
      <c r="V33" s="17" t="s">
        <v>44</v>
      </c>
      <c r="W33" s="18">
        <f t="shared" si="4"/>
        <v>0.86152912354129041</v>
      </c>
      <c r="X33" s="19">
        <f t="shared" si="5"/>
        <v>32</v>
      </c>
    </row>
    <row r="34" spans="1:24" x14ac:dyDescent="0.2">
      <c r="A34" s="6" t="s">
        <v>45</v>
      </c>
      <c r="B34" s="7">
        <v>94</v>
      </c>
      <c r="C34" s="7">
        <v>85</v>
      </c>
      <c r="D34" s="7">
        <v>81</v>
      </c>
      <c r="E34" s="7">
        <v>3</v>
      </c>
      <c r="H34" s="6" t="s">
        <v>45</v>
      </c>
      <c r="I34" s="7">
        <f t="shared" si="0"/>
        <v>0.95918367346938771</v>
      </c>
      <c r="J34" s="7">
        <f t="shared" si="1"/>
        <v>0.94444444444444442</v>
      </c>
      <c r="K34" s="7">
        <f t="shared" si="2"/>
        <v>0.81818181818181823</v>
      </c>
      <c r="L34" s="7">
        <f t="shared" si="3"/>
        <v>0.66666666666666663</v>
      </c>
      <c r="O34" s="6" t="s">
        <v>45</v>
      </c>
      <c r="P34" s="16">
        <f>I34*Kriteria!B$3</f>
        <v>0.26643990951020402</v>
      </c>
      <c r="Q34" s="16">
        <f>J34*Kriteria!C$3</f>
        <v>0.26234567922222218</v>
      </c>
      <c r="R34" s="16">
        <f>K34*Kriteria!D$3</f>
        <v>0.18181818163636365</v>
      </c>
      <c r="S34" s="16">
        <f>L34*Kriteria!E$3</f>
        <v>0.14814814799999998</v>
      </c>
      <c r="V34" s="17" t="s">
        <v>45</v>
      </c>
      <c r="W34" s="18">
        <f t="shared" si="4"/>
        <v>0.85875191836878983</v>
      </c>
      <c r="X34" s="19">
        <f t="shared" si="5"/>
        <v>34</v>
      </c>
    </row>
    <row r="35" spans="1:24" x14ac:dyDescent="0.2">
      <c r="A35" s="6" t="s">
        <v>46</v>
      </c>
      <c r="B35" s="7">
        <v>92</v>
      </c>
      <c r="C35" s="7">
        <v>85</v>
      </c>
      <c r="D35" s="7">
        <v>96</v>
      </c>
      <c r="E35" s="7">
        <v>2</v>
      </c>
      <c r="H35" s="6" t="s">
        <v>46</v>
      </c>
      <c r="I35" s="7">
        <f t="shared" si="0"/>
        <v>0.93877551020408168</v>
      </c>
      <c r="J35" s="7">
        <f t="shared" si="1"/>
        <v>0.94444444444444442</v>
      </c>
      <c r="K35" s="7">
        <f t="shared" si="2"/>
        <v>0.96969696969696972</v>
      </c>
      <c r="L35" s="7">
        <f t="shared" si="3"/>
        <v>1</v>
      </c>
      <c r="O35" s="6" t="s">
        <v>46</v>
      </c>
      <c r="P35" s="16">
        <f>I35*Kriteria!B$3</f>
        <v>0.26077097526530613</v>
      </c>
      <c r="Q35" s="16">
        <f>J35*Kriteria!C$3</f>
        <v>0.26234567922222218</v>
      </c>
      <c r="R35" s="16">
        <f>K35*Kriteria!D$3</f>
        <v>0.21548821527272727</v>
      </c>
      <c r="S35" s="16">
        <f>L35*Kriteria!E$3</f>
        <v>0.222222222</v>
      </c>
      <c r="V35" s="17" t="s">
        <v>46</v>
      </c>
      <c r="W35" s="18">
        <f t="shared" si="4"/>
        <v>0.9608270917602556</v>
      </c>
      <c r="X35" s="19">
        <f t="shared" si="5"/>
        <v>3</v>
      </c>
    </row>
    <row r="36" spans="1:24" x14ac:dyDescent="0.2">
      <c r="A36" s="6" t="s">
        <v>47</v>
      </c>
      <c r="B36" s="7">
        <v>88</v>
      </c>
      <c r="C36" s="7">
        <v>86</v>
      </c>
      <c r="D36" s="7">
        <v>92</v>
      </c>
      <c r="E36" s="7">
        <v>4</v>
      </c>
      <c r="H36" s="6" t="s">
        <v>47</v>
      </c>
      <c r="I36" s="7">
        <f t="shared" si="0"/>
        <v>0.89795918367346939</v>
      </c>
      <c r="J36" s="7">
        <f t="shared" si="1"/>
        <v>0.9555555555555556</v>
      </c>
      <c r="K36" s="7">
        <f t="shared" si="2"/>
        <v>0.92929292929292928</v>
      </c>
      <c r="L36" s="7">
        <f t="shared" si="3"/>
        <v>0.5</v>
      </c>
      <c r="O36" s="6" t="s">
        <v>47</v>
      </c>
      <c r="P36" s="16">
        <f>I36*Kriteria!B$3</f>
        <v>0.24943310677551017</v>
      </c>
      <c r="Q36" s="16">
        <f>J36*Kriteria!C$3</f>
        <v>0.26543209897777775</v>
      </c>
      <c r="R36" s="16">
        <f>K36*Kriteria!D$3</f>
        <v>0.20650953963636362</v>
      </c>
      <c r="S36" s="16">
        <f>L36*Kriteria!E$3</f>
        <v>0.111111111</v>
      </c>
      <c r="V36" s="17" t="s">
        <v>47</v>
      </c>
      <c r="W36" s="18">
        <f t="shared" si="4"/>
        <v>0.83248585638965156</v>
      </c>
      <c r="X36" s="19">
        <f t="shared" si="5"/>
        <v>55</v>
      </c>
    </row>
    <row r="37" spans="1:24" x14ac:dyDescent="0.2">
      <c r="A37" s="6" t="s">
        <v>48</v>
      </c>
      <c r="B37" s="7">
        <v>81</v>
      </c>
      <c r="C37" s="7">
        <v>83</v>
      </c>
      <c r="D37" s="7">
        <v>93</v>
      </c>
      <c r="E37" s="7">
        <v>4</v>
      </c>
      <c r="H37" s="6" t="s">
        <v>48</v>
      </c>
      <c r="I37" s="7">
        <f t="shared" si="0"/>
        <v>0.82653061224489799</v>
      </c>
      <c r="J37" s="7">
        <f t="shared" si="1"/>
        <v>0.92222222222222228</v>
      </c>
      <c r="K37" s="7">
        <f t="shared" si="2"/>
        <v>0.93939393939393945</v>
      </c>
      <c r="L37" s="7">
        <f t="shared" si="3"/>
        <v>0.5</v>
      </c>
      <c r="O37" s="6" t="s">
        <v>48</v>
      </c>
      <c r="P37" s="16">
        <f>I37*Kriteria!B$3</f>
        <v>0.22959183691836735</v>
      </c>
      <c r="Q37" s="16">
        <f>J37*Kriteria!C$3</f>
        <v>0.2561728397111111</v>
      </c>
      <c r="R37" s="16">
        <f>K37*Kriteria!D$3</f>
        <v>0.20875420854545457</v>
      </c>
      <c r="S37" s="16">
        <f>L37*Kriteria!E$3</f>
        <v>0.111111111</v>
      </c>
      <c r="V37" s="17" t="s">
        <v>48</v>
      </c>
      <c r="W37" s="18">
        <f t="shared" si="4"/>
        <v>0.80562999617493303</v>
      </c>
      <c r="X37" s="19">
        <f t="shared" si="5"/>
        <v>77</v>
      </c>
    </row>
    <row r="38" spans="1:24" x14ac:dyDescent="0.2">
      <c r="A38" s="6" t="s">
        <v>49</v>
      </c>
      <c r="B38" s="7">
        <v>98</v>
      </c>
      <c r="C38" s="7">
        <v>89</v>
      </c>
      <c r="D38" s="7">
        <v>99</v>
      </c>
      <c r="E38" s="7">
        <v>2</v>
      </c>
      <c r="H38" s="6" t="s">
        <v>49</v>
      </c>
      <c r="I38" s="7">
        <f t="shared" si="0"/>
        <v>1</v>
      </c>
      <c r="J38" s="7">
        <f t="shared" si="1"/>
        <v>0.98888888888888893</v>
      </c>
      <c r="K38" s="7">
        <f t="shared" si="2"/>
        <v>1</v>
      </c>
      <c r="L38" s="7">
        <f t="shared" si="3"/>
        <v>1</v>
      </c>
      <c r="O38" s="6" t="s">
        <v>49</v>
      </c>
      <c r="P38" s="16">
        <f>I38*Kriteria!B$3</f>
        <v>0.27777777799999998</v>
      </c>
      <c r="Q38" s="16">
        <f>J38*Kriteria!C$3</f>
        <v>0.27469135824444441</v>
      </c>
      <c r="R38" s="16">
        <f>K38*Kriteria!D$3</f>
        <v>0.222222222</v>
      </c>
      <c r="S38" s="16">
        <f>L38*Kriteria!E$3</f>
        <v>0.222222222</v>
      </c>
      <c r="V38" s="17" t="s">
        <v>49</v>
      </c>
      <c r="W38" s="18">
        <f t="shared" si="4"/>
        <v>0.99691358024444432</v>
      </c>
      <c r="X38" s="19">
        <f t="shared" si="5"/>
        <v>1</v>
      </c>
    </row>
    <row r="39" spans="1:24" x14ac:dyDescent="0.2">
      <c r="A39" s="6" t="s">
        <v>50</v>
      </c>
      <c r="B39" s="7">
        <v>95</v>
      </c>
      <c r="C39" s="7">
        <v>86</v>
      </c>
      <c r="D39" s="7">
        <v>89</v>
      </c>
      <c r="E39" s="7">
        <v>5</v>
      </c>
      <c r="H39" s="6" t="s">
        <v>50</v>
      </c>
      <c r="I39" s="7">
        <f t="shared" si="0"/>
        <v>0.96938775510204078</v>
      </c>
      <c r="J39" s="7">
        <f t="shared" si="1"/>
        <v>0.9555555555555556</v>
      </c>
      <c r="K39" s="7">
        <f t="shared" si="2"/>
        <v>0.89898989898989901</v>
      </c>
      <c r="L39" s="7">
        <f t="shared" si="3"/>
        <v>0.4</v>
      </c>
      <c r="O39" s="6" t="s">
        <v>50</v>
      </c>
      <c r="P39" s="16">
        <f>I39*Kriteria!B$3</f>
        <v>0.26927437663265302</v>
      </c>
      <c r="Q39" s="16">
        <f>J39*Kriteria!C$3</f>
        <v>0.26543209897777775</v>
      </c>
      <c r="R39" s="16">
        <f>K39*Kriteria!D$3</f>
        <v>0.19977553290909092</v>
      </c>
      <c r="S39" s="16">
        <f>L39*Kriteria!E$3</f>
        <v>8.888888880000001E-2</v>
      </c>
      <c r="V39" s="17" t="s">
        <v>50</v>
      </c>
      <c r="W39" s="18">
        <f t="shared" si="4"/>
        <v>0.82337089731952162</v>
      </c>
      <c r="X39" s="19">
        <f t="shared" si="5"/>
        <v>60</v>
      </c>
    </row>
    <row r="40" spans="1:24" x14ac:dyDescent="0.2">
      <c r="A40" s="6" t="s">
        <v>51</v>
      </c>
      <c r="B40" s="7">
        <v>83</v>
      </c>
      <c r="C40" s="7">
        <v>89</v>
      </c>
      <c r="D40" s="7">
        <v>79</v>
      </c>
      <c r="E40" s="7">
        <v>5</v>
      </c>
      <c r="H40" s="6" t="s">
        <v>51</v>
      </c>
      <c r="I40" s="7">
        <f t="shared" si="0"/>
        <v>0.84693877551020413</v>
      </c>
      <c r="J40" s="7">
        <f t="shared" si="1"/>
        <v>0.98888888888888893</v>
      </c>
      <c r="K40" s="7">
        <f t="shared" si="2"/>
        <v>0.79797979797979801</v>
      </c>
      <c r="L40" s="7">
        <f t="shared" si="3"/>
        <v>0.4</v>
      </c>
      <c r="O40" s="6" t="s">
        <v>51</v>
      </c>
      <c r="P40" s="16">
        <f>I40*Kriteria!B$3</f>
        <v>0.2352607711632653</v>
      </c>
      <c r="Q40" s="16">
        <f>J40*Kriteria!C$3</f>
        <v>0.27469135824444441</v>
      </c>
      <c r="R40" s="16">
        <f>K40*Kriteria!D$3</f>
        <v>0.17732884381818181</v>
      </c>
      <c r="S40" s="16">
        <f>L40*Kriteria!E$3</f>
        <v>8.888888880000001E-2</v>
      </c>
      <c r="V40" s="17" t="s">
        <v>51</v>
      </c>
      <c r="W40" s="18">
        <f t="shared" si="4"/>
        <v>0.77616986202589155</v>
      </c>
      <c r="X40" s="19">
        <f t="shared" si="5"/>
        <v>107</v>
      </c>
    </row>
    <row r="41" spans="1:24" x14ac:dyDescent="0.2">
      <c r="A41" s="6" t="s">
        <v>52</v>
      </c>
      <c r="B41" s="7">
        <v>94</v>
      </c>
      <c r="C41" s="7">
        <v>85</v>
      </c>
      <c r="D41" s="7">
        <v>94</v>
      </c>
      <c r="E41" s="7">
        <v>2</v>
      </c>
      <c r="H41" s="6" t="s">
        <v>52</v>
      </c>
      <c r="I41" s="7">
        <f t="shared" si="0"/>
        <v>0.95918367346938771</v>
      </c>
      <c r="J41" s="7">
        <f t="shared" si="1"/>
        <v>0.94444444444444442</v>
      </c>
      <c r="K41" s="7">
        <f t="shared" si="2"/>
        <v>0.9494949494949495</v>
      </c>
      <c r="L41" s="7">
        <f t="shared" si="3"/>
        <v>1</v>
      </c>
      <c r="O41" s="6" t="s">
        <v>52</v>
      </c>
      <c r="P41" s="16">
        <f>I41*Kriteria!B$3</f>
        <v>0.26643990951020402</v>
      </c>
      <c r="Q41" s="16">
        <f>J41*Kriteria!C$3</f>
        <v>0.26234567922222218</v>
      </c>
      <c r="R41" s="16">
        <f>K41*Kriteria!D$3</f>
        <v>0.21099887745454546</v>
      </c>
      <c r="S41" s="16">
        <f>L41*Kriteria!E$3</f>
        <v>0.222222222</v>
      </c>
      <c r="V41" s="17" t="s">
        <v>52</v>
      </c>
      <c r="W41" s="18">
        <f t="shared" si="4"/>
        <v>0.96200668818697166</v>
      </c>
      <c r="X41" s="19">
        <f t="shared" si="5"/>
        <v>2</v>
      </c>
    </row>
    <row r="42" spans="1:24" x14ac:dyDescent="0.2">
      <c r="A42" s="6" t="s">
        <v>53</v>
      </c>
      <c r="B42" s="7">
        <v>83</v>
      </c>
      <c r="C42" s="7">
        <v>90</v>
      </c>
      <c r="D42" s="7">
        <v>82</v>
      </c>
      <c r="E42" s="7">
        <v>5</v>
      </c>
      <c r="H42" s="6" t="s">
        <v>53</v>
      </c>
      <c r="I42" s="7">
        <f t="shared" si="0"/>
        <v>0.84693877551020413</v>
      </c>
      <c r="J42" s="7">
        <f t="shared" si="1"/>
        <v>1</v>
      </c>
      <c r="K42" s="7">
        <f t="shared" si="2"/>
        <v>0.82828282828282829</v>
      </c>
      <c r="L42" s="7">
        <f t="shared" si="3"/>
        <v>0.4</v>
      </c>
      <c r="O42" s="6" t="s">
        <v>53</v>
      </c>
      <c r="P42" s="16">
        <f>I42*Kriteria!B$3</f>
        <v>0.2352607711632653</v>
      </c>
      <c r="Q42" s="16">
        <f>J42*Kriteria!C$3</f>
        <v>0.27777777799999998</v>
      </c>
      <c r="R42" s="16">
        <f>K42*Kriteria!D$3</f>
        <v>0.18406285054545454</v>
      </c>
      <c r="S42" s="16">
        <f>L42*Kriteria!E$3</f>
        <v>8.888888880000001E-2</v>
      </c>
      <c r="V42" s="17" t="s">
        <v>53</v>
      </c>
      <c r="W42" s="18">
        <f t="shared" si="4"/>
        <v>0.78599028850871988</v>
      </c>
      <c r="X42" s="19">
        <f t="shared" si="5"/>
        <v>97</v>
      </c>
    </row>
    <row r="43" spans="1:24" x14ac:dyDescent="0.2">
      <c r="A43" s="6" t="s">
        <v>54</v>
      </c>
      <c r="B43" s="7">
        <v>85</v>
      </c>
      <c r="C43" s="7">
        <v>85</v>
      </c>
      <c r="D43" s="7">
        <v>78</v>
      </c>
      <c r="E43" s="7">
        <v>5</v>
      </c>
      <c r="H43" s="6" t="s">
        <v>54</v>
      </c>
      <c r="I43" s="7">
        <f t="shared" si="0"/>
        <v>0.86734693877551017</v>
      </c>
      <c r="J43" s="7">
        <f t="shared" si="1"/>
        <v>0.94444444444444442</v>
      </c>
      <c r="K43" s="7">
        <f t="shared" si="2"/>
        <v>0.78787878787878785</v>
      </c>
      <c r="L43" s="7">
        <f t="shared" si="3"/>
        <v>0.4</v>
      </c>
      <c r="O43" s="6" t="s">
        <v>54</v>
      </c>
      <c r="P43" s="16">
        <f>I43*Kriteria!B$3</f>
        <v>0.24092970540816325</v>
      </c>
      <c r="Q43" s="16">
        <f>J43*Kriteria!C$3</f>
        <v>0.26234567922222218</v>
      </c>
      <c r="R43" s="16">
        <f>K43*Kriteria!D$3</f>
        <v>0.17508417490909089</v>
      </c>
      <c r="S43" s="16">
        <f>L43*Kriteria!E$3</f>
        <v>8.888888880000001E-2</v>
      </c>
      <c r="V43" s="17" t="s">
        <v>54</v>
      </c>
      <c r="W43" s="18">
        <f t="shared" si="4"/>
        <v>0.76724844833947636</v>
      </c>
      <c r="X43" s="19">
        <f t="shared" si="5"/>
        <v>113</v>
      </c>
    </row>
    <row r="44" spans="1:24" x14ac:dyDescent="0.2">
      <c r="A44" s="6" t="s">
        <v>55</v>
      </c>
      <c r="B44" s="7">
        <v>98</v>
      </c>
      <c r="C44" s="7">
        <v>80</v>
      </c>
      <c r="D44" s="7">
        <v>91</v>
      </c>
      <c r="E44" s="7">
        <v>5</v>
      </c>
      <c r="H44" s="6" t="s">
        <v>55</v>
      </c>
      <c r="I44" s="7">
        <f t="shared" si="0"/>
        <v>1</v>
      </c>
      <c r="J44" s="7">
        <f t="shared" si="1"/>
        <v>0.88888888888888884</v>
      </c>
      <c r="K44" s="7">
        <f t="shared" si="2"/>
        <v>0.91919191919191923</v>
      </c>
      <c r="L44" s="7">
        <f t="shared" si="3"/>
        <v>0.4</v>
      </c>
      <c r="O44" s="6" t="s">
        <v>55</v>
      </c>
      <c r="P44" s="16">
        <f>I44*Kriteria!B$3</f>
        <v>0.27777777799999998</v>
      </c>
      <c r="Q44" s="16">
        <f>J44*Kriteria!C$3</f>
        <v>0.24691358044444442</v>
      </c>
      <c r="R44" s="16">
        <f>K44*Kriteria!D$3</f>
        <v>0.20426487072727273</v>
      </c>
      <c r="S44" s="16">
        <f>L44*Kriteria!E$3</f>
        <v>8.888888880000001E-2</v>
      </c>
      <c r="V44" s="17" t="s">
        <v>55</v>
      </c>
      <c r="W44" s="18">
        <f t="shared" si="4"/>
        <v>0.81784511797171711</v>
      </c>
      <c r="X44" s="19">
        <f t="shared" si="5"/>
        <v>64</v>
      </c>
    </row>
    <row r="45" spans="1:24" x14ac:dyDescent="0.2">
      <c r="A45" s="6" t="s">
        <v>56</v>
      </c>
      <c r="B45" s="7">
        <v>77</v>
      </c>
      <c r="C45" s="7">
        <v>83</v>
      </c>
      <c r="D45" s="7">
        <v>91</v>
      </c>
      <c r="E45" s="7">
        <v>6</v>
      </c>
      <c r="H45" s="6" t="s">
        <v>56</v>
      </c>
      <c r="I45" s="7">
        <f t="shared" si="0"/>
        <v>0.7857142857142857</v>
      </c>
      <c r="J45" s="7">
        <f t="shared" si="1"/>
        <v>0.92222222222222228</v>
      </c>
      <c r="K45" s="7">
        <f t="shared" si="2"/>
        <v>0.91919191919191923</v>
      </c>
      <c r="L45" s="7">
        <f t="shared" si="3"/>
        <v>0.33333333333333331</v>
      </c>
      <c r="O45" s="6" t="s">
        <v>56</v>
      </c>
      <c r="P45" s="16">
        <f>I45*Kriteria!B$3</f>
        <v>0.21825396842857139</v>
      </c>
      <c r="Q45" s="16">
        <f>J45*Kriteria!C$3</f>
        <v>0.2561728397111111</v>
      </c>
      <c r="R45" s="16">
        <f>K45*Kriteria!D$3</f>
        <v>0.20426487072727273</v>
      </c>
      <c r="S45" s="16">
        <f>L45*Kriteria!E$3</f>
        <v>7.407407399999999E-2</v>
      </c>
      <c r="V45" s="17" t="s">
        <v>56</v>
      </c>
      <c r="W45" s="18">
        <f t="shared" si="4"/>
        <v>0.75276575286695524</v>
      </c>
      <c r="X45" s="19">
        <f t="shared" si="5"/>
        <v>118</v>
      </c>
    </row>
    <row r="46" spans="1:24" x14ac:dyDescent="0.2">
      <c r="A46" s="6" t="s">
        <v>57</v>
      </c>
      <c r="B46" s="7">
        <v>82</v>
      </c>
      <c r="C46" s="7">
        <v>88</v>
      </c>
      <c r="D46" s="7">
        <v>94</v>
      </c>
      <c r="E46" s="7">
        <v>5</v>
      </c>
      <c r="H46" s="6" t="s">
        <v>57</v>
      </c>
      <c r="I46" s="7">
        <f t="shared" si="0"/>
        <v>0.83673469387755106</v>
      </c>
      <c r="J46" s="7">
        <f t="shared" si="1"/>
        <v>0.97777777777777775</v>
      </c>
      <c r="K46" s="7">
        <f t="shared" si="2"/>
        <v>0.9494949494949495</v>
      </c>
      <c r="L46" s="7">
        <f t="shared" si="3"/>
        <v>0.4</v>
      </c>
      <c r="O46" s="6" t="s">
        <v>57</v>
      </c>
      <c r="P46" s="16">
        <f>I46*Kriteria!B$3</f>
        <v>0.23242630404081632</v>
      </c>
      <c r="Q46" s="16">
        <f>J46*Kriteria!C$3</f>
        <v>0.27160493848888884</v>
      </c>
      <c r="R46" s="16">
        <f>K46*Kriteria!D$3</f>
        <v>0.21099887745454546</v>
      </c>
      <c r="S46" s="16">
        <f>L46*Kriteria!E$3</f>
        <v>8.888888880000001E-2</v>
      </c>
      <c r="V46" s="17" t="s">
        <v>57</v>
      </c>
      <c r="W46" s="18">
        <f t="shared" si="4"/>
        <v>0.8039190087842506</v>
      </c>
      <c r="X46" s="19">
        <f t="shared" si="5"/>
        <v>79</v>
      </c>
    </row>
    <row r="47" spans="1:24" x14ac:dyDescent="0.2">
      <c r="A47" s="6" t="s">
        <v>58</v>
      </c>
      <c r="B47" s="7">
        <v>88</v>
      </c>
      <c r="C47" s="7">
        <v>86</v>
      </c>
      <c r="D47" s="7">
        <v>98</v>
      </c>
      <c r="E47" s="7">
        <v>3</v>
      </c>
      <c r="H47" s="6" t="s">
        <v>58</v>
      </c>
      <c r="I47" s="7">
        <f t="shared" si="0"/>
        <v>0.89795918367346939</v>
      </c>
      <c r="J47" s="7">
        <f t="shared" si="1"/>
        <v>0.9555555555555556</v>
      </c>
      <c r="K47" s="7">
        <f t="shared" si="2"/>
        <v>0.98989898989898994</v>
      </c>
      <c r="L47" s="7">
        <f t="shared" si="3"/>
        <v>0.66666666666666663</v>
      </c>
      <c r="O47" s="6" t="s">
        <v>58</v>
      </c>
      <c r="P47" s="16">
        <f>I47*Kriteria!B$3</f>
        <v>0.24943310677551017</v>
      </c>
      <c r="Q47" s="16">
        <f>J47*Kriteria!C$3</f>
        <v>0.26543209897777775</v>
      </c>
      <c r="R47" s="16">
        <f>K47*Kriteria!D$3</f>
        <v>0.21997755309090911</v>
      </c>
      <c r="S47" s="16">
        <f>L47*Kriteria!E$3</f>
        <v>0.14814814799999998</v>
      </c>
      <c r="V47" s="17" t="s">
        <v>58</v>
      </c>
      <c r="W47" s="18">
        <f t="shared" si="4"/>
        <v>0.88299090684419701</v>
      </c>
      <c r="X47" s="19">
        <f t="shared" si="5"/>
        <v>22</v>
      </c>
    </row>
    <row r="48" spans="1:24" x14ac:dyDescent="0.2">
      <c r="A48" s="6" t="s">
        <v>59</v>
      </c>
      <c r="B48" s="7">
        <v>94</v>
      </c>
      <c r="C48" s="7">
        <v>90</v>
      </c>
      <c r="D48" s="7">
        <v>95</v>
      </c>
      <c r="E48" s="7">
        <v>5</v>
      </c>
      <c r="H48" s="6" t="s">
        <v>59</v>
      </c>
      <c r="I48" s="7">
        <f t="shared" si="0"/>
        <v>0.95918367346938771</v>
      </c>
      <c r="J48" s="7">
        <f t="shared" si="1"/>
        <v>1</v>
      </c>
      <c r="K48" s="7">
        <f t="shared" si="2"/>
        <v>0.95959595959595956</v>
      </c>
      <c r="L48" s="7">
        <f t="shared" si="3"/>
        <v>0.4</v>
      </c>
      <c r="O48" s="6" t="s">
        <v>59</v>
      </c>
      <c r="P48" s="16">
        <f>I48*Kriteria!B$3</f>
        <v>0.26643990951020402</v>
      </c>
      <c r="Q48" s="16">
        <f>J48*Kriteria!C$3</f>
        <v>0.27777777799999998</v>
      </c>
      <c r="R48" s="16">
        <f>K48*Kriteria!D$3</f>
        <v>0.21324354636363635</v>
      </c>
      <c r="S48" s="16">
        <f>L48*Kriteria!E$3</f>
        <v>8.888888880000001E-2</v>
      </c>
      <c r="V48" s="17" t="s">
        <v>59</v>
      </c>
      <c r="W48" s="18">
        <f t="shared" si="4"/>
        <v>0.84635012267384047</v>
      </c>
      <c r="X48" s="19">
        <f t="shared" si="5"/>
        <v>43</v>
      </c>
    </row>
    <row r="49" spans="1:24" x14ac:dyDescent="0.2">
      <c r="A49" s="6" t="s">
        <v>60</v>
      </c>
      <c r="B49" s="7">
        <v>92</v>
      </c>
      <c r="C49" s="7">
        <v>81</v>
      </c>
      <c r="D49" s="7">
        <v>90</v>
      </c>
      <c r="E49" s="7">
        <v>4</v>
      </c>
      <c r="H49" s="6" t="s">
        <v>60</v>
      </c>
      <c r="I49" s="7">
        <f t="shared" si="0"/>
        <v>0.93877551020408168</v>
      </c>
      <c r="J49" s="7">
        <f t="shared" si="1"/>
        <v>0.9</v>
      </c>
      <c r="K49" s="7">
        <f t="shared" si="2"/>
        <v>0.90909090909090906</v>
      </c>
      <c r="L49" s="7">
        <f t="shared" si="3"/>
        <v>0.5</v>
      </c>
      <c r="O49" s="6" t="s">
        <v>60</v>
      </c>
      <c r="P49" s="16">
        <f>I49*Kriteria!B$3</f>
        <v>0.26077097526530613</v>
      </c>
      <c r="Q49" s="16">
        <f>J49*Kriteria!C$3</f>
        <v>0.25000000019999996</v>
      </c>
      <c r="R49" s="16">
        <f>K49*Kriteria!D$3</f>
        <v>0.20202020181818181</v>
      </c>
      <c r="S49" s="16">
        <f>L49*Kriteria!E$3</f>
        <v>0.111111111</v>
      </c>
      <c r="V49" s="17" t="s">
        <v>60</v>
      </c>
      <c r="W49" s="18">
        <f t="shared" si="4"/>
        <v>0.82390228828348788</v>
      </c>
      <c r="X49" s="19">
        <f t="shared" si="5"/>
        <v>59</v>
      </c>
    </row>
    <row r="50" spans="1:24" x14ac:dyDescent="0.2">
      <c r="A50" s="6" t="s">
        <v>61</v>
      </c>
      <c r="B50" s="7">
        <v>92</v>
      </c>
      <c r="C50" s="7">
        <v>84</v>
      </c>
      <c r="D50" s="7">
        <v>79</v>
      </c>
      <c r="E50" s="7">
        <v>4</v>
      </c>
      <c r="H50" s="6" t="s">
        <v>61</v>
      </c>
      <c r="I50" s="7">
        <f t="shared" si="0"/>
        <v>0.93877551020408168</v>
      </c>
      <c r="J50" s="7">
        <f t="shared" si="1"/>
        <v>0.93333333333333335</v>
      </c>
      <c r="K50" s="7">
        <f t="shared" si="2"/>
        <v>0.79797979797979801</v>
      </c>
      <c r="L50" s="7">
        <f t="shared" si="3"/>
        <v>0.5</v>
      </c>
      <c r="O50" s="6" t="s">
        <v>61</v>
      </c>
      <c r="P50" s="16">
        <f>I50*Kriteria!B$3</f>
        <v>0.26077097526530613</v>
      </c>
      <c r="Q50" s="16">
        <f>J50*Kriteria!C$3</f>
        <v>0.25925925946666667</v>
      </c>
      <c r="R50" s="16">
        <f>K50*Kriteria!D$3</f>
        <v>0.17732884381818181</v>
      </c>
      <c r="S50" s="16">
        <f>L50*Kriteria!E$3</f>
        <v>0.111111111</v>
      </c>
      <c r="V50" s="17" t="s">
        <v>61</v>
      </c>
      <c r="W50" s="18">
        <f t="shared" si="4"/>
        <v>0.80847018955015459</v>
      </c>
      <c r="X50" s="19">
        <f t="shared" si="5"/>
        <v>76</v>
      </c>
    </row>
    <row r="51" spans="1:24" x14ac:dyDescent="0.2">
      <c r="A51" s="6" t="s">
        <v>62</v>
      </c>
      <c r="B51" s="7">
        <v>97</v>
      </c>
      <c r="C51" s="7">
        <v>84</v>
      </c>
      <c r="D51" s="7">
        <v>91</v>
      </c>
      <c r="E51" s="7">
        <v>6</v>
      </c>
      <c r="H51" s="6" t="s">
        <v>62</v>
      </c>
      <c r="I51" s="7">
        <f t="shared" si="0"/>
        <v>0.98979591836734693</v>
      </c>
      <c r="J51" s="7">
        <f t="shared" si="1"/>
        <v>0.93333333333333335</v>
      </c>
      <c r="K51" s="7">
        <f t="shared" si="2"/>
        <v>0.91919191919191923</v>
      </c>
      <c r="L51" s="7">
        <f t="shared" si="3"/>
        <v>0.33333333333333331</v>
      </c>
      <c r="O51" s="6" t="s">
        <v>62</v>
      </c>
      <c r="P51" s="16">
        <f>I51*Kriteria!B$3</f>
        <v>0.27494331087755097</v>
      </c>
      <c r="Q51" s="16">
        <f>J51*Kriteria!C$3</f>
        <v>0.25925925946666667</v>
      </c>
      <c r="R51" s="16">
        <f>K51*Kriteria!D$3</f>
        <v>0.20426487072727273</v>
      </c>
      <c r="S51" s="16">
        <f>L51*Kriteria!E$3</f>
        <v>7.407407399999999E-2</v>
      </c>
      <c r="V51" s="17" t="s">
        <v>62</v>
      </c>
      <c r="W51" s="18">
        <f t="shared" si="4"/>
        <v>0.81254151507149042</v>
      </c>
      <c r="X51" s="19">
        <f t="shared" si="5"/>
        <v>69</v>
      </c>
    </row>
    <row r="52" spans="1:24" x14ac:dyDescent="0.2">
      <c r="A52" s="6" t="s">
        <v>63</v>
      </c>
      <c r="B52" s="7">
        <v>79</v>
      </c>
      <c r="C52" s="7">
        <v>84</v>
      </c>
      <c r="D52" s="7">
        <v>95</v>
      </c>
      <c r="E52" s="7">
        <v>3</v>
      </c>
      <c r="H52" s="6" t="s">
        <v>63</v>
      </c>
      <c r="I52" s="7">
        <f t="shared" si="0"/>
        <v>0.80612244897959184</v>
      </c>
      <c r="J52" s="7">
        <f t="shared" si="1"/>
        <v>0.93333333333333335</v>
      </c>
      <c r="K52" s="7">
        <f t="shared" si="2"/>
        <v>0.95959595959595956</v>
      </c>
      <c r="L52" s="7">
        <f t="shared" si="3"/>
        <v>0.66666666666666663</v>
      </c>
      <c r="O52" s="6" t="s">
        <v>63</v>
      </c>
      <c r="P52" s="16">
        <f>I52*Kriteria!B$3</f>
        <v>0.22392290267346937</v>
      </c>
      <c r="Q52" s="16">
        <f>J52*Kriteria!C$3</f>
        <v>0.25925925946666667</v>
      </c>
      <c r="R52" s="16">
        <f>K52*Kriteria!D$3</f>
        <v>0.21324354636363635</v>
      </c>
      <c r="S52" s="16">
        <f>L52*Kriteria!E$3</f>
        <v>0.14814814799999998</v>
      </c>
      <c r="V52" s="17" t="s">
        <v>63</v>
      </c>
      <c r="W52" s="18">
        <f t="shared" si="4"/>
        <v>0.84457385650377237</v>
      </c>
      <c r="X52" s="19">
        <f t="shared" si="5"/>
        <v>45</v>
      </c>
    </row>
    <row r="53" spans="1:24" x14ac:dyDescent="0.2">
      <c r="A53" s="6" t="s">
        <v>64</v>
      </c>
      <c r="B53" s="7">
        <v>79</v>
      </c>
      <c r="C53" s="7">
        <v>90</v>
      </c>
      <c r="D53" s="7">
        <v>97</v>
      </c>
      <c r="E53" s="7">
        <v>3</v>
      </c>
      <c r="H53" s="6" t="s">
        <v>64</v>
      </c>
      <c r="I53" s="7">
        <f t="shared" si="0"/>
        <v>0.80612244897959184</v>
      </c>
      <c r="J53" s="7">
        <f t="shared" si="1"/>
        <v>1</v>
      </c>
      <c r="K53" s="7">
        <f t="shared" si="2"/>
        <v>0.97979797979797978</v>
      </c>
      <c r="L53" s="7">
        <f t="shared" si="3"/>
        <v>0.66666666666666663</v>
      </c>
      <c r="O53" s="6" t="s">
        <v>64</v>
      </c>
      <c r="P53" s="16">
        <f>I53*Kriteria!B$3</f>
        <v>0.22392290267346937</v>
      </c>
      <c r="Q53" s="16">
        <f>J53*Kriteria!C$3</f>
        <v>0.27777777799999998</v>
      </c>
      <c r="R53" s="16">
        <f>K53*Kriteria!D$3</f>
        <v>0.21773288418181819</v>
      </c>
      <c r="S53" s="16">
        <f>L53*Kriteria!E$3</f>
        <v>0.14814814799999998</v>
      </c>
      <c r="V53" s="17" t="s">
        <v>64</v>
      </c>
      <c r="W53" s="18">
        <f t="shared" si="4"/>
        <v>0.86758171285528762</v>
      </c>
      <c r="X53" s="19">
        <f t="shared" si="5"/>
        <v>26</v>
      </c>
    </row>
    <row r="54" spans="1:24" x14ac:dyDescent="0.2">
      <c r="A54" s="6" t="s">
        <v>65</v>
      </c>
      <c r="B54" s="7">
        <v>84</v>
      </c>
      <c r="C54" s="7">
        <v>87</v>
      </c>
      <c r="D54" s="7">
        <v>89</v>
      </c>
      <c r="E54" s="7">
        <v>5</v>
      </c>
      <c r="H54" s="6" t="s">
        <v>65</v>
      </c>
      <c r="I54" s="7">
        <f t="shared" si="0"/>
        <v>0.8571428571428571</v>
      </c>
      <c r="J54" s="7">
        <f t="shared" si="1"/>
        <v>0.96666666666666667</v>
      </c>
      <c r="K54" s="7">
        <f t="shared" si="2"/>
        <v>0.89898989898989901</v>
      </c>
      <c r="L54" s="7">
        <f t="shared" si="3"/>
        <v>0.4</v>
      </c>
      <c r="O54" s="6" t="s">
        <v>65</v>
      </c>
      <c r="P54" s="16">
        <f>I54*Kriteria!B$3</f>
        <v>0.23809523828571424</v>
      </c>
      <c r="Q54" s="16">
        <f>J54*Kriteria!C$3</f>
        <v>0.26851851873333332</v>
      </c>
      <c r="R54" s="16">
        <f>K54*Kriteria!D$3</f>
        <v>0.19977553290909092</v>
      </c>
      <c r="S54" s="16">
        <f>L54*Kriteria!E$3</f>
        <v>8.888888880000001E-2</v>
      </c>
      <c r="V54" s="17" t="s">
        <v>65</v>
      </c>
      <c r="W54" s="18">
        <f t="shared" si="4"/>
        <v>0.79527817872813844</v>
      </c>
      <c r="X54" s="19">
        <f t="shared" si="5"/>
        <v>87</v>
      </c>
    </row>
    <row r="55" spans="1:24" x14ac:dyDescent="0.2">
      <c r="A55" s="6" t="s">
        <v>66</v>
      </c>
      <c r="B55" s="7">
        <v>90</v>
      </c>
      <c r="C55" s="7">
        <v>80</v>
      </c>
      <c r="D55" s="7">
        <v>90</v>
      </c>
      <c r="E55" s="7">
        <v>3</v>
      </c>
      <c r="H55" s="6" t="s">
        <v>66</v>
      </c>
      <c r="I55" s="7">
        <f t="shared" si="0"/>
        <v>0.91836734693877553</v>
      </c>
      <c r="J55" s="7">
        <f t="shared" si="1"/>
        <v>0.88888888888888884</v>
      </c>
      <c r="K55" s="7">
        <f t="shared" si="2"/>
        <v>0.90909090909090906</v>
      </c>
      <c r="L55" s="7">
        <f t="shared" si="3"/>
        <v>0.66666666666666663</v>
      </c>
      <c r="O55" s="6" t="s">
        <v>66</v>
      </c>
      <c r="P55" s="16">
        <f>I55*Kriteria!B$3</f>
        <v>0.25510204102040812</v>
      </c>
      <c r="Q55" s="16">
        <f>J55*Kriteria!C$3</f>
        <v>0.24691358044444442</v>
      </c>
      <c r="R55" s="16">
        <f>K55*Kriteria!D$3</f>
        <v>0.20202020181818181</v>
      </c>
      <c r="S55" s="16">
        <f>L55*Kriteria!E$3</f>
        <v>0.14814814799999998</v>
      </c>
      <c r="V55" s="17" t="s">
        <v>66</v>
      </c>
      <c r="W55" s="18">
        <f t="shared" si="4"/>
        <v>0.85218397128303436</v>
      </c>
      <c r="X55" s="19">
        <f t="shared" si="5"/>
        <v>37</v>
      </c>
    </row>
    <row r="56" spans="1:24" x14ac:dyDescent="0.2">
      <c r="A56" s="6" t="s">
        <v>67</v>
      </c>
      <c r="B56" s="7">
        <v>96</v>
      </c>
      <c r="C56" s="7">
        <v>81</v>
      </c>
      <c r="D56" s="7">
        <v>94</v>
      </c>
      <c r="E56" s="7">
        <v>4</v>
      </c>
      <c r="H56" s="6" t="s">
        <v>67</v>
      </c>
      <c r="I56" s="7">
        <f t="shared" si="0"/>
        <v>0.97959183673469385</v>
      </c>
      <c r="J56" s="7">
        <f t="shared" si="1"/>
        <v>0.9</v>
      </c>
      <c r="K56" s="7">
        <f t="shared" si="2"/>
        <v>0.9494949494949495</v>
      </c>
      <c r="L56" s="7">
        <f t="shared" si="3"/>
        <v>0.5</v>
      </c>
      <c r="O56" s="6" t="s">
        <v>67</v>
      </c>
      <c r="P56" s="16">
        <f>I56*Kriteria!B$3</f>
        <v>0.27210884375510203</v>
      </c>
      <c r="Q56" s="16">
        <f>J56*Kriteria!C$3</f>
        <v>0.25000000019999996</v>
      </c>
      <c r="R56" s="16">
        <f>K56*Kriteria!D$3</f>
        <v>0.21099887745454546</v>
      </c>
      <c r="S56" s="16">
        <f>L56*Kriteria!E$3</f>
        <v>0.111111111</v>
      </c>
      <c r="V56" s="17" t="s">
        <v>67</v>
      </c>
      <c r="W56" s="18">
        <f t="shared" si="4"/>
        <v>0.84421883240964757</v>
      </c>
      <c r="X56" s="19">
        <f t="shared" si="5"/>
        <v>47</v>
      </c>
    </row>
    <row r="57" spans="1:24" x14ac:dyDescent="0.2">
      <c r="A57" s="6" t="s">
        <v>68</v>
      </c>
      <c r="B57" s="7">
        <v>75</v>
      </c>
      <c r="C57" s="7">
        <v>81</v>
      </c>
      <c r="D57" s="7">
        <v>95</v>
      </c>
      <c r="E57" s="7">
        <v>4</v>
      </c>
      <c r="H57" s="6" t="s">
        <v>68</v>
      </c>
      <c r="I57" s="7">
        <f t="shared" si="0"/>
        <v>0.76530612244897955</v>
      </c>
      <c r="J57" s="7">
        <f t="shared" si="1"/>
        <v>0.9</v>
      </c>
      <c r="K57" s="7">
        <f t="shared" si="2"/>
        <v>0.95959595959595956</v>
      </c>
      <c r="L57" s="7">
        <f t="shared" si="3"/>
        <v>0.5</v>
      </c>
      <c r="O57" s="6" t="s">
        <v>68</v>
      </c>
      <c r="P57" s="16">
        <f>I57*Kriteria!B$3</f>
        <v>0.21258503418367344</v>
      </c>
      <c r="Q57" s="16">
        <f>J57*Kriteria!C$3</f>
        <v>0.25000000019999996</v>
      </c>
      <c r="R57" s="16">
        <f>K57*Kriteria!D$3</f>
        <v>0.21324354636363635</v>
      </c>
      <c r="S57" s="16">
        <f>L57*Kriteria!E$3</f>
        <v>0.111111111</v>
      </c>
      <c r="V57" s="17" t="s">
        <v>68</v>
      </c>
      <c r="W57" s="18">
        <f t="shared" si="4"/>
        <v>0.78693969174730971</v>
      </c>
      <c r="X57" s="19">
        <f t="shared" si="5"/>
        <v>95</v>
      </c>
    </row>
    <row r="58" spans="1:24" x14ac:dyDescent="0.2">
      <c r="A58" s="6" t="s">
        <v>69</v>
      </c>
      <c r="B58" s="7">
        <v>93</v>
      </c>
      <c r="C58" s="7">
        <v>89</v>
      </c>
      <c r="D58" s="7">
        <v>86</v>
      </c>
      <c r="E58" s="7">
        <v>4</v>
      </c>
      <c r="H58" s="6" t="s">
        <v>69</v>
      </c>
      <c r="I58" s="7">
        <f t="shared" si="0"/>
        <v>0.94897959183673475</v>
      </c>
      <c r="J58" s="7">
        <f t="shared" si="1"/>
        <v>0.98888888888888893</v>
      </c>
      <c r="K58" s="7">
        <f t="shared" si="2"/>
        <v>0.86868686868686873</v>
      </c>
      <c r="L58" s="7">
        <f t="shared" si="3"/>
        <v>0.5</v>
      </c>
      <c r="O58" s="6" t="s">
        <v>69</v>
      </c>
      <c r="P58" s="16">
        <f>I58*Kriteria!B$3</f>
        <v>0.26360544238775507</v>
      </c>
      <c r="Q58" s="16">
        <f>J58*Kriteria!C$3</f>
        <v>0.27469135824444441</v>
      </c>
      <c r="R58" s="16">
        <f>K58*Kriteria!D$3</f>
        <v>0.19304152618181819</v>
      </c>
      <c r="S58" s="16">
        <f>L58*Kriteria!E$3</f>
        <v>0.111111111</v>
      </c>
      <c r="V58" s="17" t="s">
        <v>69</v>
      </c>
      <c r="W58" s="18">
        <f t="shared" si="4"/>
        <v>0.84244943781401771</v>
      </c>
      <c r="X58" s="19">
        <f t="shared" si="5"/>
        <v>48</v>
      </c>
    </row>
    <row r="59" spans="1:24" x14ac:dyDescent="0.2">
      <c r="A59" s="6" t="s">
        <v>70</v>
      </c>
      <c r="B59" s="7">
        <v>76</v>
      </c>
      <c r="C59" s="7">
        <v>86</v>
      </c>
      <c r="D59" s="7">
        <v>81</v>
      </c>
      <c r="E59" s="7">
        <v>5</v>
      </c>
      <c r="H59" s="6" t="s">
        <v>70</v>
      </c>
      <c r="I59" s="7">
        <f t="shared" si="0"/>
        <v>0.77551020408163263</v>
      </c>
      <c r="J59" s="7">
        <f t="shared" si="1"/>
        <v>0.9555555555555556</v>
      </c>
      <c r="K59" s="7">
        <f t="shared" si="2"/>
        <v>0.81818181818181823</v>
      </c>
      <c r="L59" s="7">
        <f t="shared" si="3"/>
        <v>0.4</v>
      </c>
      <c r="O59" s="6" t="s">
        <v>70</v>
      </c>
      <c r="P59" s="16">
        <f>I59*Kriteria!B$3</f>
        <v>0.21541950130612242</v>
      </c>
      <c r="Q59" s="16">
        <f>J59*Kriteria!C$3</f>
        <v>0.26543209897777775</v>
      </c>
      <c r="R59" s="16">
        <f>K59*Kriteria!D$3</f>
        <v>0.18181818163636365</v>
      </c>
      <c r="S59" s="16">
        <f>L59*Kriteria!E$3</f>
        <v>8.888888880000001E-2</v>
      </c>
      <c r="V59" s="17" t="s">
        <v>70</v>
      </c>
      <c r="W59" s="18">
        <f t="shared" si="4"/>
        <v>0.75155867072026383</v>
      </c>
      <c r="X59" s="19">
        <f t="shared" si="5"/>
        <v>119</v>
      </c>
    </row>
    <row r="60" spans="1:24" x14ac:dyDescent="0.2">
      <c r="A60" s="6" t="s">
        <v>71</v>
      </c>
      <c r="B60" s="7">
        <v>89</v>
      </c>
      <c r="C60" s="7">
        <v>90</v>
      </c>
      <c r="D60" s="7">
        <v>97</v>
      </c>
      <c r="E60" s="7">
        <v>5</v>
      </c>
      <c r="H60" s="6" t="s">
        <v>71</v>
      </c>
      <c r="I60" s="7">
        <f t="shared" si="0"/>
        <v>0.90816326530612246</v>
      </c>
      <c r="J60" s="7">
        <f t="shared" si="1"/>
        <v>1</v>
      </c>
      <c r="K60" s="7">
        <f t="shared" si="2"/>
        <v>0.97979797979797978</v>
      </c>
      <c r="L60" s="7">
        <f t="shared" si="3"/>
        <v>0.4</v>
      </c>
      <c r="O60" s="6" t="s">
        <v>71</v>
      </c>
      <c r="P60" s="16">
        <f>I60*Kriteria!B$3</f>
        <v>0.25226757389795917</v>
      </c>
      <c r="Q60" s="16">
        <f>J60*Kriteria!C$3</f>
        <v>0.27777777799999998</v>
      </c>
      <c r="R60" s="16">
        <f>K60*Kriteria!D$3</f>
        <v>0.21773288418181819</v>
      </c>
      <c r="S60" s="16">
        <f>L60*Kriteria!E$3</f>
        <v>8.888888880000001E-2</v>
      </c>
      <c r="V60" s="17" t="s">
        <v>71</v>
      </c>
      <c r="W60" s="18">
        <f t="shared" si="4"/>
        <v>0.83666712487977735</v>
      </c>
      <c r="X60" s="19">
        <f t="shared" si="5"/>
        <v>50</v>
      </c>
    </row>
    <row r="61" spans="1:24" x14ac:dyDescent="0.2">
      <c r="A61" s="6" t="s">
        <v>72</v>
      </c>
      <c r="B61" s="7">
        <v>79</v>
      </c>
      <c r="C61" s="7">
        <v>80</v>
      </c>
      <c r="D61" s="7">
        <v>85</v>
      </c>
      <c r="E61" s="7">
        <v>6</v>
      </c>
      <c r="H61" s="6" t="s">
        <v>72</v>
      </c>
      <c r="I61" s="7">
        <f t="shared" si="0"/>
        <v>0.80612244897959184</v>
      </c>
      <c r="J61" s="7">
        <f t="shared" si="1"/>
        <v>0.88888888888888884</v>
      </c>
      <c r="K61" s="7">
        <f t="shared" si="2"/>
        <v>0.85858585858585856</v>
      </c>
      <c r="L61" s="7">
        <f t="shared" si="3"/>
        <v>0.33333333333333331</v>
      </c>
      <c r="O61" s="6" t="s">
        <v>72</v>
      </c>
      <c r="P61" s="16">
        <f>I61*Kriteria!B$3</f>
        <v>0.22392290267346937</v>
      </c>
      <c r="Q61" s="16">
        <f>J61*Kriteria!C$3</f>
        <v>0.24691358044444442</v>
      </c>
      <c r="R61" s="16">
        <f>K61*Kriteria!D$3</f>
        <v>0.19079685727272727</v>
      </c>
      <c r="S61" s="16">
        <f>L61*Kriteria!E$3</f>
        <v>7.407407399999999E-2</v>
      </c>
      <c r="V61" s="17" t="s">
        <v>72</v>
      </c>
      <c r="W61" s="18">
        <f t="shared" si="4"/>
        <v>0.73570741439064113</v>
      </c>
      <c r="X61" s="19">
        <f t="shared" si="5"/>
        <v>123</v>
      </c>
    </row>
    <row r="62" spans="1:24" x14ac:dyDescent="0.2">
      <c r="A62" s="6" t="s">
        <v>73</v>
      </c>
      <c r="B62" s="7">
        <v>78</v>
      </c>
      <c r="C62" s="7">
        <v>83</v>
      </c>
      <c r="D62" s="7">
        <v>89</v>
      </c>
      <c r="E62" s="7">
        <v>3</v>
      </c>
      <c r="H62" s="6" t="s">
        <v>73</v>
      </c>
      <c r="I62" s="7">
        <f t="shared" si="0"/>
        <v>0.79591836734693877</v>
      </c>
      <c r="J62" s="7">
        <f t="shared" si="1"/>
        <v>0.92222222222222228</v>
      </c>
      <c r="K62" s="7">
        <f t="shared" si="2"/>
        <v>0.89898989898989901</v>
      </c>
      <c r="L62" s="7">
        <f t="shared" si="3"/>
        <v>0.66666666666666663</v>
      </c>
      <c r="O62" s="6" t="s">
        <v>73</v>
      </c>
      <c r="P62" s="16">
        <f>I62*Kriteria!B$3</f>
        <v>0.2210884355510204</v>
      </c>
      <c r="Q62" s="16">
        <f>J62*Kriteria!C$3</f>
        <v>0.2561728397111111</v>
      </c>
      <c r="R62" s="16">
        <f>K62*Kriteria!D$3</f>
        <v>0.19977553290909092</v>
      </c>
      <c r="S62" s="16">
        <f>L62*Kriteria!E$3</f>
        <v>0.14814814799999998</v>
      </c>
      <c r="V62" s="17" t="s">
        <v>73</v>
      </c>
      <c r="W62" s="18">
        <f t="shared" si="4"/>
        <v>0.82518495617122234</v>
      </c>
      <c r="X62" s="19">
        <f t="shared" si="5"/>
        <v>58</v>
      </c>
    </row>
    <row r="63" spans="1:24" x14ac:dyDescent="0.2">
      <c r="A63" s="6" t="s">
        <v>74</v>
      </c>
      <c r="B63" s="7">
        <v>89</v>
      </c>
      <c r="C63" s="7">
        <v>83</v>
      </c>
      <c r="D63" s="7">
        <v>86</v>
      </c>
      <c r="E63" s="7">
        <v>2</v>
      </c>
      <c r="H63" s="6" t="s">
        <v>74</v>
      </c>
      <c r="I63" s="7">
        <f t="shared" si="0"/>
        <v>0.90816326530612246</v>
      </c>
      <c r="J63" s="7">
        <f t="shared" si="1"/>
        <v>0.92222222222222228</v>
      </c>
      <c r="K63" s="7">
        <f t="shared" si="2"/>
        <v>0.86868686868686873</v>
      </c>
      <c r="L63" s="7">
        <f t="shared" si="3"/>
        <v>1</v>
      </c>
      <c r="O63" s="6" t="s">
        <v>74</v>
      </c>
      <c r="P63" s="16">
        <f>I63*Kriteria!B$3</f>
        <v>0.25226757389795917</v>
      </c>
      <c r="Q63" s="16">
        <f>J63*Kriteria!C$3</f>
        <v>0.2561728397111111</v>
      </c>
      <c r="R63" s="16">
        <f>K63*Kriteria!D$3</f>
        <v>0.19304152618181819</v>
      </c>
      <c r="S63" s="16">
        <f>L63*Kriteria!E$3</f>
        <v>0.222222222</v>
      </c>
      <c r="V63" s="17" t="s">
        <v>74</v>
      </c>
      <c r="W63" s="18">
        <f t="shared" si="4"/>
        <v>0.92370416179088843</v>
      </c>
      <c r="X63" s="19">
        <f t="shared" si="5"/>
        <v>11</v>
      </c>
    </row>
    <row r="64" spans="1:24" x14ac:dyDescent="0.2">
      <c r="A64" s="6" t="s">
        <v>75</v>
      </c>
      <c r="B64" s="7">
        <v>96</v>
      </c>
      <c r="C64" s="7">
        <v>90</v>
      </c>
      <c r="D64" s="7">
        <v>93</v>
      </c>
      <c r="E64" s="7">
        <v>3</v>
      </c>
      <c r="H64" s="6" t="s">
        <v>75</v>
      </c>
      <c r="I64" s="7">
        <f t="shared" si="0"/>
        <v>0.97959183673469385</v>
      </c>
      <c r="J64" s="7">
        <f t="shared" si="1"/>
        <v>1</v>
      </c>
      <c r="K64" s="7">
        <f t="shared" si="2"/>
        <v>0.93939393939393945</v>
      </c>
      <c r="L64" s="7">
        <f t="shared" si="3"/>
        <v>0.66666666666666663</v>
      </c>
      <c r="O64" s="6" t="s">
        <v>75</v>
      </c>
      <c r="P64" s="16">
        <f>I64*Kriteria!B$3</f>
        <v>0.27210884375510203</v>
      </c>
      <c r="Q64" s="16">
        <f>J64*Kriteria!C$3</f>
        <v>0.27777777799999998</v>
      </c>
      <c r="R64" s="16">
        <f>K64*Kriteria!D$3</f>
        <v>0.20875420854545457</v>
      </c>
      <c r="S64" s="16">
        <f>L64*Kriteria!E$3</f>
        <v>0.14814814799999998</v>
      </c>
      <c r="V64" s="17" t="s">
        <v>75</v>
      </c>
      <c r="W64" s="18">
        <f t="shared" si="4"/>
        <v>0.90678897830055649</v>
      </c>
      <c r="X64" s="19">
        <f t="shared" si="5"/>
        <v>17</v>
      </c>
    </row>
    <row r="65" spans="1:24" x14ac:dyDescent="0.2">
      <c r="A65" s="6" t="s">
        <v>76</v>
      </c>
      <c r="B65" s="7">
        <v>81</v>
      </c>
      <c r="C65" s="7">
        <v>87</v>
      </c>
      <c r="D65" s="7">
        <v>86</v>
      </c>
      <c r="E65" s="7">
        <v>6</v>
      </c>
      <c r="H65" s="6" t="s">
        <v>76</v>
      </c>
      <c r="I65" s="7">
        <f t="shared" si="0"/>
        <v>0.82653061224489799</v>
      </c>
      <c r="J65" s="7">
        <f t="shared" si="1"/>
        <v>0.96666666666666667</v>
      </c>
      <c r="K65" s="7">
        <f t="shared" si="2"/>
        <v>0.86868686868686873</v>
      </c>
      <c r="L65" s="7">
        <f t="shared" si="3"/>
        <v>0.33333333333333331</v>
      </c>
      <c r="O65" s="6" t="s">
        <v>76</v>
      </c>
      <c r="P65" s="16">
        <f>I65*Kriteria!B$3</f>
        <v>0.22959183691836735</v>
      </c>
      <c r="Q65" s="16">
        <f>J65*Kriteria!C$3</f>
        <v>0.26851851873333332</v>
      </c>
      <c r="R65" s="16">
        <f>K65*Kriteria!D$3</f>
        <v>0.19304152618181819</v>
      </c>
      <c r="S65" s="16">
        <f>L65*Kriteria!E$3</f>
        <v>7.407407399999999E-2</v>
      </c>
      <c r="V65" s="17" t="s">
        <v>76</v>
      </c>
      <c r="W65" s="18">
        <f t="shared" si="4"/>
        <v>0.76522595583351893</v>
      </c>
      <c r="X65" s="19">
        <f t="shared" si="5"/>
        <v>114</v>
      </c>
    </row>
    <row r="66" spans="1:24" x14ac:dyDescent="0.2">
      <c r="A66" s="6" t="s">
        <v>77</v>
      </c>
      <c r="B66" s="7">
        <v>98</v>
      </c>
      <c r="C66" s="7">
        <v>85</v>
      </c>
      <c r="D66" s="7">
        <v>86</v>
      </c>
      <c r="E66" s="7">
        <v>5</v>
      </c>
      <c r="H66" s="6" t="s">
        <v>77</v>
      </c>
      <c r="I66" s="7">
        <f t="shared" si="0"/>
        <v>1</v>
      </c>
      <c r="J66" s="7">
        <f t="shared" si="1"/>
        <v>0.94444444444444442</v>
      </c>
      <c r="K66" s="7">
        <f t="shared" si="2"/>
        <v>0.86868686868686873</v>
      </c>
      <c r="L66" s="7">
        <f t="shared" si="3"/>
        <v>0.4</v>
      </c>
      <c r="O66" s="6" t="s">
        <v>77</v>
      </c>
      <c r="P66" s="16">
        <f>I66*Kriteria!B$3</f>
        <v>0.27777777799999998</v>
      </c>
      <c r="Q66" s="16">
        <f>J66*Kriteria!C$3</f>
        <v>0.26234567922222218</v>
      </c>
      <c r="R66" s="16">
        <f>K66*Kriteria!D$3</f>
        <v>0.19304152618181819</v>
      </c>
      <c r="S66" s="16">
        <f>L66*Kriteria!E$3</f>
        <v>8.888888880000001E-2</v>
      </c>
      <c r="V66" s="17" t="s">
        <v>77</v>
      </c>
      <c r="W66" s="18">
        <f t="shared" si="4"/>
        <v>0.82205387220404036</v>
      </c>
      <c r="X66" s="19">
        <f t="shared" si="5"/>
        <v>61</v>
      </c>
    </row>
    <row r="67" spans="1:24" x14ac:dyDescent="0.2">
      <c r="A67" s="6" t="s">
        <v>78</v>
      </c>
      <c r="B67" s="7">
        <v>89</v>
      </c>
      <c r="C67" s="7">
        <v>90</v>
      </c>
      <c r="D67" s="7">
        <v>80</v>
      </c>
      <c r="E67" s="7">
        <v>2</v>
      </c>
      <c r="H67" s="6" t="s">
        <v>78</v>
      </c>
      <c r="I67" s="7">
        <f t="shared" si="0"/>
        <v>0.90816326530612246</v>
      </c>
      <c r="J67" s="7">
        <f t="shared" si="1"/>
        <v>1</v>
      </c>
      <c r="K67" s="7">
        <f t="shared" si="2"/>
        <v>0.80808080808080807</v>
      </c>
      <c r="L67" s="7">
        <f t="shared" si="3"/>
        <v>1</v>
      </c>
      <c r="O67" s="6" t="s">
        <v>78</v>
      </c>
      <c r="P67" s="16">
        <f>I67*Kriteria!B$3</f>
        <v>0.25226757389795917</v>
      </c>
      <c r="Q67" s="16">
        <f>J67*Kriteria!C$3</f>
        <v>0.27777777799999998</v>
      </c>
      <c r="R67" s="16">
        <f>K67*Kriteria!D$3</f>
        <v>0.17957351272727273</v>
      </c>
      <c r="S67" s="16">
        <f>L67*Kriteria!E$3</f>
        <v>0.222222222</v>
      </c>
      <c r="V67" s="17" t="s">
        <v>78</v>
      </c>
      <c r="W67" s="18">
        <f t="shared" si="4"/>
        <v>0.9318410866252318</v>
      </c>
      <c r="X67" s="19">
        <f t="shared" si="5"/>
        <v>6</v>
      </c>
    </row>
    <row r="68" spans="1:24" x14ac:dyDescent="0.2">
      <c r="A68" s="6" t="s">
        <v>79</v>
      </c>
      <c r="B68" s="7">
        <v>98</v>
      </c>
      <c r="C68" s="7">
        <v>88</v>
      </c>
      <c r="D68" s="7">
        <v>79</v>
      </c>
      <c r="E68" s="7">
        <v>5</v>
      </c>
      <c r="H68" s="6" t="s">
        <v>79</v>
      </c>
      <c r="I68" s="7">
        <f t="shared" si="0"/>
        <v>1</v>
      </c>
      <c r="J68" s="7">
        <f t="shared" si="1"/>
        <v>0.97777777777777775</v>
      </c>
      <c r="K68" s="7">
        <f t="shared" si="2"/>
        <v>0.79797979797979801</v>
      </c>
      <c r="L68" s="7">
        <f t="shared" si="3"/>
        <v>0.4</v>
      </c>
      <c r="O68" s="6" t="s">
        <v>79</v>
      </c>
      <c r="P68" s="16">
        <f>I68*Kriteria!B$3</f>
        <v>0.27777777799999998</v>
      </c>
      <c r="Q68" s="16">
        <f>J68*Kriteria!C$3</f>
        <v>0.27160493848888884</v>
      </c>
      <c r="R68" s="16">
        <f>K68*Kriteria!D$3</f>
        <v>0.17732884381818181</v>
      </c>
      <c r="S68" s="16">
        <f>L68*Kriteria!E$3</f>
        <v>8.888888880000001E-2</v>
      </c>
      <c r="V68" s="17" t="s">
        <v>79</v>
      </c>
      <c r="W68" s="18">
        <f t="shared" si="4"/>
        <v>0.81560044910707064</v>
      </c>
      <c r="X68" s="19">
        <f t="shared" si="5"/>
        <v>67</v>
      </c>
    </row>
    <row r="69" spans="1:24" x14ac:dyDescent="0.2">
      <c r="A69" s="6" t="s">
        <v>80</v>
      </c>
      <c r="B69" s="7">
        <v>98</v>
      </c>
      <c r="C69" s="7">
        <v>85</v>
      </c>
      <c r="D69" s="7">
        <v>98</v>
      </c>
      <c r="E69" s="7">
        <v>5</v>
      </c>
      <c r="H69" s="6" t="s">
        <v>80</v>
      </c>
      <c r="I69" s="7">
        <f t="shared" si="0"/>
        <v>1</v>
      </c>
      <c r="J69" s="7">
        <f t="shared" si="1"/>
        <v>0.94444444444444442</v>
      </c>
      <c r="K69" s="7">
        <f t="shared" si="2"/>
        <v>0.98989898989898994</v>
      </c>
      <c r="L69" s="7">
        <f t="shared" si="3"/>
        <v>0.4</v>
      </c>
      <c r="O69" s="6" t="s">
        <v>80</v>
      </c>
      <c r="P69" s="16">
        <f>I69*Kriteria!B$3</f>
        <v>0.27777777799999998</v>
      </c>
      <c r="Q69" s="16">
        <f>J69*Kriteria!C$3</f>
        <v>0.26234567922222218</v>
      </c>
      <c r="R69" s="16">
        <f>K69*Kriteria!D$3</f>
        <v>0.21997755309090911</v>
      </c>
      <c r="S69" s="16">
        <f>L69*Kriteria!E$3</f>
        <v>8.888888880000001E-2</v>
      </c>
      <c r="V69" s="17" t="s">
        <v>80</v>
      </c>
      <c r="W69" s="18">
        <f t="shared" si="4"/>
        <v>0.84898989911313139</v>
      </c>
      <c r="X69" s="19">
        <f t="shared" si="5"/>
        <v>40</v>
      </c>
    </row>
    <row r="70" spans="1:24" x14ac:dyDescent="0.2">
      <c r="A70" s="6" t="s">
        <v>81</v>
      </c>
      <c r="B70" s="7">
        <v>84</v>
      </c>
      <c r="C70" s="7">
        <v>81</v>
      </c>
      <c r="D70" s="7">
        <v>94</v>
      </c>
      <c r="E70" s="7">
        <v>6</v>
      </c>
      <c r="H70" s="6" t="s">
        <v>81</v>
      </c>
      <c r="I70" s="7">
        <f t="shared" ref="I70:I128" si="6">IF(B$129="benefit",B70/B$131,B$130/B70)</f>
        <v>0.8571428571428571</v>
      </c>
      <c r="J70" s="7">
        <f t="shared" ref="J70:J128" si="7">IF(C$129="benefit",C70/C$131,C$130/C70)</f>
        <v>0.9</v>
      </c>
      <c r="K70" s="7">
        <f t="shared" ref="K70:K128" si="8">IF(D$129="benefit",D70/D$131,D$130/D70)</f>
        <v>0.9494949494949495</v>
      </c>
      <c r="L70" s="7">
        <f t="shared" ref="L70:L128" si="9">IF(E$129="benefit",E70/E$131,E$130/E70)</f>
        <v>0.33333333333333331</v>
      </c>
      <c r="O70" s="6" t="s">
        <v>81</v>
      </c>
      <c r="P70" s="16">
        <f>I70*Kriteria!B$3</f>
        <v>0.23809523828571424</v>
      </c>
      <c r="Q70" s="16">
        <f>J70*Kriteria!C$3</f>
        <v>0.25000000019999996</v>
      </c>
      <c r="R70" s="16">
        <f>K70*Kriteria!D$3</f>
        <v>0.21099887745454546</v>
      </c>
      <c r="S70" s="16">
        <f>L70*Kriteria!E$3</f>
        <v>7.407407399999999E-2</v>
      </c>
      <c r="V70" s="17" t="s">
        <v>81</v>
      </c>
      <c r="W70" s="18">
        <f t="shared" ref="W70:W128" si="10">SUM(P70:S70)</f>
        <v>0.77316818994025971</v>
      </c>
      <c r="X70" s="19">
        <f t="shared" ref="X70:X128" si="11">RANK(W70,W$5:W$128)</f>
        <v>111</v>
      </c>
    </row>
    <row r="71" spans="1:24" x14ac:dyDescent="0.2">
      <c r="A71" s="6" t="s">
        <v>82</v>
      </c>
      <c r="B71" s="7">
        <v>87</v>
      </c>
      <c r="C71" s="7">
        <v>87</v>
      </c>
      <c r="D71" s="7">
        <v>84</v>
      </c>
      <c r="E71" s="7">
        <v>3</v>
      </c>
      <c r="H71" s="6" t="s">
        <v>82</v>
      </c>
      <c r="I71" s="7">
        <f t="shared" si="6"/>
        <v>0.88775510204081631</v>
      </c>
      <c r="J71" s="7">
        <f t="shared" si="7"/>
        <v>0.96666666666666667</v>
      </c>
      <c r="K71" s="7">
        <f t="shared" si="8"/>
        <v>0.84848484848484851</v>
      </c>
      <c r="L71" s="7">
        <f t="shared" si="9"/>
        <v>0.66666666666666663</v>
      </c>
      <c r="O71" s="6" t="s">
        <v>82</v>
      </c>
      <c r="P71" s="16">
        <f>I71*Kriteria!B$3</f>
        <v>0.2465986396530612</v>
      </c>
      <c r="Q71" s="16">
        <f>J71*Kriteria!C$3</f>
        <v>0.26851851873333332</v>
      </c>
      <c r="R71" s="16">
        <f>K71*Kriteria!D$3</f>
        <v>0.18855218836363635</v>
      </c>
      <c r="S71" s="16">
        <f>L71*Kriteria!E$3</f>
        <v>0.14814814799999998</v>
      </c>
      <c r="V71" s="17" t="s">
        <v>82</v>
      </c>
      <c r="W71" s="18">
        <f t="shared" si="10"/>
        <v>0.85181749475003077</v>
      </c>
      <c r="X71" s="19">
        <f t="shared" si="11"/>
        <v>38</v>
      </c>
    </row>
    <row r="72" spans="1:24" x14ac:dyDescent="0.2">
      <c r="A72" s="6" t="s">
        <v>83</v>
      </c>
      <c r="B72" s="7">
        <v>84</v>
      </c>
      <c r="C72" s="7">
        <v>90</v>
      </c>
      <c r="D72" s="7">
        <v>78</v>
      </c>
      <c r="E72" s="7">
        <v>6</v>
      </c>
      <c r="H72" s="6" t="s">
        <v>83</v>
      </c>
      <c r="I72" s="7">
        <f t="shared" si="6"/>
        <v>0.8571428571428571</v>
      </c>
      <c r="J72" s="7">
        <f t="shared" si="7"/>
        <v>1</v>
      </c>
      <c r="K72" s="7">
        <f t="shared" si="8"/>
        <v>0.78787878787878785</v>
      </c>
      <c r="L72" s="7">
        <f t="shared" si="9"/>
        <v>0.33333333333333331</v>
      </c>
      <c r="O72" s="6" t="s">
        <v>83</v>
      </c>
      <c r="P72" s="16">
        <f>I72*Kriteria!B$3</f>
        <v>0.23809523828571424</v>
      </c>
      <c r="Q72" s="16">
        <f>J72*Kriteria!C$3</f>
        <v>0.27777777799999998</v>
      </c>
      <c r="R72" s="16">
        <f>K72*Kriteria!D$3</f>
        <v>0.17508417490909089</v>
      </c>
      <c r="S72" s="16">
        <f>L72*Kriteria!E$3</f>
        <v>7.407407399999999E-2</v>
      </c>
      <c r="V72" s="17" t="s">
        <v>83</v>
      </c>
      <c r="W72" s="18">
        <f t="shared" si="10"/>
        <v>0.76503126519480513</v>
      </c>
      <c r="X72" s="19">
        <f t="shared" si="11"/>
        <v>115</v>
      </c>
    </row>
    <row r="73" spans="1:24" x14ac:dyDescent="0.2">
      <c r="A73" s="6" t="s">
        <v>84</v>
      </c>
      <c r="B73" s="7">
        <v>89</v>
      </c>
      <c r="C73" s="7">
        <v>80</v>
      </c>
      <c r="D73" s="7">
        <v>87</v>
      </c>
      <c r="E73" s="7">
        <v>2</v>
      </c>
      <c r="H73" s="6" t="s">
        <v>84</v>
      </c>
      <c r="I73" s="7">
        <f t="shared" si="6"/>
        <v>0.90816326530612246</v>
      </c>
      <c r="J73" s="7">
        <f t="shared" si="7"/>
        <v>0.88888888888888884</v>
      </c>
      <c r="K73" s="7">
        <f t="shared" si="8"/>
        <v>0.87878787878787878</v>
      </c>
      <c r="L73" s="7">
        <f t="shared" si="9"/>
        <v>1</v>
      </c>
      <c r="O73" s="6" t="s">
        <v>84</v>
      </c>
      <c r="P73" s="16">
        <f>I73*Kriteria!B$3</f>
        <v>0.25226757389795917</v>
      </c>
      <c r="Q73" s="16">
        <f>J73*Kriteria!C$3</f>
        <v>0.24691358044444442</v>
      </c>
      <c r="R73" s="16">
        <f>K73*Kriteria!D$3</f>
        <v>0.19528619509090908</v>
      </c>
      <c r="S73" s="16">
        <f>L73*Kriteria!E$3</f>
        <v>0.222222222</v>
      </c>
      <c r="V73" s="17" t="s">
        <v>84</v>
      </c>
      <c r="W73" s="18">
        <f t="shared" si="10"/>
        <v>0.91668957143331264</v>
      </c>
      <c r="X73" s="19">
        <f t="shared" si="11"/>
        <v>13</v>
      </c>
    </row>
    <row r="74" spans="1:24" x14ac:dyDescent="0.2">
      <c r="A74" s="6" t="s">
        <v>85</v>
      </c>
      <c r="B74" s="7">
        <v>77</v>
      </c>
      <c r="C74" s="7">
        <v>87</v>
      </c>
      <c r="D74" s="7">
        <v>88</v>
      </c>
      <c r="E74" s="7">
        <v>2</v>
      </c>
      <c r="H74" s="6" t="s">
        <v>85</v>
      </c>
      <c r="I74" s="7">
        <f t="shared" si="6"/>
        <v>0.7857142857142857</v>
      </c>
      <c r="J74" s="7">
        <f t="shared" si="7"/>
        <v>0.96666666666666667</v>
      </c>
      <c r="K74" s="7">
        <f t="shared" si="8"/>
        <v>0.88888888888888884</v>
      </c>
      <c r="L74" s="7">
        <f t="shared" si="9"/>
        <v>1</v>
      </c>
      <c r="O74" s="6" t="s">
        <v>85</v>
      </c>
      <c r="P74" s="16">
        <f>I74*Kriteria!B$3</f>
        <v>0.21825396842857139</v>
      </c>
      <c r="Q74" s="16">
        <f>J74*Kriteria!C$3</f>
        <v>0.26851851873333332</v>
      </c>
      <c r="R74" s="16">
        <f>K74*Kriteria!D$3</f>
        <v>0.19753086399999997</v>
      </c>
      <c r="S74" s="16">
        <f>L74*Kriteria!E$3</f>
        <v>0.222222222</v>
      </c>
      <c r="V74" s="17" t="s">
        <v>85</v>
      </c>
      <c r="W74" s="18">
        <f t="shared" si="10"/>
        <v>0.90652557316190463</v>
      </c>
      <c r="X74" s="19">
        <f t="shared" si="11"/>
        <v>18</v>
      </c>
    </row>
    <row r="75" spans="1:24" x14ac:dyDescent="0.2">
      <c r="A75" s="6" t="s">
        <v>86</v>
      </c>
      <c r="B75" s="7">
        <v>96</v>
      </c>
      <c r="C75" s="7">
        <v>89</v>
      </c>
      <c r="D75" s="7">
        <v>90</v>
      </c>
      <c r="E75" s="7">
        <v>4</v>
      </c>
      <c r="H75" s="6" t="s">
        <v>86</v>
      </c>
      <c r="I75" s="7">
        <f t="shared" si="6"/>
        <v>0.97959183673469385</v>
      </c>
      <c r="J75" s="7">
        <f t="shared" si="7"/>
        <v>0.98888888888888893</v>
      </c>
      <c r="K75" s="7">
        <f t="shared" si="8"/>
        <v>0.90909090909090906</v>
      </c>
      <c r="L75" s="7">
        <f t="shared" si="9"/>
        <v>0.5</v>
      </c>
      <c r="O75" s="6" t="s">
        <v>86</v>
      </c>
      <c r="P75" s="16">
        <f>I75*Kriteria!B$3</f>
        <v>0.27210884375510203</v>
      </c>
      <c r="Q75" s="16">
        <f>J75*Kriteria!C$3</f>
        <v>0.27469135824444441</v>
      </c>
      <c r="R75" s="16">
        <f>K75*Kriteria!D$3</f>
        <v>0.20202020181818181</v>
      </c>
      <c r="S75" s="16">
        <f>L75*Kriteria!E$3</f>
        <v>0.111111111</v>
      </c>
      <c r="V75" s="17" t="s">
        <v>86</v>
      </c>
      <c r="W75" s="18">
        <f t="shared" si="10"/>
        <v>0.85993151481772823</v>
      </c>
      <c r="X75" s="19">
        <f t="shared" si="11"/>
        <v>33</v>
      </c>
    </row>
    <row r="76" spans="1:24" x14ac:dyDescent="0.2">
      <c r="A76" s="6" t="s">
        <v>87</v>
      </c>
      <c r="B76" s="7">
        <v>93</v>
      </c>
      <c r="C76" s="7">
        <v>81</v>
      </c>
      <c r="D76" s="7">
        <v>84</v>
      </c>
      <c r="E76" s="7">
        <v>6</v>
      </c>
      <c r="H76" s="6" t="s">
        <v>87</v>
      </c>
      <c r="I76" s="7">
        <f t="shared" si="6"/>
        <v>0.94897959183673475</v>
      </c>
      <c r="J76" s="7">
        <f t="shared" si="7"/>
        <v>0.9</v>
      </c>
      <c r="K76" s="7">
        <f t="shared" si="8"/>
        <v>0.84848484848484851</v>
      </c>
      <c r="L76" s="7">
        <f t="shared" si="9"/>
        <v>0.33333333333333331</v>
      </c>
      <c r="O76" s="6" t="s">
        <v>87</v>
      </c>
      <c r="P76" s="16">
        <f>I76*Kriteria!B$3</f>
        <v>0.26360544238775507</v>
      </c>
      <c r="Q76" s="16">
        <f>J76*Kriteria!C$3</f>
        <v>0.25000000019999996</v>
      </c>
      <c r="R76" s="16">
        <f>K76*Kriteria!D$3</f>
        <v>0.18855218836363635</v>
      </c>
      <c r="S76" s="16">
        <f>L76*Kriteria!E$3</f>
        <v>7.407407399999999E-2</v>
      </c>
      <c r="V76" s="17" t="s">
        <v>87</v>
      </c>
      <c r="W76" s="18">
        <f t="shared" si="10"/>
        <v>0.77623170495139127</v>
      </c>
      <c r="X76" s="19">
        <f t="shared" si="11"/>
        <v>106</v>
      </c>
    </row>
    <row r="77" spans="1:24" x14ac:dyDescent="0.2">
      <c r="A77" s="6" t="s">
        <v>88</v>
      </c>
      <c r="B77" s="7">
        <v>89</v>
      </c>
      <c r="C77" s="7">
        <v>80</v>
      </c>
      <c r="D77" s="7">
        <v>79</v>
      </c>
      <c r="E77" s="7">
        <v>4</v>
      </c>
      <c r="H77" s="6" t="s">
        <v>88</v>
      </c>
      <c r="I77" s="7">
        <f t="shared" si="6"/>
        <v>0.90816326530612246</v>
      </c>
      <c r="J77" s="7">
        <f t="shared" si="7"/>
        <v>0.88888888888888884</v>
      </c>
      <c r="K77" s="7">
        <f t="shared" si="8"/>
        <v>0.79797979797979801</v>
      </c>
      <c r="L77" s="7">
        <f t="shared" si="9"/>
        <v>0.5</v>
      </c>
      <c r="O77" s="6" t="s">
        <v>88</v>
      </c>
      <c r="P77" s="16">
        <f>I77*Kriteria!B$3</f>
        <v>0.25226757389795917</v>
      </c>
      <c r="Q77" s="16">
        <f>J77*Kriteria!C$3</f>
        <v>0.24691358044444442</v>
      </c>
      <c r="R77" s="16">
        <f>K77*Kriteria!D$3</f>
        <v>0.17732884381818181</v>
      </c>
      <c r="S77" s="16">
        <f>L77*Kriteria!E$3</f>
        <v>0.111111111</v>
      </c>
      <c r="V77" s="17" t="s">
        <v>88</v>
      </c>
      <c r="W77" s="18">
        <f t="shared" si="10"/>
        <v>0.78762110916058548</v>
      </c>
      <c r="X77" s="19">
        <f t="shared" si="11"/>
        <v>93</v>
      </c>
    </row>
    <row r="78" spans="1:24" x14ac:dyDescent="0.2">
      <c r="A78" s="6" t="s">
        <v>89</v>
      </c>
      <c r="B78" s="7">
        <v>97</v>
      </c>
      <c r="C78" s="7">
        <v>85</v>
      </c>
      <c r="D78" s="7">
        <v>93</v>
      </c>
      <c r="E78" s="7">
        <v>5</v>
      </c>
      <c r="H78" s="6" t="s">
        <v>89</v>
      </c>
      <c r="I78" s="7">
        <f t="shared" si="6"/>
        <v>0.98979591836734693</v>
      </c>
      <c r="J78" s="7">
        <f t="shared" si="7"/>
        <v>0.94444444444444442</v>
      </c>
      <c r="K78" s="7">
        <f t="shared" si="8"/>
        <v>0.93939393939393945</v>
      </c>
      <c r="L78" s="7">
        <f t="shared" si="9"/>
        <v>0.4</v>
      </c>
      <c r="O78" s="6" t="s">
        <v>89</v>
      </c>
      <c r="P78" s="16">
        <f>I78*Kriteria!B$3</f>
        <v>0.27494331087755097</v>
      </c>
      <c r="Q78" s="16">
        <f>J78*Kriteria!C$3</f>
        <v>0.26234567922222218</v>
      </c>
      <c r="R78" s="16">
        <f>K78*Kriteria!D$3</f>
        <v>0.20875420854545457</v>
      </c>
      <c r="S78" s="16">
        <f>L78*Kriteria!E$3</f>
        <v>8.888888880000001E-2</v>
      </c>
      <c r="V78" s="17" t="s">
        <v>89</v>
      </c>
      <c r="W78" s="18">
        <f t="shared" si="10"/>
        <v>0.83493208744522773</v>
      </c>
      <c r="X78" s="19">
        <f t="shared" si="11"/>
        <v>52</v>
      </c>
    </row>
    <row r="79" spans="1:24" x14ac:dyDescent="0.2">
      <c r="A79" s="6" t="s">
        <v>90</v>
      </c>
      <c r="B79" s="7">
        <v>85</v>
      </c>
      <c r="C79" s="7">
        <v>80</v>
      </c>
      <c r="D79" s="7">
        <v>97</v>
      </c>
      <c r="E79" s="7">
        <v>2</v>
      </c>
      <c r="H79" s="6" t="s">
        <v>90</v>
      </c>
      <c r="I79" s="7">
        <f t="shared" si="6"/>
        <v>0.86734693877551017</v>
      </c>
      <c r="J79" s="7">
        <f t="shared" si="7"/>
        <v>0.88888888888888884</v>
      </c>
      <c r="K79" s="7">
        <f t="shared" si="8"/>
        <v>0.97979797979797978</v>
      </c>
      <c r="L79" s="7">
        <f t="shared" si="9"/>
        <v>1</v>
      </c>
      <c r="O79" s="6" t="s">
        <v>90</v>
      </c>
      <c r="P79" s="16">
        <f>I79*Kriteria!B$3</f>
        <v>0.24092970540816325</v>
      </c>
      <c r="Q79" s="16">
        <f>J79*Kriteria!C$3</f>
        <v>0.24691358044444442</v>
      </c>
      <c r="R79" s="16">
        <f>K79*Kriteria!D$3</f>
        <v>0.21773288418181819</v>
      </c>
      <c r="S79" s="16">
        <f>L79*Kriteria!E$3</f>
        <v>0.222222222</v>
      </c>
      <c r="V79" s="17" t="s">
        <v>90</v>
      </c>
      <c r="W79" s="18">
        <f t="shared" si="10"/>
        <v>0.92779839203442582</v>
      </c>
      <c r="X79" s="19">
        <f t="shared" si="11"/>
        <v>8</v>
      </c>
    </row>
    <row r="80" spans="1:24" x14ac:dyDescent="0.2">
      <c r="A80" s="6" t="s">
        <v>91</v>
      </c>
      <c r="B80" s="7">
        <v>94</v>
      </c>
      <c r="C80" s="7">
        <v>88</v>
      </c>
      <c r="D80" s="7">
        <v>79</v>
      </c>
      <c r="E80" s="7">
        <v>3</v>
      </c>
      <c r="H80" s="6" t="s">
        <v>91</v>
      </c>
      <c r="I80" s="7">
        <f t="shared" si="6"/>
        <v>0.95918367346938771</v>
      </c>
      <c r="J80" s="7">
        <f t="shared" si="7"/>
        <v>0.97777777777777775</v>
      </c>
      <c r="K80" s="7">
        <f t="shared" si="8"/>
        <v>0.79797979797979801</v>
      </c>
      <c r="L80" s="7">
        <f t="shared" si="9"/>
        <v>0.66666666666666663</v>
      </c>
      <c r="O80" s="6" t="s">
        <v>91</v>
      </c>
      <c r="P80" s="16">
        <f>I80*Kriteria!B$3</f>
        <v>0.26643990951020402</v>
      </c>
      <c r="Q80" s="16">
        <f>J80*Kriteria!C$3</f>
        <v>0.27160493848888884</v>
      </c>
      <c r="R80" s="16">
        <f>K80*Kriteria!D$3</f>
        <v>0.17732884381818181</v>
      </c>
      <c r="S80" s="16">
        <f>L80*Kriteria!E$3</f>
        <v>0.14814814799999998</v>
      </c>
      <c r="V80" s="17" t="s">
        <v>91</v>
      </c>
      <c r="W80" s="18">
        <f t="shared" si="10"/>
        <v>0.86352183981727471</v>
      </c>
      <c r="X80" s="19">
        <f t="shared" si="11"/>
        <v>30</v>
      </c>
    </row>
    <row r="81" spans="1:24" x14ac:dyDescent="0.2">
      <c r="A81" s="6" t="s">
        <v>92</v>
      </c>
      <c r="B81" s="7">
        <v>85</v>
      </c>
      <c r="C81" s="7">
        <v>82</v>
      </c>
      <c r="D81" s="7">
        <v>91</v>
      </c>
      <c r="E81" s="7">
        <v>3</v>
      </c>
      <c r="H81" s="6" t="s">
        <v>92</v>
      </c>
      <c r="I81" s="7">
        <f t="shared" si="6"/>
        <v>0.86734693877551017</v>
      </c>
      <c r="J81" s="7">
        <f t="shared" si="7"/>
        <v>0.91111111111111109</v>
      </c>
      <c r="K81" s="7">
        <f t="shared" si="8"/>
        <v>0.91919191919191923</v>
      </c>
      <c r="L81" s="7">
        <f t="shared" si="9"/>
        <v>0.66666666666666663</v>
      </c>
      <c r="O81" s="6" t="s">
        <v>92</v>
      </c>
      <c r="P81" s="16">
        <f>I81*Kriteria!B$3</f>
        <v>0.24092970540816325</v>
      </c>
      <c r="Q81" s="16">
        <f>J81*Kriteria!C$3</f>
        <v>0.25308641995555553</v>
      </c>
      <c r="R81" s="16">
        <f>K81*Kriteria!D$3</f>
        <v>0.20426487072727273</v>
      </c>
      <c r="S81" s="16">
        <f>L81*Kriteria!E$3</f>
        <v>0.14814814799999998</v>
      </c>
      <c r="V81" s="17" t="s">
        <v>92</v>
      </c>
      <c r="W81" s="18">
        <f t="shared" si="10"/>
        <v>0.84642914409099146</v>
      </c>
      <c r="X81" s="19">
        <f t="shared" si="11"/>
        <v>42</v>
      </c>
    </row>
    <row r="82" spans="1:24" x14ac:dyDescent="0.2">
      <c r="A82" s="6" t="s">
        <v>93</v>
      </c>
      <c r="B82" s="7">
        <v>94</v>
      </c>
      <c r="C82" s="7">
        <v>80</v>
      </c>
      <c r="D82" s="7">
        <v>85</v>
      </c>
      <c r="E82" s="7">
        <v>4</v>
      </c>
      <c r="H82" s="6" t="s">
        <v>93</v>
      </c>
      <c r="I82" s="7">
        <f t="shared" si="6"/>
        <v>0.95918367346938771</v>
      </c>
      <c r="J82" s="7">
        <f t="shared" si="7"/>
        <v>0.88888888888888884</v>
      </c>
      <c r="K82" s="7">
        <f t="shared" si="8"/>
        <v>0.85858585858585856</v>
      </c>
      <c r="L82" s="7">
        <f t="shared" si="9"/>
        <v>0.5</v>
      </c>
      <c r="O82" s="6" t="s">
        <v>93</v>
      </c>
      <c r="P82" s="16">
        <f>I82*Kriteria!B$3</f>
        <v>0.26643990951020402</v>
      </c>
      <c r="Q82" s="16">
        <f>J82*Kriteria!C$3</f>
        <v>0.24691358044444442</v>
      </c>
      <c r="R82" s="16">
        <f>K82*Kriteria!D$3</f>
        <v>0.19079685727272727</v>
      </c>
      <c r="S82" s="16">
        <f>L82*Kriteria!E$3</f>
        <v>0.111111111</v>
      </c>
      <c r="V82" s="17" t="s">
        <v>93</v>
      </c>
      <c r="W82" s="18">
        <f t="shared" si="10"/>
        <v>0.81526145822737583</v>
      </c>
      <c r="X82" s="19">
        <f t="shared" si="11"/>
        <v>68</v>
      </c>
    </row>
    <row r="83" spans="1:24" x14ac:dyDescent="0.2">
      <c r="A83" s="6" t="s">
        <v>94</v>
      </c>
      <c r="B83" s="7">
        <v>96</v>
      </c>
      <c r="C83" s="7">
        <v>85</v>
      </c>
      <c r="D83" s="7">
        <v>98</v>
      </c>
      <c r="E83" s="7">
        <v>4</v>
      </c>
      <c r="H83" s="6" t="s">
        <v>94</v>
      </c>
      <c r="I83" s="7">
        <f t="shared" si="6"/>
        <v>0.97959183673469385</v>
      </c>
      <c r="J83" s="7">
        <f t="shared" si="7"/>
        <v>0.94444444444444442</v>
      </c>
      <c r="K83" s="7">
        <f t="shared" si="8"/>
        <v>0.98989898989898994</v>
      </c>
      <c r="L83" s="7">
        <f t="shared" si="9"/>
        <v>0.5</v>
      </c>
      <c r="O83" s="6" t="s">
        <v>94</v>
      </c>
      <c r="P83" s="16">
        <f>I83*Kriteria!B$3</f>
        <v>0.27210884375510203</v>
      </c>
      <c r="Q83" s="16">
        <f>J83*Kriteria!C$3</f>
        <v>0.26234567922222218</v>
      </c>
      <c r="R83" s="16">
        <f>K83*Kriteria!D$3</f>
        <v>0.21997755309090911</v>
      </c>
      <c r="S83" s="16">
        <f>L83*Kriteria!E$3</f>
        <v>0.111111111</v>
      </c>
      <c r="V83" s="17" t="s">
        <v>94</v>
      </c>
      <c r="W83" s="18">
        <f t="shared" si="10"/>
        <v>0.8655431870682333</v>
      </c>
      <c r="X83" s="19">
        <f t="shared" si="11"/>
        <v>28</v>
      </c>
    </row>
    <row r="84" spans="1:24" x14ac:dyDescent="0.2">
      <c r="A84" s="6" t="s">
        <v>95</v>
      </c>
      <c r="B84" s="7">
        <v>96</v>
      </c>
      <c r="C84" s="7">
        <v>82</v>
      </c>
      <c r="D84" s="7">
        <v>81</v>
      </c>
      <c r="E84" s="7">
        <v>6</v>
      </c>
      <c r="H84" s="6" t="s">
        <v>95</v>
      </c>
      <c r="I84" s="7">
        <f t="shared" si="6"/>
        <v>0.97959183673469385</v>
      </c>
      <c r="J84" s="7">
        <f t="shared" si="7"/>
        <v>0.91111111111111109</v>
      </c>
      <c r="K84" s="7">
        <f t="shared" si="8"/>
        <v>0.81818181818181823</v>
      </c>
      <c r="L84" s="7">
        <f t="shared" si="9"/>
        <v>0.33333333333333331</v>
      </c>
      <c r="O84" s="6" t="s">
        <v>95</v>
      </c>
      <c r="P84" s="16">
        <f>I84*Kriteria!B$3</f>
        <v>0.27210884375510203</v>
      </c>
      <c r="Q84" s="16">
        <f>J84*Kriteria!C$3</f>
        <v>0.25308641995555553</v>
      </c>
      <c r="R84" s="16">
        <f>K84*Kriteria!D$3</f>
        <v>0.18181818163636365</v>
      </c>
      <c r="S84" s="16">
        <f>L84*Kriteria!E$3</f>
        <v>7.407407399999999E-2</v>
      </c>
      <c r="V84" s="17" t="s">
        <v>95</v>
      </c>
      <c r="W84" s="18">
        <f t="shared" si="10"/>
        <v>0.78108751934702125</v>
      </c>
      <c r="X84" s="19">
        <f t="shared" si="11"/>
        <v>102</v>
      </c>
    </row>
    <row r="85" spans="1:24" x14ac:dyDescent="0.2">
      <c r="A85" s="6" t="s">
        <v>96</v>
      </c>
      <c r="B85" s="7">
        <v>89</v>
      </c>
      <c r="C85" s="7">
        <v>88</v>
      </c>
      <c r="D85" s="7">
        <v>95</v>
      </c>
      <c r="E85" s="7">
        <v>6</v>
      </c>
      <c r="H85" s="6" t="s">
        <v>96</v>
      </c>
      <c r="I85" s="7">
        <f t="shared" si="6"/>
        <v>0.90816326530612246</v>
      </c>
      <c r="J85" s="7">
        <f t="shared" si="7"/>
        <v>0.97777777777777775</v>
      </c>
      <c r="K85" s="7">
        <f t="shared" si="8"/>
        <v>0.95959595959595956</v>
      </c>
      <c r="L85" s="7">
        <f t="shared" si="9"/>
        <v>0.33333333333333331</v>
      </c>
      <c r="O85" s="6" t="s">
        <v>96</v>
      </c>
      <c r="P85" s="16">
        <f>I85*Kriteria!B$3</f>
        <v>0.25226757389795917</v>
      </c>
      <c r="Q85" s="16">
        <f>J85*Kriteria!C$3</f>
        <v>0.27160493848888884</v>
      </c>
      <c r="R85" s="16">
        <f>K85*Kriteria!D$3</f>
        <v>0.21324354636363635</v>
      </c>
      <c r="S85" s="16">
        <f>L85*Kriteria!E$3</f>
        <v>7.407407399999999E-2</v>
      </c>
      <c r="V85" s="17" t="s">
        <v>96</v>
      </c>
      <c r="W85" s="18">
        <f t="shared" si="10"/>
        <v>0.81119013275048435</v>
      </c>
      <c r="X85" s="19">
        <f t="shared" si="11"/>
        <v>73</v>
      </c>
    </row>
    <row r="86" spans="1:24" x14ac:dyDescent="0.2">
      <c r="A86" s="6" t="s">
        <v>97</v>
      </c>
      <c r="B86" s="7">
        <v>88</v>
      </c>
      <c r="C86" s="7">
        <v>82</v>
      </c>
      <c r="D86" s="7">
        <v>92</v>
      </c>
      <c r="E86" s="7">
        <v>2</v>
      </c>
      <c r="H86" s="6" t="s">
        <v>97</v>
      </c>
      <c r="I86" s="7">
        <f t="shared" si="6"/>
        <v>0.89795918367346939</v>
      </c>
      <c r="J86" s="7">
        <f t="shared" si="7"/>
        <v>0.91111111111111109</v>
      </c>
      <c r="K86" s="7">
        <f t="shared" si="8"/>
        <v>0.92929292929292928</v>
      </c>
      <c r="L86" s="7">
        <f t="shared" si="9"/>
        <v>1</v>
      </c>
      <c r="O86" s="6" t="s">
        <v>97</v>
      </c>
      <c r="P86" s="16">
        <f>I86*Kriteria!B$3</f>
        <v>0.24943310677551017</v>
      </c>
      <c r="Q86" s="16">
        <f>J86*Kriteria!C$3</f>
        <v>0.25308641995555553</v>
      </c>
      <c r="R86" s="16">
        <f>K86*Kriteria!D$3</f>
        <v>0.20650953963636362</v>
      </c>
      <c r="S86" s="16">
        <f>L86*Kriteria!E$3</f>
        <v>0.222222222</v>
      </c>
      <c r="V86" s="17" t="s">
        <v>97</v>
      </c>
      <c r="W86" s="18">
        <f t="shared" si="10"/>
        <v>0.93125128836742932</v>
      </c>
      <c r="X86" s="19">
        <f t="shared" si="11"/>
        <v>7</v>
      </c>
    </row>
    <row r="87" spans="1:24" x14ac:dyDescent="0.2">
      <c r="A87" s="6" t="s">
        <v>98</v>
      </c>
      <c r="B87" s="7">
        <v>95</v>
      </c>
      <c r="C87" s="7">
        <v>87</v>
      </c>
      <c r="D87" s="7">
        <v>88</v>
      </c>
      <c r="E87" s="7">
        <v>3</v>
      </c>
      <c r="H87" s="6" t="s">
        <v>98</v>
      </c>
      <c r="I87" s="7">
        <f t="shared" si="6"/>
        <v>0.96938775510204078</v>
      </c>
      <c r="J87" s="7">
        <f t="shared" si="7"/>
        <v>0.96666666666666667</v>
      </c>
      <c r="K87" s="7">
        <f t="shared" si="8"/>
        <v>0.88888888888888884</v>
      </c>
      <c r="L87" s="7">
        <f t="shared" si="9"/>
        <v>0.66666666666666663</v>
      </c>
      <c r="O87" s="6" t="s">
        <v>98</v>
      </c>
      <c r="P87" s="16">
        <f>I87*Kriteria!B$3</f>
        <v>0.26927437663265302</v>
      </c>
      <c r="Q87" s="16">
        <f>J87*Kriteria!C$3</f>
        <v>0.26851851873333332</v>
      </c>
      <c r="R87" s="16">
        <f>K87*Kriteria!D$3</f>
        <v>0.19753086399999997</v>
      </c>
      <c r="S87" s="16">
        <f>L87*Kriteria!E$3</f>
        <v>0.14814814799999998</v>
      </c>
      <c r="V87" s="17" t="s">
        <v>98</v>
      </c>
      <c r="W87" s="18">
        <f t="shared" si="10"/>
        <v>0.88347190736598624</v>
      </c>
      <c r="X87" s="19">
        <f t="shared" si="11"/>
        <v>21</v>
      </c>
    </row>
    <row r="88" spans="1:24" x14ac:dyDescent="0.2">
      <c r="A88" s="6" t="s">
        <v>99</v>
      </c>
      <c r="B88" s="7">
        <v>98</v>
      </c>
      <c r="C88" s="7">
        <v>83</v>
      </c>
      <c r="D88" s="7">
        <v>88</v>
      </c>
      <c r="E88" s="7">
        <v>5</v>
      </c>
      <c r="H88" s="6" t="s">
        <v>99</v>
      </c>
      <c r="I88" s="7">
        <f t="shared" si="6"/>
        <v>1</v>
      </c>
      <c r="J88" s="7">
        <f t="shared" si="7"/>
        <v>0.92222222222222228</v>
      </c>
      <c r="K88" s="7">
        <f t="shared" si="8"/>
        <v>0.88888888888888884</v>
      </c>
      <c r="L88" s="7">
        <f t="shared" si="9"/>
        <v>0.4</v>
      </c>
      <c r="O88" s="6" t="s">
        <v>99</v>
      </c>
      <c r="P88" s="16">
        <f>I88*Kriteria!B$3</f>
        <v>0.27777777799999998</v>
      </c>
      <c r="Q88" s="16">
        <f>J88*Kriteria!C$3</f>
        <v>0.2561728397111111</v>
      </c>
      <c r="R88" s="16">
        <f>K88*Kriteria!D$3</f>
        <v>0.19753086399999997</v>
      </c>
      <c r="S88" s="16">
        <f>L88*Kriteria!E$3</f>
        <v>8.888888880000001E-2</v>
      </c>
      <c r="V88" s="17" t="s">
        <v>99</v>
      </c>
      <c r="W88" s="18">
        <f t="shared" si="10"/>
        <v>0.82037037051111106</v>
      </c>
      <c r="X88" s="19">
        <f t="shared" si="11"/>
        <v>63</v>
      </c>
    </row>
    <row r="89" spans="1:24" x14ac:dyDescent="0.2">
      <c r="A89" s="6" t="s">
        <v>100</v>
      </c>
      <c r="B89" s="7">
        <v>94</v>
      </c>
      <c r="C89" s="7">
        <v>80</v>
      </c>
      <c r="D89" s="7">
        <v>86</v>
      </c>
      <c r="E89" s="7">
        <v>6</v>
      </c>
      <c r="H89" s="6" t="s">
        <v>100</v>
      </c>
      <c r="I89" s="7">
        <f t="shared" si="6"/>
        <v>0.95918367346938771</v>
      </c>
      <c r="J89" s="7">
        <f t="shared" si="7"/>
        <v>0.88888888888888884</v>
      </c>
      <c r="K89" s="7">
        <f t="shared" si="8"/>
        <v>0.86868686868686873</v>
      </c>
      <c r="L89" s="7">
        <f t="shared" si="9"/>
        <v>0.33333333333333331</v>
      </c>
      <c r="O89" s="6" t="s">
        <v>100</v>
      </c>
      <c r="P89" s="16">
        <f>I89*Kriteria!B$3</f>
        <v>0.26643990951020402</v>
      </c>
      <c r="Q89" s="16">
        <f>J89*Kriteria!C$3</f>
        <v>0.24691358044444442</v>
      </c>
      <c r="R89" s="16">
        <f>K89*Kriteria!D$3</f>
        <v>0.19304152618181819</v>
      </c>
      <c r="S89" s="16">
        <f>L89*Kriteria!E$3</f>
        <v>7.407407399999999E-2</v>
      </c>
      <c r="V89" s="17" t="s">
        <v>100</v>
      </c>
      <c r="W89" s="18">
        <f t="shared" si="10"/>
        <v>0.7804690901364667</v>
      </c>
      <c r="X89" s="19">
        <f t="shared" si="11"/>
        <v>104</v>
      </c>
    </row>
    <row r="90" spans="1:24" x14ac:dyDescent="0.2">
      <c r="A90" s="6" t="s">
        <v>101</v>
      </c>
      <c r="B90" s="7">
        <v>85</v>
      </c>
      <c r="C90" s="7">
        <v>88</v>
      </c>
      <c r="D90" s="7">
        <v>92</v>
      </c>
      <c r="E90" s="7">
        <v>6</v>
      </c>
      <c r="H90" s="6" t="s">
        <v>101</v>
      </c>
      <c r="I90" s="7">
        <f t="shared" si="6"/>
        <v>0.86734693877551017</v>
      </c>
      <c r="J90" s="7">
        <f t="shared" si="7"/>
        <v>0.97777777777777775</v>
      </c>
      <c r="K90" s="7">
        <f t="shared" si="8"/>
        <v>0.92929292929292928</v>
      </c>
      <c r="L90" s="7">
        <f t="shared" si="9"/>
        <v>0.33333333333333331</v>
      </c>
      <c r="O90" s="6" t="s">
        <v>101</v>
      </c>
      <c r="P90" s="16">
        <f>I90*Kriteria!B$3</f>
        <v>0.24092970540816325</v>
      </c>
      <c r="Q90" s="16">
        <f>J90*Kriteria!C$3</f>
        <v>0.27160493848888884</v>
      </c>
      <c r="R90" s="16">
        <f>K90*Kriteria!D$3</f>
        <v>0.20650953963636362</v>
      </c>
      <c r="S90" s="16">
        <f>L90*Kriteria!E$3</f>
        <v>7.407407399999999E-2</v>
      </c>
      <c r="V90" s="17" t="s">
        <v>101</v>
      </c>
      <c r="W90" s="18">
        <f t="shared" si="10"/>
        <v>0.79311825753341569</v>
      </c>
      <c r="X90" s="19">
        <f t="shared" si="11"/>
        <v>88</v>
      </c>
    </row>
    <row r="91" spans="1:24" x14ac:dyDescent="0.2">
      <c r="A91" s="6" t="s">
        <v>102</v>
      </c>
      <c r="B91" s="7">
        <v>85</v>
      </c>
      <c r="C91" s="7">
        <v>81</v>
      </c>
      <c r="D91" s="7">
        <v>82</v>
      </c>
      <c r="E91" s="7">
        <v>6</v>
      </c>
      <c r="H91" s="6" t="s">
        <v>102</v>
      </c>
      <c r="I91" s="7">
        <f t="shared" si="6"/>
        <v>0.86734693877551017</v>
      </c>
      <c r="J91" s="7">
        <f t="shared" si="7"/>
        <v>0.9</v>
      </c>
      <c r="K91" s="7">
        <f t="shared" si="8"/>
        <v>0.82828282828282829</v>
      </c>
      <c r="L91" s="7">
        <f t="shared" si="9"/>
        <v>0.33333333333333331</v>
      </c>
      <c r="O91" s="6" t="s">
        <v>102</v>
      </c>
      <c r="P91" s="16">
        <f>I91*Kriteria!B$3</f>
        <v>0.24092970540816325</v>
      </c>
      <c r="Q91" s="16">
        <f>J91*Kriteria!C$3</f>
        <v>0.25000000019999996</v>
      </c>
      <c r="R91" s="16">
        <f>K91*Kriteria!D$3</f>
        <v>0.18406285054545454</v>
      </c>
      <c r="S91" s="16">
        <f>L91*Kriteria!E$3</f>
        <v>7.407407399999999E-2</v>
      </c>
      <c r="V91" s="17" t="s">
        <v>102</v>
      </c>
      <c r="W91" s="18">
        <f t="shared" si="10"/>
        <v>0.74906663015361774</v>
      </c>
      <c r="X91" s="19">
        <f t="shared" si="11"/>
        <v>121</v>
      </c>
    </row>
    <row r="92" spans="1:24" x14ac:dyDescent="0.2">
      <c r="A92" s="6" t="s">
        <v>103</v>
      </c>
      <c r="B92" s="7">
        <v>85</v>
      </c>
      <c r="C92" s="7">
        <v>80</v>
      </c>
      <c r="D92" s="7">
        <v>89</v>
      </c>
      <c r="E92" s="7">
        <v>2</v>
      </c>
      <c r="H92" s="6" t="s">
        <v>103</v>
      </c>
      <c r="I92" s="7">
        <f t="shared" si="6"/>
        <v>0.86734693877551017</v>
      </c>
      <c r="J92" s="7">
        <f t="shared" si="7"/>
        <v>0.88888888888888884</v>
      </c>
      <c r="K92" s="7">
        <f t="shared" si="8"/>
        <v>0.89898989898989901</v>
      </c>
      <c r="L92" s="7">
        <f t="shared" si="9"/>
        <v>1</v>
      </c>
      <c r="O92" s="6" t="s">
        <v>103</v>
      </c>
      <c r="P92" s="16">
        <f>I92*Kriteria!B$3</f>
        <v>0.24092970540816325</v>
      </c>
      <c r="Q92" s="16">
        <f>J92*Kriteria!C$3</f>
        <v>0.24691358044444442</v>
      </c>
      <c r="R92" s="16">
        <f>K92*Kriteria!D$3</f>
        <v>0.19977553290909092</v>
      </c>
      <c r="S92" s="16">
        <f>L92*Kriteria!E$3</f>
        <v>0.222222222</v>
      </c>
      <c r="V92" s="17" t="s">
        <v>103</v>
      </c>
      <c r="W92" s="18">
        <f t="shared" si="10"/>
        <v>0.90984104076169858</v>
      </c>
      <c r="X92" s="19">
        <f t="shared" si="11"/>
        <v>16</v>
      </c>
    </row>
    <row r="93" spans="1:24" x14ac:dyDescent="0.2">
      <c r="A93" s="6" t="s">
        <v>104</v>
      </c>
      <c r="B93" s="7">
        <v>93</v>
      </c>
      <c r="C93" s="7">
        <v>88</v>
      </c>
      <c r="D93" s="7">
        <v>90</v>
      </c>
      <c r="E93" s="7">
        <v>3</v>
      </c>
      <c r="H93" s="6" t="s">
        <v>104</v>
      </c>
      <c r="I93" s="7">
        <f t="shared" si="6"/>
        <v>0.94897959183673475</v>
      </c>
      <c r="J93" s="7">
        <f t="shared" si="7"/>
        <v>0.97777777777777775</v>
      </c>
      <c r="K93" s="7">
        <f t="shared" si="8"/>
        <v>0.90909090909090906</v>
      </c>
      <c r="L93" s="7">
        <f t="shared" si="9"/>
        <v>0.66666666666666663</v>
      </c>
      <c r="O93" s="6" t="s">
        <v>104</v>
      </c>
      <c r="P93" s="16">
        <f>I93*Kriteria!B$3</f>
        <v>0.26360544238775507</v>
      </c>
      <c r="Q93" s="16">
        <f>J93*Kriteria!C$3</f>
        <v>0.27160493848888884</v>
      </c>
      <c r="R93" s="16">
        <f>K93*Kriteria!D$3</f>
        <v>0.20202020181818181</v>
      </c>
      <c r="S93" s="16">
        <f>L93*Kriteria!E$3</f>
        <v>0.14814814799999998</v>
      </c>
      <c r="V93" s="17" t="s">
        <v>104</v>
      </c>
      <c r="W93" s="18">
        <f t="shared" si="10"/>
        <v>0.88537873069482576</v>
      </c>
      <c r="X93" s="19">
        <f t="shared" si="11"/>
        <v>20</v>
      </c>
    </row>
    <row r="94" spans="1:24" x14ac:dyDescent="0.2">
      <c r="A94" s="6" t="s">
        <v>105</v>
      </c>
      <c r="B94" s="7">
        <v>89</v>
      </c>
      <c r="C94" s="7">
        <v>88</v>
      </c>
      <c r="D94" s="7">
        <v>81</v>
      </c>
      <c r="E94" s="7">
        <v>4</v>
      </c>
      <c r="H94" s="6" t="s">
        <v>105</v>
      </c>
      <c r="I94" s="7">
        <f t="shared" si="6"/>
        <v>0.90816326530612246</v>
      </c>
      <c r="J94" s="7">
        <f t="shared" si="7"/>
        <v>0.97777777777777775</v>
      </c>
      <c r="K94" s="7">
        <f t="shared" si="8"/>
        <v>0.81818181818181823</v>
      </c>
      <c r="L94" s="7">
        <f t="shared" si="9"/>
        <v>0.5</v>
      </c>
      <c r="O94" s="6" t="s">
        <v>105</v>
      </c>
      <c r="P94" s="16">
        <f>I94*Kriteria!B$3</f>
        <v>0.25226757389795917</v>
      </c>
      <c r="Q94" s="16">
        <f>J94*Kriteria!C$3</f>
        <v>0.27160493848888884</v>
      </c>
      <c r="R94" s="16">
        <f>K94*Kriteria!D$3</f>
        <v>0.18181818163636365</v>
      </c>
      <c r="S94" s="16">
        <f>L94*Kriteria!E$3</f>
        <v>0.111111111</v>
      </c>
      <c r="V94" s="17" t="s">
        <v>105</v>
      </c>
      <c r="W94" s="18">
        <f t="shared" si="10"/>
        <v>0.81680180502321165</v>
      </c>
      <c r="X94" s="19">
        <f t="shared" si="11"/>
        <v>65</v>
      </c>
    </row>
    <row r="95" spans="1:24" x14ac:dyDescent="0.2">
      <c r="A95" s="6" t="s">
        <v>106</v>
      </c>
      <c r="B95" s="7">
        <v>81</v>
      </c>
      <c r="C95" s="7">
        <v>80</v>
      </c>
      <c r="D95" s="7">
        <v>82</v>
      </c>
      <c r="E95" s="7">
        <v>5</v>
      </c>
      <c r="H95" s="6" t="s">
        <v>106</v>
      </c>
      <c r="I95" s="7">
        <f t="shared" si="6"/>
        <v>0.82653061224489799</v>
      </c>
      <c r="J95" s="7">
        <f t="shared" si="7"/>
        <v>0.88888888888888884</v>
      </c>
      <c r="K95" s="7">
        <f t="shared" si="8"/>
        <v>0.82828282828282829</v>
      </c>
      <c r="L95" s="7">
        <f t="shared" si="9"/>
        <v>0.4</v>
      </c>
      <c r="O95" s="6" t="s">
        <v>106</v>
      </c>
      <c r="P95" s="16">
        <f>I95*Kriteria!B$3</f>
        <v>0.22959183691836735</v>
      </c>
      <c r="Q95" s="16">
        <f>J95*Kriteria!C$3</f>
        <v>0.24691358044444442</v>
      </c>
      <c r="R95" s="16">
        <f>K95*Kriteria!D$3</f>
        <v>0.18406285054545454</v>
      </c>
      <c r="S95" s="16">
        <f>L95*Kriteria!E$3</f>
        <v>8.888888880000001E-2</v>
      </c>
      <c r="V95" s="17" t="s">
        <v>106</v>
      </c>
      <c r="W95" s="18">
        <f t="shared" si="10"/>
        <v>0.74945715670826629</v>
      </c>
      <c r="X95" s="19">
        <f t="shared" si="11"/>
        <v>120</v>
      </c>
    </row>
    <row r="96" spans="1:24" x14ac:dyDescent="0.2">
      <c r="A96" s="6" t="s">
        <v>107</v>
      </c>
      <c r="B96" s="7">
        <v>78</v>
      </c>
      <c r="C96" s="7">
        <v>90</v>
      </c>
      <c r="D96" s="7">
        <v>83</v>
      </c>
      <c r="E96" s="7">
        <v>3</v>
      </c>
      <c r="H96" s="6" t="s">
        <v>107</v>
      </c>
      <c r="I96" s="7">
        <f t="shared" si="6"/>
        <v>0.79591836734693877</v>
      </c>
      <c r="J96" s="7">
        <f t="shared" si="7"/>
        <v>1</v>
      </c>
      <c r="K96" s="7">
        <f t="shared" si="8"/>
        <v>0.83838383838383834</v>
      </c>
      <c r="L96" s="7">
        <f t="shared" si="9"/>
        <v>0.66666666666666663</v>
      </c>
      <c r="O96" s="6" t="s">
        <v>107</v>
      </c>
      <c r="P96" s="16">
        <f>I96*Kriteria!B$3</f>
        <v>0.2210884355510204</v>
      </c>
      <c r="Q96" s="16">
        <f>J96*Kriteria!C$3</f>
        <v>0.27777777799999998</v>
      </c>
      <c r="R96" s="16">
        <f>K96*Kriteria!D$3</f>
        <v>0.18630751945454543</v>
      </c>
      <c r="S96" s="16">
        <f>L96*Kriteria!E$3</f>
        <v>0.14814814799999998</v>
      </c>
      <c r="V96" s="17" t="s">
        <v>107</v>
      </c>
      <c r="W96" s="18">
        <f t="shared" si="10"/>
        <v>0.83332188100556581</v>
      </c>
      <c r="X96" s="19">
        <f t="shared" si="11"/>
        <v>54</v>
      </c>
    </row>
    <row r="97" spans="1:24" x14ac:dyDescent="0.2">
      <c r="A97" s="6" t="s">
        <v>108</v>
      </c>
      <c r="B97" s="7">
        <v>89</v>
      </c>
      <c r="C97" s="7">
        <v>89</v>
      </c>
      <c r="D97" s="7">
        <v>78</v>
      </c>
      <c r="E97" s="7">
        <v>6</v>
      </c>
      <c r="H97" s="6" t="s">
        <v>108</v>
      </c>
      <c r="I97" s="7">
        <f t="shared" si="6"/>
        <v>0.90816326530612246</v>
      </c>
      <c r="J97" s="7">
        <f t="shared" si="7"/>
        <v>0.98888888888888893</v>
      </c>
      <c r="K97" s="7">
        <f t="shared" si="8"/>
        <v>0.78787878787878785</v>
      </c>
      <c r="L97" s="7">
        <f t="shared" si="9"/>
        <v>0.33333333333333331</v>
      </c>
      <c r="O97" s="6" t="s">
        <v>108</v>
      </c>
      <c r="P97" s="16">
        <f>I97*Kriteria!B$3</f>
        <v>0.25226757389795917</v>
      </c>
      <c r="Q97" s="16">
        <f>J97*Kriteria!C$3</f>
        <v>0.27469135824444441</v>
      </c>
      <c r="R97" s="16">
        <f>K97*Kriteria!D$3</f>
        <v>0.17508417490909089</v>
      </c>
      <c r="S97" s="16">
        <f>L97*Kriteria!E$3</f>
        <v>7.407407399999999E-2</v>
      </c>
      <c r="V97" s="17" t="s">
        <v>108</v>
      </c>
      <c r="W97" s="18">
        <f t="shared" si="10"/>
        <v>0.77611718105149441</v>
      </c>
      <c r="X97" s="19">
        <f t="shared" si="11"/>
        <v>108</v>
      </c>
    </row>
    <row r="98" spans="1:24" x14ac:dyDescent="0.2">
      <c r="A98" s="6" t="s">
        <v>109</v>
      </c>
      <c r="B98" s="7">
        <v>87</v>
      </c>
      <c r="C98" s="7">
        <v>89</v>
      </c>
      <c r="D98" s="7">
        <v>84</v>
      </c>
      <c r="E98" s="7">
        <v>2</v>
      </c>
      <c r="H98" s="6" t="s">
        <v>109</v>
      </c>
      <c r="I98" s="7">
        <f t="shared" si="6"/>
        <v>0.88775510204081631</v>
      </c>
      <c r="J98" s="7">
        <f t="shared" si="7"/>
        <v>0.98888888888888893</v>
      </c>
      <c r="K98" s="7">
        <f t="shared" si="8"/>
        <v>0.84848484848484851</v>
      </c>
      <c r="L98" s="7">
        <f t="shared" si="9"/>
        <v>1</v>
      </c>
      <c r="O98" s="6" t="s">
        <v>109</v>
      </c>
      <c r="P98" s="16">
        <f>I98*Kriteria!B$3</f>
        <v>0.2465986396530612</v>
      </c>
      <c r="Q98" s="16">
        <f>J98*Kriteria!C$3</f>
        <v>0.27469135824444441</v>
      </c>
      <c r="R98" s="16">
        <f>K98*Kriteria!D$3</f>
        <v>0.18855218836363635</v>
      </c>
      <c r="S98" s="16">
        <f>L98*Kriteria!E$3</f>
        <v>0.222222222</v>
      </c>
      <c r="V98" s="17" t="s">
        <v>109</v>
      </c>
      <c r="W98" s="18">
        <f t="shared" si="10"/>
        <v>0.9320644082611419</v>
      </c>
      <c r="X98" s="19">
        <f t="shared" si="11"/>
        <v>5</v>
      </c>
    </row>
    <row r="99" spans="1:24" x14ac:dyDescent="0.2">
      <c r="A99" s="6" t="s">
        <v>110</v>
      </c>
      <c r="B99" s="7">
        <v>98</v>
      </c>
      <c r="C99" s="7">
        <v>85</v>
      </c>
      <c r="D99" s="7">
        <v>98</v>
      </c>
      <c r="E99" s="7">
        <v>4</v>
      </c>
      <c r="H99" s="6" t="s">
        <v>110</v>
      </c>
      <c r="I99" s="7">
        <f t="shared" si="6"/>
        <v>1</v>
      </c>
      <c r="J99" s="7">
        <f t="shared" si="7"/>
        <v>0.94444444444444442</v>
      </c>
      <c r="K99" s="7">
        <f t="shared" si="8"/>
        <v>0.98989898989898994</v>
      </c>
      <c r="L99" s="7">
        <f t="shared" si="9"/>
        <v>0.5</v>
      </c>
      <c r="O99" s="6" t="s">
        <v>110</v>
      </c>
      <c r="P99" s="16">
        <f>I99*Kriteria!B$3</f>
        <v>0.27777777799999998</v>
      </c>
      <c r="Q99" s="16">
        <f>J99*Kriteria!C$3</f>
        <v>0.26234567922222218</v>
      </c>
      <c r="R99" s="16">
        <f>K99*Kriteria!D$3</f>
        <v>0.21997755309090911</v>
      </c>
      <c r="S99" s="16">
        <f>L99*Kriteria!E$3</f>
        <v>0.111111111</v>
      </c>
      <c r="V99" s="17" t="s">
        <v>110</v>
      </c>
      <c r="W99" s="18">
        <f t="shared" si="10"/>
        <v>0.87121212131313142</v>
      </c>
      <c r="X99" s="19">
        <f t="shared" si="11"/>
        <v>23</v>
      </c>
    </row>
    <row r="100" spans="1:24" x14ac:dyDescent="0.2">
      <c r="A100" s="6" t="s">
        <v>111</v>
      </c>
      <c r="B100" s="7">
        <v>96</v>
      </c>
      <c r="C100" s="7">
        <v>87</v>
      </c>
      <c r="D100" s="7">
        <v>95</v>
      </c>
      <c r="E100" s="7">
        <v>6</v>
      </c>
      <c r="H100" s="6" t="s">
        <v>111</v>
      </c>
      <c r="I100" s="7">
        <f t="shared" si="6"/>
        <v>0.97959183673469385</v>
      </c>
      <c r="J100" s="7">
        <f t="shared" si="7"/>
        <v>0.96666666666666667</v>
      </c>
      <c r="K100" s="7">
        <f t="shared" si="8"/>
        <v>0.95959595959595956</v>
      </c>
      <c r="L100" s="7">
        <f t="shared" si="9"/>
        <v>0.33333333333333331</v>
      </c>
      <c r="O100" s="6" t="s">
        <v>111</v>
      </c>
      <c r="P100" s="16">
        <f>I100*Kriteria!B$3</f>
        <v>0.27210884375510203</v>
      </c>
      <c r="Q100" s="16">
        <f>J100*Kriteria!C$3</f>
        <v>0.26851851873333332</v>
      </c>
      <c r="R100" s="16">
        <f>K100*Kriteria!D$3</f>
        <v>0.21324354636363635</v>
      </c>
      <c r="S100" s="16">
        <f>L100*Kriteria!E$3</f>
        <v>7.407407399999999E-2</v>
      </c>
      <c r="V100" s="17" t="s">
        <v>111</v>
      </c>
      <c r="W100" s="18">
        <f t="shared" si="10"/>
        <v>0.82794498285207163</v>
      </c>
      <c r="X100" s="19">
        <f t="shared" si="11"/>
        <v>56</v>
      </c>
    </row>
    <row r="101" spans="1:24" x14ac:dyDescent="0.2">
      <c r="A101" s="6" t="s">
        <v>112</v>
      </c>
      <c r="B101" s="7">
        <v>88</v>
      </c>
      <c r="C101" s="7">
        <v>89</v>
      </c>
      <c r="D101" s="7">
        <v>86</v>
      </c>
      <c r="E101" s="7">
        <v>3</v>
      </c>
      <c r="H101" s="6" t="s">
        <v>112</v>
      </c>
      <c r="I101" s="7">
        <f t="shared" si="6"/>
        <v>0.89795918367346939</v>
      </c>
      <c r="J101" s="7">
        <f t="shared" si="7"/>
        <v>0.98888888888888893</v>
      </c>
      <c r="K101" s="7">
        <f t="shared" si="8"/>
        <v>0.86868686868686873</v>
      </c>
      <c r="L101" s="7">
        <f t="shared" si="9"/>
        <v>0.66666666666666663</v>
      </c>
      <c r="O101" s="6" t="s">
        <v>112</v>
      </c>
      <c r="P101" s="16">
        <f>I101*Kriteria!B$3</f>
        <v>0.24943310677551017</v>
      </c>
      <c r="Q101" s="16">
        <f>J101*Kriteria!C$3</f>
        <v>0.27469135824444441</v>
      </c>
      <c r="R101" s="16">
        <f>K101*Kriteria!D$3</f>
        <v>0.19304152618181819</v>
      </c>
      <c r="S101" s="16">
        <f>L101*Kriteria!E$3</f>
        <v>0.14814814799999998</v>
      </c>
      <c r="V101" s="17" t="s">
        <v>112</v>
      </c>
      <c r="W101" s="18">
        <f t="shared" si="10"/>
        <v>0.86531413920177269</v>
      </c>
      <c r="X101" s="19">
        <f t="shared" si="11"/>
        <v>29</v>
      </c>
    </row>
    <row r="102" spans="1:24" x14ac:dyDescent="0.2">
      <c r="A102" s="6" t="s">
        <v>113</v>
      </c>
      <c r="B102" s="7">
        <v>93</v>
      </c>
      <c r="C102" s="7">
        <v>90</v>
      </c>
      <c r="D102" s="7">
        <v>83</v>
      </c>
      <c r="E102" s="7">
        <v>5</v>
      </c>
      <c r="H102" s="6" t="s">
        <v>113</v>
      </c>
      <c r="I102" s="7">
        <f t="shared" si="6"/>
        <v>0.94897959183673475</v>
      </c>
      <c r="J102" s="7">
        <f t="shared" si="7"/>
        <v>1</v>
      </c>
      <c r="K102" s="7">
        <f t="shared" si="8"/>
        <v>0.83838383838383834</v>
      </c>
      <c r="L102" s="7">
        <f t="shared" si="9"/>
        <v>0.4</v>
      </c>
      <c r="O102" s="6" t="s">
        <v>113</v>
      </c>
      <c r="P102" s="16">
        <f>I102*Kriteria!B$3</f>
        <v>0.26360544238775507</v>
      </c>
      <c r="Q102" s="16">
        <f>J102*Kriteria!C$3</f>
        <v>0.27777777799999998</v>
      </c>
      <c r="R102" s="16">
        <f>K102*Kriteria!D$3</f>
        <v>0.18630751945454543</v>
      </c>
      <c r="S102" s="16">
        <f>L102*Kriteria!E$3</f>
        <v>8.888888880000001E-2</v>
      </c>
      <c r="V102" s="17" t="s">
        <v>113</v>
      </c>
      <c r="W102" s="18">
        <f t="shared" si="10"/>
        <v>0.81657962864230049</v>
      </c>
      <c r="X102" s="19">
        <f t="shared" si="11"/>
        <v>66</v>
      </c>
    </row>
    <row r="103" spans="1:24" x14ac:dyDescent="0.2">
      <c r="A103" s="6" t="s">
        <v>114</v>
      </c>
      <c r="B103" s="7">
        <v>96</v>
      </c>
      <c r="C103" s="7">
        <v>82</v>
      </c>
      <c r="D103" s="7">
        <v>82</v>
      </c>
      <c r="E103" s="7">
        <v>6</v>
      </c>
      <c r="H103" s="6" t="s">
        <v>114</v>
      </c>
      <c r="I103" s="7">
        <f t="shared" si="6"/>
        <v>0.97959183673469385</v>
      </c>
      <c r="J103" s="7">
        <f t="shared" si="7"/>
        <v>0.91111111111111109</v>
      </c>
      <c r="K103" s="7">
        <f t="shared" si="8"/>
        <v>0.82828282828282829</v>
      </c>
      <c r="L103" s="7">
        <f t="shared" si="9"/>
        <v>0.33333333333333331</v>
      </c>
      <c r="O103" s="6" t="s">
        <v>114</v>
      </c>
      <c r="P103" s="16">
        <f>I103*Kriteria!B$3</f>
        <v>0.27210884375510203</v>
      </c>
      <c r="Q103" s="16">
        <f>J103*Kriteria!C$3</f>
        <v>0.25308641995555553</v>
      </c>
      <c r="R103" s="16">
        <f>K103*Kriteria!D$3</f>
        <v>0.18406285054545454</v>
      </c>
      <c r="S103" s="16">
        <f>L103*Kriteria!E$3</f>
        <v>7.407407399999999E-2</v>
      </c>
      <c r="V103" s="17" t="s">
        <v>114</v>
      </c>
      <c r="W103" s="18">
        <f t="shared" si="10"/>
        <v>0.78333218825611217</v>
      </c>
      <c r="X103" s="19">
        <f t="shared" si="11"/>
        <v>101</v>
      </c>
    </row>
    <row r="104" spans="1:24" x14ac:dyDescent="0.2">
      <c r="A104" s="6" t="s">
        <v>115</v>
      </c>
      <c r="B104" s="7">
        <v>75</v>
      </c>
      <c r="C104" s="7">
        <v>83</v>
      </c>
      <c r="D104" s="7">
        <v>91</v>
      </c>
      <c r="E104" s="7">
        <v>4</v>
      </c>
      <c r="H104" s="6" t="s">
        <v>115</v>
      </c>
      <c r="I104" s="7">
        <f t="shared" si="6"/>
        <v>0.76530612244897955</v>
      </c>
      <c r="J104" s="7">
        <f t="shared" si="7"/>
        <v>0.92222222222222228</v>
      </c>
      <c r="K104" s="7">
        <f t="shared" si="8"/>
        <v>0.91919191919191923</v>
      </c>
      <c r="L104" s="7">
        <f t="shared" si="9"/>
        <v>0.5</v>
      </c>
      <c r="O104" s="6" t="s">
        <v>115</v>
      </c>
      <c r="P104" s="16">
        <f>I104*Kriteria!B$3</f>
        <v>0.21258503418367344</v>
      </c>
      <c r="Q104" s="16">
        <f>J104*Kriteria!C$3</f>
        <v>0.2561728397111111</v>
      </c>
      <c r="R104" s="16">
        <f>K104*Kriteria!D$3</f>
        <v>0.20426487072727273</v>
      </c>
      <c r="S104" s="16">
        <f>L104*Kriteria!E$3</f>
        <v>0.111111111</v>
      </c>
      <c r="V104" s="17" t="s">
        <v>115</v>
      </c>
      <c r="W104" s="18">
        <f t="shared" si="10"/>
        <v>0.78413385562205729</v>
      </c>
      <c r="X104" s="19">
        <f t="shared" si="11"/>
        <v>100</v>
      </c>
    </row>
    <row r="105" spans="1:24" x14ac:dyDescent="0.2">
      <c r="A105" s="6" t="s">
        <v>116</v>
      </c>
      <c r="B105" s="7">
        <v>96</v>
      </c>
      <c r="C105" s="7">
        <v>89</v>
      </c>
      <c r="D105" s="7">
        <v>80</v>
      </c>
      <c r="E105" s="7">
        <v>6</v>
      </c>
      <c r="H105" s="6" t="s">
        <v>116</v>
      </c>
      <c r="I105" s="7">
        <f t="shared" si="6"/>
        <v>0.97959183673469385</v>
      </c>
      <c r="J105" s="7">
        <f t="shared" si="7"/>
        <v>0.98888888888888893</v>
      </c>
      <c r="K105" s="7">
        <f t="shared" si="8"/>
        <v>0.80808080808080807</v>
      </c>
      <c r="L105" s="7">
        <f t="shared" si="9"/>
        <v>0.33333333333333331</v>
      </c>
      <c r="O105" s="6" t="s">
        <v>116</v>
      </c>
      <c r="P105" s="16">
        <f>I105*Kriteria!B$3</f>
        <v>0.27210884375510203</v>
      </c>
      <c r="Q105" s="16">
        <f>J105*Kriteria!C$3</f>
        <v>0.27469135824444441</v>
      </c>
      <c r="R105" s="16">
        <f>K105*Kriteria!D$3</f>
        <v>0.17957351272727273</v>
      </c>
      <c r="S105" s="16">
        <f>L105*Kriteria!E$3</f>
        <v>7.407407399999999E-2</v>
      </c>
      <c r="V105" s="17" t="s">
        <v>116</v>
      </c>
      <c r="W105" s="18">
        <f t="shared" si="10"/>
        <v>0.8004477887268191</v>
      </c>
      <c r="X105" s="19">
        <f t="shared" si="11"/>
        <v>84</v>
      </c>
    </row>
    <row r="106" spans="1:24" x14ac:dyDescent="0.2">
      <c r="A106" s="6" t="s">
        <v>117</v>
      </c>
      <c r="B106" s="7">
        <v>77</v>
      </c>
      <c r="C106" s="7">
        <v>88</v>
      </c>
      <c r="D106" s="7">
        <v>95</v>
      </c>
      <c r="E106" s="7">
        <v>3</v>
      </c>
      <c r="H106" s="6" t="s">
        <v>117</v>
      </c>
      <c r="I106" s="7">
        <f t="shared" si="6"/>
        <v>0.7857142857142857</v>
      </c>
      <c r="J106" s="7">
        <f t="shared" si="7"/>
        <v>0.97777777777777775</v>
      </c>
      <c r="K106" s="7">
        <f t="shared" si="8"/>
        <v>0.95959595959595956</v>
      </c>
      <c r="L106" s="7">
        <f t="shared" si="9"/>
        <v>0.66666666666666663</v>
      </c>
      <c r="O106" s="6" t="s">
        <v>117</v>
      </c>
      <c r="P106" s="16">
        <f>I106*Kriteria!B$3</f>
        <v>0.21825396842857139</v>
      </c>
      <c r="Q106" s="16">
        <f>J106*Kriteria!C$3</f>
        <v>0.27160493848888884</v>
      </c>
      <c r="R106" s="16">
        <f>K106*Kriteria!D$3</f>
        <v>0.21324354636363635</v>
      </c>
      <c r="S106" s="16">
        <f>L106*Kriteria!E$3</f>
        <v>0.14814814799999998</v>
      </c>
      <c r="V106" s="17" t="s">
        <v>117</v>
      </c>
      <c r="W106" s="18">
        <f t="shared" si="10"/>
        <v>0.85125060128109653</v>
      </c>
      <c r="X106" s="19">
        <f t="shared" si="11"/>
        <v>39</v>
      </c>
    </row>
    <row r="107" spans="1:24" x14ac:dyDescent="0.2">
      <c r="A107" s="6" t="s">
        <v>118</v>
      </c>
      <c r="B107" s="7">
        <v>84</v>
      </c>
      <c r="C107" s="7">
        <v>82</v>
      </c>
      <c r="D107" s="7">
        <v>99</v>
      </c>
      <c r="E107" s="7">
        <v>6</v>
      </c>
      <c r="H107" s="6" t="s">
        <v>118</v>
      </c>
      <c r="I107" s="7">
        <f t="shared" si="6"/>
        <v>0.8571428571428571</v>
      </c>
      <c r="J107" s="7">
        <f t="shared" si="7"/>
        <v>0.91111111111111109</v>
      </c>
      <c r="K107" s="7">
        <f t="shared" si="8"/>
        <v>1</v>
      </c>
      <c r="L107" s="7">
        <f t="shared" si="9"/>
        <v>0.33333333333333331</v>
      </c>
      <c r="O107" s="6" t="s">
        <v>118</v>
      </c>
      <c r="P107" s="16">
        <f>I107*Kriteria!B$3</f>
        <v>0.23809523828571424</v>
      </c>
      <c r="Q107" s="16">
        <f>J107*Kriteria!C$3</f>
        <v>0.25308641995555553</v>
      </c>
      <c r="R107" s="16">
        <f>K107*Kriteria!D$3</f>
        <v>0.222222222</v>
      </c>
      <c r="S107" s="16">
        <f>L107*Kriteria!E$3</f>
        <v>7.407407399999999E-2</v>
      </c>
      <c r="V107" s="17" t="s">
        <v>118</v>
      </c>
      <c r="W107" s="18">
        <f t="shared" si="10"/>
        <v>0.78747795424126976</v>
      </c>
      <c r="X107" s="19">
        <f t="shared" si="11"/>
        <v>94</v>
      </c>
    </row>
    <row r="108" spans="1:24" x14ac:dyDescent="0.2">
      <c r="A108" s="6" t="s">
        <v>119</v>
      </c>
      <c r="B108" s="7">
        <v>90</v>
      </c>
      <c r="C108" s="7">
        <v>81</v>
      </c>
      <c r="D108" s="7">
        <v>83</v>
      </c>
      <c r="E108" s="7">
        <v>2</v>
      </c>
      <c r="H108" s="6" t="s">
        <v>119</v>
      </c>
      <c r="I108" s="7">
        <f t="shared" si="6"/>
        <v>0.91836734693877553</v>
      </c>
      <c r="J108" s="7">
        <f t="shared" si="7"/>
        <v>0.9</v>
      </c>
      <c r="K108" s="7">
        <f t="shared" si="8"/>
        <v>0.83838383838383834</v>
      </c>
      <c r="L108" s="7">
        <f t="shared" si="9"/>
        <v>1</v>
      </c>
      <c r="O108" s="6" t="s">
        <v>119</v>
      </c>
      <c r="P108" s="16">
        <f>I108*Kriteria!B$3</f>
        <v>0.25510204102040812</v>
      </c>
      <c r="Q108" s="16">
        <f>J108*Kriteria!C$3</f>
        <v>0.25000000019999996</v>
      </c>
      <c r="R108" s="16">
        <f>K108*Kriteria!D$3</f>
        <v>0.18630751945454543</v>
      </c>
      <c r="S108" s="16">
        <f>L108*Kriteria!E$3</f>
        <v>0.222222222</v>
      </c>
      <c r="V108" s="17" t="s">
        <v>119</v>
      </c>
      <c r="W108" s="18">
        <f t="shared" si="10"/>
        <v>0.91363178267495349</v>
      </c>
      <c r="X108" s="19">
        <f t="shared" si="11"/>
        <v>14</v>
      </c>
    </row>
    <row r="109" spans="1:24" x14ac:dyDescent="0.2">
      <c r="A109" s="6" t="s">
        <v>120</v>
      </c>
      <c r="B109" s="7">
        <v>83</v>
      </c>
      <c r="C109" s="7">
        <v>87</v>
      </c>
      <c r="D109" s="7">
        <v>92</v>
      </c>
      <c r="E109" s="7">
        <v>3</v>
      </c>
      <c r="H109" s="6" t="s">
        <v>120</v>
      </c>
      <c r="I109" s="7">
        <f t="shared" si="6"/>
        <v>0.84693877551020413</v>
      </c>
      <c r="J109" s="7">
        <f t="shared" si="7"/>
        <v>0.96666666666666667</v>
      </c>
      <c r="K109" s="7">
        <f t="shared" si="8"/>
        <v>0.92929292929292928</v>
      </c>
      <c r="L109" s="7">
        <f t="shared" si="9"/>
        <v>0.66666666666666663</v>
      </c>
      <c r="O109" s="6" t="s">
        <v>120</v>
      </c>
      <c r="P109" s="16">
        <f>I109*Kriteria!B$3</f>
        <v>0.2352607711632653</v>
      </c>
      <c r="Q109" s="16">
        <f>J109*Kriteria!C$3</f>
        <v>0.26851851873333332</v>
      </c>
      <c r="R109" s="16">
        <f>K109*Kriteria!D$3</f>
        <v>0.20650953963636362</v>
      </c>
      <c r="S109" s="16">
        <f>L109*Kriteria!E$3</f>
        <v>0.14814814799999998</v>
      </c>
      <c r="V109" s="17" t="s">
        <v>120</v>
      </c>
      <c r="W109" s="18">
        <f t="shared" si="10"/>
        <v>0.85843697753296222</v>
      </c>
      <c r="X109" s="19">
        <f t="shared" si="11"/>
        <v>35</v>
      </c>
    </row>
    <row r="110" spans="1:24" x14ac:dyDescent="0.2">
      <c r="A110" s="6" t="s">
        <v>121</v>
      </c>
      <c r="B110" s="7">
        <v>91</v>
      </c>
      <c r="C110" s="7">
        <v>88</v>
      </c>
      <c r="D110" s="7">
        <v>91</v>
      </c>
      <c r="E110" s="7">
        <v>4</v>
      </c>
      <c r="H110" s="6" t="s">
        <v>121</v>
      </c>
      <c r="I110" s="7">
        <f t="shared" si="6"/>
        <v>0.9285714285714286</v>
      </c>
      <c r="J110" s="7">
        <f t="shared" si="7"/>
        <v>0.97777777777777775</v>
      </c>
      <c r="K110" s="7">
        <f t="shared" si="8"/>
        <v>0.91919191919191923</v>
      </c>
      <c r="L110" s="7">
        <f t="shared" si="9"/>
        <v>0.5</v>
      </c>
      <c r="O110" s="6" t="s">
        <v>121</v>
      </c>
      <c r="P110" s="16">
        <f>I110*Kriteria!B$3</f>
        <v>0.25793650814285712</v>
      </c>
      <c r="Q110" s="16">
        <f>J110*Kriteria!C$3</f>
        <v>0.27160493848888884</v>
      </c>
      <c r="R110" s="16">
        <f>K110*Kriteria!D$3</f>
        <v>0.20426487072727273</v>
      </c>
      <c r="S110" s="16">
        <f>L110*Kriteria!E$3</f>
        <v>0.111111111</v>
      </c>
      <c r="V110" s="17" t="s">
        <v>121</v>
      </c>
      <c r="W110" s="18">
        <f t="shared" si="10"/>
        <v>0.84491742835901873</v>
      </c>
      <c r="X110" s="19">
        <f t="shared" si="11"/>
        <v>44</v>
      </c>
    </row>
    <row r="111" spans="1:24" x14ac:dyDescent="0.2">
      <c r="A111" s="6" t="s">
        <v>122</v>
      </c>
      <c r="B111" s="7">
        <v>94</v>
      </c>
      <c r="C111" s="7">
        <v>88</v>
      </c>
      <c r="D111" s="7">
        <v>89</v>
      </c>
      <c r="E111" s="7">
        <v>6</v>
      </c>
      <c r="H111" s="6" t="s">
        <v>122</v>
      </c>
      <c r="I111" s="7">
        <f t="shared" si="6"/>
        <v>0.95918367346938771</v>
      </c>
      <c r="J111" s="7">
        <f t="shared" si="7"/>
        <v>0.97777777777777775</v>
      </c>
      <c r="K111" s="7">
        <f t="shared" si="8"/>
        <v>0.89898989898989901</v>
      </c>
      <c r="L111" s="7">
        <f t="shared" si="9"/>
        <v>0.33333333333333331</v>
      </c>
      <c r="O111" s="6" t="s">
        <v>122</v>
      </c>
      <c r="P111" s="16">
        <f>I111*Kriteria!B$3</f>
        <v>0.26643990951020402</v>
      </c>
      <c r="Q111" s="16">
        <f>J111*Kriteria!C$3</f>
        <v>0.27160493848888884</v>
      </c>
      <c r="R111" s="16">
        <f>K111*Kriteria!D$3</f>
        <v>0.19977553290909092</v>
      </c>
      <c r="S111" s="16">
        <f>L111*Kriteria!E$3</f>
        <v>7.407407399999999E-2</v>
      </c>
      <c r="V111" s="17" t="s">
        <v>122</v>
      </c>
      <c r="W111" s="18">
        <f t="shared" si="10"/>
        <v>0.81189445490818379</v>
      </c>
      <c r="X111" s="19">
        <f t="shared" si="11"/>
        <v>71</v>
      </c>
    </row>
    <row r="112" spans="1:24" x14ac:dyDescent="0.2">
      <c r="A112" s="6" t="s">
        <v>123</v>
      </c>
      <c r="B112" s="7">
        <v>97</v>
      </c>
      <c r="C112" s="7">
        <v>84</v>
      </c>
      <c r="D112" s="7">
        <v>81</v>
      </c>
      <c r="E112" s="7">
        <v>5</v>
      </c>
      <c r="H112" s="6" t="s">
        <v>123</v>
      </c>
      <c r="I112" s="7">
        <f t="shared" si="6"/>
        <v>0.98979591836734693</v>
      </c>
      <c r="J112" s="7">
        <f t="shared" si="7"/>
        <v>0.93333333333333335</v>
      </c>
      <c r="K112" s="7">
        <f t="shared" si="8"/>
        <v>0.81818181818181823</v>
      </c>
      <c r="L112" s="7">
        <f t="shared" si="9"/>
        <v>0.4</v>
      </c>
      <c r="O112" s="6" t="s">
        <v>123</v>
      </c>
      <c r="P112" s="16">
        <f>I112*Kriteria!B$3</f>
        <v>0.27494331087755097</v>
      </c>
      <c r="Q112" s="16">
        <f>J112*Kriteria!C$3</f>
        <v>0.25925925946666667</v>
      </c>
      <c r="R112" s="16">
        <f>K112*Kriteria!D$3</f>
        <v>0.18181818163636365</v>
      </c>
      <c r="S112" s="16">
        <f>L112*Kriteria!E$3</f>
        <v>8.888888880000001E-2</v>
      </c>
      <c r="V112" s="17" t="s">
        <v>123</v>
      </c>
      <c r="W112" s="18">
        <f t="shared" si="10"/>
        <v>0.80490964078058136</v>
      </c>
      <c r="X112" s="19">
        <f t="shared" si="11"/>
        <v>78</v>
      </c>
    </row>
    <row r="113" spans="1:24" x14ac:dyDescent="0.2">
      <c r="A113" s="6" t="s">
        <v>124</v>
      </c>
      <c r="B113" s="7">
        <v>93</v>
      </c>
      <c r="C113" s="7">
        <v>84</v>
      </c>
      <c r="D113" s="7">
        <v>87</v>
      </c>
      <c r="E113" s="7">
        <v>3</v>
      </c>
      <c r="H113" s="6" t="s">
        <v>124</v>
      </c>
      <c r="I113" s="7">
        <f t="shared" si="6"/>
        <v>0.94897959183673475</v>
      </c>
      <c r="J113" s="7">
        <f t="shared" si="7"/>
        <v>0.93333333333333335</v>
      </c>
      <c r="K113" s="7">
        <f t="shared" si="8"/>
        <v>0.87878787878787878</v>
      </c>
      <c r="L113" s="7">
        <f t="shared" si="9"/>
        <v>0.66666666666666663</v>
      </c>
      <c r="O113" s="6" t="s">
        <v>124</v>
      </c>
      <c r="P113" s="16">
        <f>I113*Kriteria!B$3</f>
        <v>0.26360544238775507</v>
      </c>
      <c r="Q113" s="16">
        <f>J113*Kriteria!C$3</f>
        <v>0.25925925946666667</v>
      </c>
      <c r="R113" s="16">
        <f>K113*Kriteria!D$3</f>
        <v>0.19528619509090908</v>
      </c>
      <c r="S113" s="16">
        <f>L113*Kriteria!E$3</f>
        <v>0.14814814799999998</v>
      </c>
      <c r="V113" s="17" t="s">
        <v>124</v>
      </c>
      <c r="W113" s="18">
        <f t="shared" si="10"/>
        <v>0.86629904494533072</v>
      </c>
      <c r="X113" s="19">
        <f t="shared" si="11"/>
        <v>27</v>
      </c>
    </row>
    <row r="114" spans="1:24" x14ac:dyDescent="0.2">
      <c r="A114" s="6" t="s">
        <v>125</v>
      </c>
      <c r="B114" s="7">
        <v>80</v>
      </c>
      <c r="C114" s="7">
        <v>83</v>
      </c>
      <c r="D114" s="7">
        <v>85</v>
      </c>
      <c r="E114" s="7">
        <v>3</v>
      </c>
      <c r="H114" s="6" t="s">
        <v>125</v>
      </c>
      <c r="I114" s="7">
        <f t="shared" si="6"/>
        <v>0.81632653061224492</v>
      </c>
      <c r="J114" s="7">
        <f t="shared" si="7"/>
        <v>0.92222222222222228</v>
      </c>
      <c r="K114" s="7">
        <f t="shared" si="8"/>
        <v>0.85858585858585856</v>
      </c>
      <c r="L114" s="7">
        <f t="shared" si="9"/>
        <v>0.66666666666666663</v>
      </c>
      <c r="O114" s="6" t="s">
        <v>125</v>
      </c>
      <c r="P114" s="16">
        <f>I114*Kriteria!B$3</f>
        <v>0.22675736979591835</v>
      </c>
      <c r="Q114" s="16">
        <f>J114*Kriteria!C$3</f>
        <v>0.2561728397111111</v>
      </c>
      <c r="R114" s="16">
        <f>K114*Kriteria!D$3</f>
        <v>0.19079685727272727</v>
      </c>
      <c r="S114" s="16">
        <f>L114*Kriteria!E$3</f>
        <v>0.14814814799999998</v>
      </c>
      <c r="V114" s="17" t="s">
        <v>125</v>
      </c>
      <c r="W114" s="18">
        <f t="shared" si="10"/>
        <v>0.82187521477975678</v>
      </c>
      <c r="X114" s="19">
        <f t="shared" si="11"/>
        <v>62</v>
      </c>
    </row>
    <row r="115" spans="1:24" x14ac:dyDescent="0.2">
      <c r="A115" s="6" t="s">
        <v>126</v>
      </c>
      <c r="B115" s="7">
        <v>94</v>
      </c>
      <c r="C115" s="7">
        <v>80</v>
      </c>
      <c r="D115" s="7">
        <v>95</v>
      </c>
      <c r="E115" s="7">
        <v>6</v>
      </c>
      <c r="H115" s="6" t="s">
        <v>126</v>
      </c>
      <c r="I115" s="7">
        <f t="shared" si="6"/>
        <v>0.95918367346938771</v>
      </c>
      <c r="J115" s="7">
        <f t="shared" si="7"/>
        <v>0.88888888888888884</v>
      </c>
      <c r="K115" s="7">
        <f t="shared" si="8"/>
        <v>0.95959595959595956</v>
      </c>
      <c r="L115" s="7">
        <f t="shared" si="9"/>
        <v>0.33333333333333331</v>
      </c>
      <c r="O115" s="6" t="s">
        <v>126</v>
      </c>
      <c r="P115" s="16">
        <f>I115*Kriteria!B$3</f>
        <v>0.26643990951020402</v>
      </c>
      <c r="Q115" s="16">
        <f>J115*Kriteria!C$3</f>
        <v>0.24691358044444442</v>
      </c>
      <c r="R115" s="16">
        <f>K115*Kriteria!D$3</f>
        <v>0.21324354636363635</v>
      </c>
      <c r="S115" s="16">
        <f>L115*Kriteria!E$3</f>
        <v>7.407407399999999E-2</v>
      </c>
      <c r="V115" s="17" t="s">
        <v>126</v>
      </c>
      <c r="W115" s="18">
        <f t="shared" si="10"/>
        <v>0.80067111031828475</v>
      </c>
      <c r="X115" s="19">
        <f t="shared" si="11"/>
        <v>83</v>
      </c>
    </row>
    <row r="116" spans="1:24" x14ac:dyDescent="0.2">
      <c r="A116" s="6" t="s">
        <v>127</v>
      </c>
      <c r="B116" s="7">
        <v>98</v>
      </c>
      <c r="C116" s="7">
        <v>80</v>
      </c>
      <c r="D116" s="7">
        <v>98</v>
      </c>
      <c r="E116" s="7">
        <v>5</v>
      </c>
      <c r="H116" s="6" t="s">
        <v>127</v>
      </c>
      <c r="I116" s="7">
        <f t="shared" si="6"/>
        <v>1</v>
      </c>
      <c r="J116" s="7">
        <f t="shared" si="7"/>
        <v>0.88888888888888884</v>
      </c>
      <c r="K116" s="7">
        <f t="shared" si="8"/>
        <v>0.98989898989898994</v>
      </c>
      <c r="L116" s="7">
        <f t="shared" si="9"/>
        <v>0.4</v>
      </c>
      <c r="O116" s="6" t="s">
        <v>127</v>
      </c>
      <c r="P116" s="16">
        <f>I116*Kriteria!B$3</f>
        <v>0.27777777799999998</v>
      </c>
      <c r="Q116" s="16">
        <f>J116*Kriteria!C$3</f>
        <v>0.24691358044444442</v>
      </c>
      <c r="R116" s="16">
        <f>K116*Kriteria!D$3</f>
        <v>0.21997755309090911</v>
      </c>
      <c r="S116" s="16">
        <f>L116*Kriteria!E$3</f>
        <v>8.888888880000001E-2</v>
      </c>
      <c r="V116" s="17" t="s">
        <v>127</v>
      </c>
      <c r="W116" s="18">
        <f t="shared" si="10"/>
        <v>0.83355780033535354</v>
      </c>
      <c r="X116" s="19">
        <f t="shared" si="11"/>
        <v>53</v>
      </c>
    </row>
    <row r="117" spans="1:24" x14ac:dyDescent="0.2">
      <c r="A117" s="6" t="s">
        <v>128</v>
      </c>
      <c r="B117" s="7">
        <v>94</v>
      </c>
      <c r="C117" s="7">
        <v>84</v>
      </c>
      <c r="D117" s="7">
        <v>88</v>
      </c>
      <c r="E117" s="7">
        <v>6</v>
      </c>
      <c r="H117" s="6" t="s">
        <v>128</v>
      </c>
      <c r="I117" s="7">
        <f t="shared" si="6"/>
        <v>0.95918367346938771</v>
      </c>
      <c r="J117" s="7">
        <f t="shared" si="7"/>
        <v>0.93333333333333335</v>
      </c>
      <c r="K117" s="7">
        <f t="shared" si="8"/>
        <v>0.88888888888888884</v>
      </c>
      <c r="L117" s="7">
        <f t="shared" si="9"/>
        <v>0.33333333333333331</v>
      </c>
      <c r="O117" s="6" t="s">
        <v>128</v>
      </c>
      <c r="P117" s="16">
        <f>I117*Kriteria!B$3</f>
        <v>0.26643990951020402</v>
      </c>
      <c r="Q117" s="16">
        <f>J117*Kriteria!C$3</f>
        <v>0.25925925946666667</v>
      </c>
      <c r="R117" s="16">
        <f>K117*Kriteria!D$3</f>
        <v>0.19753086399999997</v>
      </c>
      <c r="S117" s="16">
        <f>L117*Kriteria!E$3</f>
        <v>7.407407399999999E-2</v>
      </c>
      <c r="V117" s="17" t="s">
        <v>128</v>
      </c>
      <c r="W117" s="18">
        <f t="shared" si="10"/>
        <v>0.7973041069768706</v>
      </c>
      <c r="X117" s="19">
        <f t="shared" si="11"/>
        <v>86</v>
      </c>
    </row>
    <row r="118" spans="1:24" x14ac:dyDescent="0.2">
      <c r="A118" s="6" t="s">
        <v>129</v>
      </c>
      <c r="B118" s="7">
        <v>75</v>
      </c>
      <c r="C118" s="7">
        <v>89</v>
      </c>
      <c r="D118" s="7">
        <v>93</v>
      </c>
      <c r="E118" s="7">
        <v>5</v>
      </c>
      <c r="H118" s="6" t="s">
        <v>129</v>
      </c>
      <c r="I118" s="7">
        <f t="shared" si="6"/>
        <v>0.76530612244897955</v>
      </c>
      <c r="J118" s="7">
        <f t="shared" si="7"/>
        <v>0.98888888888888893</v>
      </c>
      <c r="K118" s="7">
        <f t="shared" si="8"/>
        <v>0.93939393939393945</v>
      </c>
      <c r="L118" s="7">
        <f t="shared" si="9"/>
        <v>0.4</v>
      </c>
      <c r="O118" s="6" t="s">
        <v>129</v>
      </c>
      <c r="P118" s="16">
        <f>I118*Kriteria!B$3</f>
        <v>0.21258503418367344</v>
      </c>
      <c r="Q118" s="16">
        <f>J118*Kriteria!C$3</f>
        <v>0.27469135824444441</v>
      </c>
      <c r="R118" s="16">
        <f>K118*Kriteria!D$3</f>
        <v>0.20875420854545457</v>
      </c>
      <c r="S118" s="16">
        <f>L118*Kriteria!E$3</f>
        <v>8.888888880000001E-2</v>
      </c>
      <c r="V118" s="17" t="s">
        <v>129</v>
      </c>
      <c r="W118" s="18">
        <f t="shared" si="10"/>
        <v>0.7849194897735724</v>
      </c>
      <c r="X118" s="19">
        <f t="shared" si="11"/>
        <v>98</v>
      </c>
    </row>
    <row r="119" spans="1:24" x14ac:dyDescent="0.2">
      <c r="A119" s="6" t="s">
        <v>130</v>
      </c>
      <c r="B119" s="7">
        <v>98</v>
      </c>
      <c r="C119" s="7">
        <v>80</v>
      </c>
      <c r="D119" s="7">
        <v>78</v>
      </c>
      <c r="E119" s="7">
        <v>2</v>
      </c>
      <c r="H119" s="6" t="s">
        <v>130</v>
      </c>
      <c r="I119" s="7">
        <f t="shared" si="6"/>
        <v>1</v>
      </c>
      <c r="J119" s="7">
        <f t="shared" si="7"/>
        <v>0.88888888888888884</v>
      </c>
      <c r="K119" s="7">
        <f t="shared" si="8"/>
        <v>0.78787878787878785</v>
      </c>
      <c r="L119" s="7">
        <f t="shared" si="9"/>
        <v>1</v>
      </c>
      <c r="O119" s="6" t="s">
        <v>130</v>
      </c>
      <c r="P119" s="16">
        <f>I119*Kriteria!B$3</f>
        <v>0.27777777799999998</v>
      </c>
      <c r="Q119" s="16">
        <f>J119*Kriteria!C$3</f>
        <v>0.24691358044444442</v>
      </c>
      <c r="R119" s="16">
        <f>K119*Kriteria!D$3</f>
        <v>0.17508417490909089</v>
      </c>
      <c r="S119" s="16">
        <f>L119*Kriteria!E$3</f>
        <v>0.222222222</v>
      </c>
      <c r="V119" s="17" t="s">
        <v>130</v>
      </c>
      <c r="W119" s="18">
        <f t="shared" si="10"/>
        <v>0.92199775535353523</v>
      </c>
      <c r="X119" s="19">
        <f t="shared" si="11"/>
        <v>12</v>
      </c>
    </row>
    <row r="120" spans="1:24" x14ac:dyDescent="0.2">
      <c r="A120" s="6" t="s">
        <v>131</v>
      </c>
      <c r="B120" s="7">
        <v>94</v>
      </c>
      <c r="C120" s="7">
        <v>90</v>
      </c>
      <c r="D120" s="7">
        <v>81</v>
      </c>
      <c r="E120" s="7">
        <v>6</v>
      </c>
      <c r="H120" s="6" t="s">
        <v>131</v>
      </c>
      <c r="I120" s="7">
        <f t="shared" si="6"/>
        <v>0.95918367346938771</v>
      </c>
      <c r="J120" s="7">
        <f t="shared" si="7"/>
        <v>1</v>
      </c>
      <c r="K120" s="7">
        <f t="shared" si="8"/>
        <v>0.81818181818181823</v>
      </c>
      <c r="L120" s="7">
        <f t="shared" si="9"/>
        <v>0.33333333333333331</v>
      </c>
      <c r="O120" s="6" t="s">
        <v>131</v>
      </c>
      <c r="P120" s="16">
        <f>I120*Kriteria!B$3</f>
        <v>0.26643990951020402</v>
      </c>
      <c r="Q120" s="16">
        <f>J120*Kriteria!C$3</f>
        <v>0.27777777799999998</v>
      </c>
      <c r="R120" s="16">
        <f>K120*Kriteria!D$3</f>
        <v>0.18181818163636365</v>
      </c>
      <c r="S120" s="16">
        <f>L120*Kriteria!E$3</f>
        <v>7.407407399999999E-2</v>
      </c>
      <c r="V120" s="17" t="s">
        <v>131</v>
      </c>
      <c r="W120" s="18">
        <f t="shared" si="10"/>
        <v>0.80010994314656769</v>
      </c>
      <c r="X120" s="19">
        <f t="shared" si="11"/>
        <v>85</v>
      </c>
    </row>
    <row r="121" spans="1:24" x14ac:dyDescent="0.2">
      <c r="A121" s="6" t="s">
        <v>132</v>
      </c>
      <c r="B121" s="7">
        <v>91</v>
      </c>
      <c r="C121" s="7">
        <v>88</v>
      </c>
      <c r="D121" s="7">
        <v>86</v>
      </c>
      <c r="E121" s="7">
        <v>5</v>
      </c>
      <c r="H121" s="6" t="s">
        <v>132</v>
      </c>
      <c r="I121" s="7">
        <f t="shared" si="6"/>
        <v>0.9285714285714286</v>
      </c>
      <c r="J121" s="7">
        <f t="shared" si="7"/>
        <v>0.97777777777777775</v>
      </c>
      <c r="K121" s="7">
        <f t="shared" si="8"/>
        <v>0.86868686868686873</v>
      </c>
      <c r="L121" s="7">
        <f t="shared" si="9"/>
        <v>0.4</v>
      </c>
      <c r="O121" s="6" t="s">
        <v>132</v>
      </c>
      <c r="P121" s="16">
        <f>I121*Kriteria!B$3</f>
        <v>0.25793650814285712</v>
      </c>
      <c r="Q121" s="16">
        <f>J121*Kriteria!C$3</f>
        <v>0.27160493848888884</v>
      </c>
      <c r="R121" s="16">
        <f>K121*Kriteria!D$3</f>
        <v>0.19304152618181819</v>
      </c>
      <c r="S121" s="16">
        <f>L121*Kriteria!E$3</f>
        <v>8.888888880000001E-2</v>
      </c>
      <c r="V121" s="17" t="s">
        <v>132</v>
      </c>
      <c r="W121" s="18">
        <f t="shared" si="10"/>
        <v>0.81147186161356422</v>
      </c>
      <c r="X121" s="19">
        <f t="shared" si="11"/>
        <v>72</v>
      </c>
    </row>
    <row r="122" spans="1:24" x14ac:dyDescent="0.2">
      <c r="A122" s="6" t="s">
        <v>133</v>
      </c>
      <c r="B122" s="7">
        <v>92</v>
      </c>
      <c r="C122" s="7">
        <v>81</v>
      </c>
      <c r="D122" s="7">
        <v>97</v>
      </c>
      <c r="E122" s="7">
        <v>6</v>
      </c>
      <c r="H122" s="6" t="s">
        <v>133</v>
      </c>
      <c r="I122" s="7">
        <f t="shared" si="6"/>
        <v>0.93877551020408168</v>
      </c>
      <c r="J122" s="7">
        <f t="shared" si="7"/>
        <v>0.9</v>
      </c>
      <c r="K122" s="7">
        <f t="shared" si="8"/>
        <v>0.97979797979797978</v>
      </c>
      <c r="L122" s="7">
        <f t="shared" si="9"/>
        <v>0.33333333333333331</v>
      </c>
      <c r="O122" s="6" t="s">
        <v>133</v>
      </c>
      <c r="P122" s="16">
        <f>I122*Kriteria!B$3</f>
        <v>0.26077097526530613</v>
      </c>
      <c r="Q122" s="16">
        <f>J122*Kriteria!C$3</f>
        <v>0.25000000019999996</v>
      </c>
      <c r="R122" s="16">
        <f>K122*Kriteria!D$3</f>
        <v>0.21773288418181819</v>
      </c>
      <c r="S122" s="16">
        <f>L122*Kriteria!E$3</f>
        <v>7.407407399999999E-2</v>
      </c>
      <c r="V122" s="17" t="s">
        <v>133</v>
      </c>
      <c r="W122" s="18">
        <f t="shared" si="10"/>
        <v>0.80257793364712426</v>
      </c>
      <c r="X122" s="19">
        <f t="shared" si="11"/>
        <v>80</v>
      </c>
    </row>
    <row r="123" spans="1:24" x14ac:dyDescent="0.2">
      <c r="A123" s="6" t="s">
        <v>134</v>
      </c>
      <c r="B123" s="7">
        <v>87</v>
      </c>
      <c r="C123" s="7">
        <v>87</v>
      </c>
      <c r="D123" s="7">
        <v>96</v>
      </c>
      <c r="E123" s="7">
        <v>2</v>
      </c>
      <c r="H123" s="6" t="s">
        <v>134</v>
      </c>
      <c r="I123" s="7">
        <f t="shared" si="6"/>
        <v>0.88775510204081631</v>
      </c>
      <c r="J123" s="7">
        <f t="shared" si="7"/>
        <v>0.96666666666666667</v>
      </c>
      <c r="K123" s="7">
        <f t="shared" si="8"/>
        <v>0.96969696969696972</v>
      </c>
      <c r="L123" s="7">
        <f t="shared" si="9"/>
        <v>1</v>
      </c>
      <c r="O123" s="6" t="s">
        <v>134</v>
      </c>
      <c r="P123" s="16">
        <f>I123*Kriteria!B$3</f>
        <v>0.2465986396530612</v>
      </c>
      <c r="Q123" s="16">
        <f>J123*Kriteria!C$3</f>
        <v>0.26851851873333332</v>
      </c>
      <c r="R123" s="16">
        <f>K123*Kriteria!D$3</f>
        <v>0.21548821527272727</v>
      </c>
      <c r="S123" s="16">
        <f>L123*Kriteria!E$3</f>
        <v>0.222222222</v>
      </c>
      <c r="V123" s="17" t="s">
        <v>134</v>
      </c>
      <c r="W123" s="18">
        <f t="shared" si="10"/>
        <v>0.95282759565912178</v>
      </c>
      <c r="X123" s="19">
        <f t="shared" si="11"/>
        <v>4</v>
      </c>
    </row>
    <row r="124" spans="1:24" x14ac:dyDescent="0.2">
      <c r="A124" s="6" t="s">
        <v>135</v>
      </c>
      <c r="B124" s="7">
        <v>86</v>
      </c>
      <c r="C124" s="7">
        <v>82</v>
      </c>
      <c r="D124" s="7">
        <v>92</v>
      </c>
      <c r="E124" s="7">
        <v>2</v>
      </c>
      <c r="H124" s="6" t="s">
        <v>135</v>
      </c>
      <c r="I124" s="7">
        <f t="shared" si="6"/>
        <v>0.87755102040816324</v>
      </c>
      <c r="J124" s="7">
        <f t="shared" si="7"/>
        <v>0.91111111111111109</v>
      </c>
      <c r="K124" s="7">
        <f t="shared" si="8"/>
        <v>0.92929292929292928</v>
      </c>
      <c r="L124" s="7">
        <f t="shared" si="9"/>
        <v>1</v>
      </c>
      <c r="O124" s="6" t="s">
        <v>135</v>
      </c>
      <c r="P124" s="16">
        <f>I124*Kriteria!B$3</f>
        <v>0.24376417253061222</v>
      </c>
      <c r="Q124" s="16">
        <f>J124*Kriteria!C$3</f>
        <v>0.25308641995555553</v>
      </c>
      <c r="R124" s="16">
        <f>K124*Kriteria!D$3</f>
        <v>0.20650953963636362</v>
      </c>
      <c r="S124" s="16">
        <f>L124*Kriteria!E$3</f>
        <v>0.222222222</v>
      </c>
      <c r="V124" s="17" t="s">
        <v>135</v>
      </c>
      <c r="W124" s="18">
        <f t="shared" si="10"/>
        <v>0.92558235412253131</v>
      </c>
      <c r="X124" s="19">
        <f t="shared" si="11"/>
        <v>10</v>
      </c>
    </row>
    <row r="125" spans="1:24" x14ac:dyDescent="0.2">
      <c r="A125" s="6" t="s">
        <v>136</v>
      </c>
      <c r="B125" s="7">
        <v>81</v>
      </c>
      <c r="C125" s="7">
        <v>82</v>
      </c>
      <c r="D125" s="7">
        <v>92</v>
      </c>
      <c r="E125" s="7">
        <v>3</v>
      </c>
      <c r="H125" s="6" t="s">
        <v>136</v>
      </c>
      <c r="I125" s="7">
        <f t="shared" si="6"/>
        <v>0.82653061224489799</v>
      </c>
      <c r="J125" s="7">
        <f t="shared" si="7"/>
        <v>0.91111111111111109</v>
      </c>
      <c r="K125" s="7">
        <f t="shared" si="8"/>
        <v>0.92929292929292928</v>
      </c>
      <c r="L125" s="7">
        <f t="shared" si="9"/>
        <v>0.66666666666666663</v>
      </c>
      <c r="O125" s="6" t="s">
        <v>136</v>
      </c>
      <c r="P125" s="16">
        <f>I125*Kriteria!B$3</f>
        <v>0.22959183691836735</v>
      </c>
      <c r="Q125" s="16">
        <f>J125*Kriteria!C$3</f>
        <v>0.25308641995555553</v>
      </c>
      <c r="R125" s="16">
        <f>K125*Kriteria!D$3</f>
        <v>0.20650953963636362</v>
      </c>
      <c r="S125" s="16">
        <f>L125*Kriteria!E$3</f>
        <v>0.14814814799999998</v>
      </c>
      <c r="V125" s="17" t="s">
        <v>136</v>
      </c>
      <c r="W125" s="18">
        <f t="shared" si="10"/>
        <v>0.83733594451028648</v>
      </c>
      <c r="X125" s="19">
        <f t="shared" si="11"/>
        <v>49</v>
      </c>
    </row>
    <row r="126" spans="1:24" x14ac:dyDescent="0.2">
      <c r="A126" s="6" t="s">
        <v>137</v>
      </c>
      <c r="B126" s="7">
        <v>78</v>
      </c>
      <c r="C126" s="7">
        <v>83</v>
      </c>
      <c r="D126" s="7">
        <v>95</v>
      </c>
      <c r="E126" s="7">
        <v>2</v>
      </c>
      <c r="H126" s="6" t="s">
        <v>137</v>
      </c>
      <c r="I126" s="7">
        <f t="shared" si="6"/>
        <v>0.79591836734693877</v>
      </c>
      <c r="J126" s="7">
        <f t="shared" si="7"/>
        <v>0.92222222222222228</v>
      </c>
      <c r="K126" s="7">
        <f t="shared" si="8"/>
        <v>0.95959595959595956</v>
      </c>
      <c r="L126" s="7">
        <f t="shared" si="9"/>
        <v>1</v>
      </c>
      <c r="O126" s="6" t="s">
        <v>137</v>
      </c>
      <c r="P126" s="16">
        <f>I126*Kriteria!B$3</f>
        <v>0.2210884355510204</v>
      </c>
      <c r="Q126" s="16">
        <f>J126*Kriteria!C$3</f>
        <v>0.2561728397111111</v>
      </c>
      <c r="R126" s="16">
        <f>K126*Kriteria!D$3</f>
        <v>0.21324354636363635</v>
      </c>
      <c r="S126" s="16">
        <f>L126*Kriteria!E$3</f>
        <v>0.222222222</v>
      </c>
      <c r="V126" s="17" t="s">
        <v>137</v>
      </c>
      <c r="W126" s="18">
        <f t="shared" si="10"/>
        <v>0.91272704362576784</v>
      </c>
      <c r="X126" s="19">
        <f t="shared" si="11"/>
        <v>15</v>
      </c>
    </row>
    <row r="127" spans="1:24" x14ac:dyDescent="0.2">
      <c r="A127" s="6" t="s">
        <v>138</v>
      </c>
      <c r="B127" s="7">
        <v>81</v>
      </c>
      <c r="C127" s="7">
        <v>84</v>
      </c>
      <c r="D127" s="7">
        <v>93</v>
      </c>
      <c r="E127" s="7">
        <v>6</v>
      </c>
      <c r="H127" s="6" t="s">
        <v>138</v>
      </c>
      <c r="I127" s="7">
        <f t="shared" si="6"/>
        <v>0.82653061224489799</v>
      </c>
      <c r="J127" s="7">
        <f t="shared" si="7"/>
        <v>0.93333333333333335</v>
      </c>
      <c r="K127" s="7">
        <f t="shared" si="8"/>
        <v>0.93939393939393945</v>
      </c>
      <c r="L127" s="7">
        <f t="shared" si="9"/>
        <v>0.33333333333333331</v>
      </c>
      <c r="O127" s="6" t="s">
        <v>138</v>
      </c>
      <c r="P127" s="16">
        <f>I127*Kriteria!B$3</f>
        <v>0.22959183691836735</v>
      </c>
      <c r="Q127" s="16">
        <f>J127*Kriteria!C$3</f>
        <v>0.25925925946666667</v>
      </c>
      <c r="R127" s="16">
        <f>K127*Kriteria!D$3</f>
        <v>0.20875420854545457</v>
      </c>
      <c r="S127" s="16">
        <f>L127*Kriteria!E$3</f>
        <v>7.407407399999999E-2</v>
      </c>
      <c r="V127" s="17" t="s">
        <v>138</v>
      </c>
      <c r="W127" s="18">
        <f t="shared" si="10"/>
        <v>0.77167937893048855</v>
      </c>
      <c r="X127" s="19">
        <f t="shared" si="11"/>
        <v>112</v>
      </c>
    </row>
    <row r="128" spans="1:24" x14ac:dyDescent="0.2">
      <c r="A128" s="6" t="s">
        <v>139</v>
      </c>
      <c r="B128" s="7">
        <v>82</v>
      </c>
      <c r="C128" s="7">
        <v>84</v>
      </c>
      <c r="D128" s="7">
        <v>87</v>
      </c>
      <c r="E128" s="7">
        <v>3</v>
      </c>
      <c r="H128" s="6" t="s">
        <v>139</v>
      </c>
      <c r="I128" s="7">
        <f t="shared" si="6"/>
        <v>0.83673469387755106</v>
      </c>
      <c r="J128" s="7">
        <f t="shared" si="7"/>
        <v>0.93333333333333335</v>
      </c>
      <c r="K128" s="7">
        <f t="shared" si="8"/>
        <v>0.87878787878787878</v>
      </c>
      <c r="L128" s="7">
        <f t="shared" si="9"/>
        <v>0.66666666666666663</v>
      </c>
      <c r="O128" s="6" t="s">
        <v>139</v>
      </c>
      <c r="P128" s="16">
        <f>I128*Kriteria!B$3</f>
        <v>0.23242630404081632</v>
      </c>
      <c r="Q128" s="16">
        <f>J128*Kriteria!C$3</f>
        <v>0.25925925946666667</v>
      </c>
      <c r="R128" s="16">
        <f>K128*Kriteria!D$3</f>
        <v>0.19528619509090908</v>
      </c>
      <c r="S128" s="16">
        <f>L128*Kriteria!E$3</f>
        <v>0.14814814799999998</v>
      </c>
      <c r="V128" s="17" t="s">
        <v>139</v>
      </c>
      <c r="W128" s="18">
        <f t="shared" si="10"/>
        <v>0.83511990659839208</v>
      </c>
      <c r="X128" s="19">
        <f t="shared" si="11"/>
        <v>51</v>
      </c>
    </row>
    <row r="129" spans="1:5" x14ac:dyDescent="0.2">
      <c r="A129" s="11" t="s">
        <v>142</v>
      </c>
      <c r="B129" s="9" t="s">
        <v>10</v>
      </c>
      <c r="C129" s="9" t="s">
        <v>10</v>
      </c>
      <c r="D129" s="9" t="s">
        <v>10</v>
      </c>
      <c r="E129" s="9" t="s">
        <v>143</v>
      </c>
    </row>
    <row r="130" spans="1:5" x14ac:dyDescent="0.2">
      <c r="A130" s="12" t="s">
        <v>144</v>
      </c>
      <c r="B130" s="10">
        <f>MIN(B5:B128)</f>
        <v>75</v>
      </c>
      <c r="C130" s="10">
        <f>MIN(C5:C128)</f>
        <v>80</v>
      </c>
      <c r="D130" s="10">
        <f t="shared" ref="D130:E130" si="12">MIN(D5:D128)</f>
        <v>78</v>
      </c>
      <c r="E130" s="10">
        <f t="shared" si="12"/>
        <v>2</v>
      </c>
    </row>
    <row r="131" spans="1:5" x14ac:dyDescent="0.2">
      <c r="A131" s="12" t="s">
        <v>145</v>
      </c>
      <c r="B131" s="10">
        <f>MAX(B6:B129)</f>
        <v>98</v>
      </c>
      <c r="C131" s="10">
        <f t="shared" ref="C131:E131" si="13">MAX(C6:C129)</f>
        <v>90</v>
      </c>
      <c r="D131" s="10">
        <f t="shared" si="13"/>
        <v>99</v>
      </c>
      <c r="E131" s="10">
        <f t="shared" si="13"/>
        <v>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A087-E7EA-EB4B-85E7-9179D9EC812D}">
  <dimension ref="A1:C125"/>
  <sheetViews>
    <sheetView workbookViewId="0">
      <selection sqref="A1:C125"/>
    </sheetView>
  </sheetViews>
  <sheetFormatPr baseColWidth="10" defaultRowHeight="16" x14ac:dyDescent="0.2"/>
  <cols>
    <col min="1" max="1" width="39.1640625" bestFit="1" customWidth="1"/>
    <col min="2" max="2" width="10.6640625" bestFit="1" customWidth="1"/>
    <col min="3" max="3" width="10.33203125" customWidth="1"/>
  </cols>
  <sheetData>
    <row r="1" spans="1:3" x14ac:dyDescent="0.2">
      <c r="A1" s="4" t="s">
        <v>141</v>
      </c>
      <c r="B1" s="5" t="s">
        <v>151</v>
      </c>
      <c r="C1" s="5" t="s">
        <v>152</v>
      </c>
    </row>
    <row r="2" spans="1:3" x14ac:dyDescent="0.2">
      <c r="A2" s="6" t="s">
        <v>49</v>
      </c>
      <c r="B2" s="16">
        <v>0.99691357999999997</v>
      </c>
      <c r="C2" s="20">
        <v>1</v>
      </c>
    </row>
    <row r="3" spans="1:3" x14ac:dyDescent="0.2">
      <c r="A3" s="6" t="s">
        <v>52</v>
      </c>
      <c r="B3" s="16">
        <v>0.96200669000000005</v>
      </c>
      <c r="C3" s="20">
        <v>2</v>
      </c>
    </row>
    <row r="4" spans="1:3" x14ac:dyDescent="0.2">
      <c r="A4" s="6" t="s">
        <v>46</v>
      </c>
      <c r="B4" s="16">
        <v>0.96082708999999999</v>
      </c>
      <c r="C4" s="20">
        <v>3</v>
      </c>
    </row>
    <row r="5" spans="1:3" x14ac:dyDescent="0.2">
      <c r="A5" s="6" t="s">
        <v>134</v>
      </c>
      <c r="B5" s="16">
        <v>0.9528276</v>
      </c>
      <c r="C5" s="20">
        <v>4</v>
      </c>
    </row>
    <row r="6" spans="1:3" x14ac:dyDescent="0.2">
      <c r="A6" s="6" t="s">
        <v>109</v>
      </c>
      <c r="B6" s="16">
        <v>0.93206440999999995</v>
      </c>
      <c r="C6" s="20">
        <v>5</v>
      </c>
    </row>
    <row r="7" spans="1:3" x14ac:dyDescent="0.2">
      <c r="A7" s="6" t="s">
        <v>78</v>
      </c>
      <c r="B7" s="16">
        <v>0.93184109000000004</v>
      </c>
      <c r="C7" s="20">
        <v>6</v>
      </c>
    </row>
    <row r="8" spans="1:3" x14ac:dyDescent="0.2">
      <c r="A8" s="6" t="s">
        <v>97</v>
      </c>
      <c r="B8" s="16">
        <v>0.93125128999999995</v>
      </c>
      <c r="C8" s="20">
        <v>7</v>
      </c>
    </row>
    <row r="9" spans="1:3" x14ac:dyDescent="0.2">
      <c r="A9" s="6" t="s">
        <v>90</v>
      </c>
      <c r="B9" s="16">
        <v>0.92779838999999997</v>
      </c>
      <c r="C9" s="20">
        <v>8</v>
      </c>
    </row>
    <row r="10" spans="1:3" x14ac:dyDescent="0.2">
      <c r="A10" s="6" t="s">
        <v>41</v>
      </c>
      <c r="B10" s="16">
        <v>0.92572551000000003</v>
      </c>
      <c r="C10" s="20">
        <v>9</v>
      </c>
    </row>
    <row r="11" spans="1:3" x14ac:dyDescent="0.2">
      <c r="A11" s="6" t="s">
        <v>135</v>
      </c>
      <c r="B11" s="16">
        <v>0.92558235</v>
      </c>
      <c r="C11" s="20">
        <v>10</v>
      </c>
    </row>
    <row r="12" spans="1:3" x14ac:dyDescent="0.2">
      <c r="A12" s="6" t="s">
        <v>74</v>
      </c>
      <c r="B12" s="16">
        <v>0.92370416</v>
      </c>
      <c r="C12" s="20">
        <v>11</v>
      </c>
    </row>
    <row r="13" spans="1:3" x14ac:dyDescent="0.2">
      <c r="A13" s="6" t="s">
        <v>130</v>
      </c>
      <c r="B13" s="16">
        <v>0.92199776</v>
      </c>
      <c r="C13" s="20">
        <v>12</v>
      </c>
    </row>
    <row r="14" spans="1:3" x14ac:dyDescent="0.2">
      <c r="A14" s="6" t="s">
        <v>84</v>
      </c>
      <c r="B14" s="16">
        <v>0.91668956999999995</v>
      </c>
      <c r="C14" s="20">
        <v>13</v>
      </c>
    </row>
    <row r="15" spans="1:3" x14ac:dyDescent="0.2">
      <c r="A15" s="6" t="s">
        <v>119</v>
      </c>
      <c r="B15" s="16">
        <v>0.91363178</v>
      </c>
      <c r="C15" s="20">
        <v>14</v>
      </c>
    </row>
    <row r="16" spans="1:3" x14ac:dyDescent="0.2">
      <c r="A16" s="6" t="s">
        <v>137</v>
      </c>
      <c r="B16" s="16">
        <v>0.91272704000000004</v>
      </c>
      <c r="C16" s="20">
        <v>15</v>
      </c>
    </row>
    <row r="17" spans="1:3" x14ac:dyDescent="0.2">
      <c r="A17" s="6" t="s">
        <v>103</v>
      </c>
      <c r="B17" s="16">
        <v>0.90984103999999999</v>
      </c>
      <c r="C17" s="20">
        <v>16</v>
      </c>
    </row>
    <row r="18" spans="1:3" x14ac:dyDescent="0.2">
      <c r="A18" s="6" t="s">
        <v>75</v>
      </c>
      <c r="B18" s="16">
        <v>0.90678897999999997</v>
      </c>
      <c r="C18" s="20">
        <v>17</v>
      </c>
    </row>
    <row r="19" spans="1:3" x14ac:dyDescent="0.2">
      <c r="A19" s="6" t="s">
        <v>85</v>
      </c>
      <c r="B19" s="16">
        <v>0.90652557</v>
      </c>
      <c r="C19" s="20">
        <v>18</v>
      </c>
    </row>
    <row r="20" spans="1:3" x14ac:dyDescent="0.2">
      <c r="A20" s="6" t="s">
        <v>30</v>
      </c>
      <c r="B20" s="16">
        <v>0.90287799000000002</v>
      </c>
      <c r="C20" s="20">
        <v>19</v>
      </c>
    </row>
    <row r="21" spans="1:3" x14ac:dyDescent="0.2">
      <c r="A21" s="6" t="s">
        <v>104</v>
      </c>
      <c r="B21" s="16">
        <v>0.88537873</v>
      </c>
      <c r="C21" s="20">
        <v>20</v>
      </c>
    </row>
    <row r="22" spans="1:3" x14ac:dyDescent="0.2">
      <c r="A22" s="6" t="s">
        <v>98</v>
      </c>
      <c r="B22" s="16">
        <v>0.88347191000000003</v>
      </c>
      <c r="C22" s="20">
        <v>21</v>
      </c>
    </row>
    <row r="23" spans="1:3" x14ac:dyDescent="0.2">
      <c r="A23" s="6" t="s">
        <v>58</v>
      </c>
      <c r="B23" s="16">
        <v>0.88299090999999996</v>
      </c>
      <c r="C23" s="20">
        <v>22</v>
      </c>
    </row>
    <row r="24" spans="1:3" x14ac:dyDescent="0.2">
      <c r="A24" s="6" t="s">
        <v>110</v>
      </c>
      <c r="B24" s="16">
        <v>0.87121212000000003</v>
      </c>
      <c r="C24" s="20">
        <v>23</v>
      </c>
    </row>
    <row r="25" spans="1:3" x14ac:dyDescent="0.2">
      <c r="A25" s="6" t="s">
        <v>42</v>
      </c>
      <c r="B25" s="16">
        <v>0.86969468000000005</v>
      </c>
      <c r="C25" s="20">
        <v>24</v>
      </c>
    </row>
    <row r="26" spans="1:3" x14ac:dyDescent="0.2">
      <c r="A26" s="6" t="s">
        <v>34</v>
      </c>
      <c r="B26" s="16">
        <v>0.86809707000000003</v>
      </c>
      <c r="C26" s="20">
        <v>25</v>
      </c>
    </row>
    <row r="27" spans="1:3" x14ac:dyDescent="0.2">
      <c r="A27" s="6" t="s">
        <v>64</v>
      </c>
      <c r="B27" s="16">
        <v>0.86758170999999995</v>
      </c>
      <c r="C27" s="20">
        <v>26</v>
      </c>
    </row>
    <row r="28" spans="1:3" x14ac:dyDescent="0.2">
      <c r="A28" s="6" t="s">
        <v>124</v>
      </c>
      <c r="B28" s="16">
        <v>0.86629904000000002</v>
      </c>
      <c r="C28" s="20">
        <v>27</v>
      </c>
    </row>
    <row r="29" spans="1:3" x14ac:dyDescent="0.2">
      <c r="A29" s="6" t="s">
        <v>94</v>
      </c>
      <c r="B29" s="16">
        <v>0.86554319000000002</v>
      </c>
      <c r="C29" s="20">
        <v>28</v>
      </c>
    </row>
    <row r="30" spans="1:3" x14ac:dyDescent="0.2">
      <c r="A30" s="6" t="s">
        <v>112</v>
      </c>
      <c r="B30" s="16">
        <v>0.86531413999999995</v>
      </c>
      <c r="C30" s="20">
        <v>29</v>
      </c>
    </row>
    <row r="31" spans="1:3" x14ac:dyDescent="0.2">
      <c r="A31" s="6" t="s">
        <v>91</v>
      </c>
      <c r="B31" s="16">
        <v>0.86352183999999998</v>
      </c>
      <c r="C31" s="20">
        <v>30</v>
      </c>
    </row>
    <row r="32" spans="1:3" x14ac:dyDescent="0.2">
      <c r="A32" s="6" t="s">
        <v>35</v>
      </c>
      <c r="B32" s="16">
        <v>0.86331570000000002</v>
      </c>
      <c r="C32" s="20">
        <v>31</v>
      </c>
    </row>
    <row r="33" spans="1:3" x14ac:dyDescent="0.2">
      <c r="A33" s="6" t="s">
        <v>44</v>
      </c>
      <c r="B33" s="16">
        <v>0.86152912000000004</v>
      </c>
      <c r="C33" s="20">
        <v>32</v>
      </c>
    </row>
    <row r="34" spans="1:3" x14ac:dyDescent="0.2">
      <c r="A34" s="6" t="s">
        <v>86</v>
      </c>
      <c r="B34" s="16">
        <v>0.85993151000000001</v>
      </c>
      <c r="C34" s="20">
        <v>33</v>
      </c>
    </row>
    <row r="35" spans="1:3" x14ac:dyDescent="0.2">
      <c r="A35" s="6" t="s">
        <v>45</v>
      </c>
      <c r="B35" s="16">
        <v>0.85875192</v>
      </c>
      <c r="C35" s="20">
        <v>34</v>
      </c>
    </row>
    <row r="36" spans="1:3" x14ac:dyDescent="0.2">
      <c r="A36" s="6" t="s">
        <v>120</v>
      </c>
      <c r="B36" s="16">
        <v>0.85843698000000002</v>
      </c>
      <c r="C36" s="20">
        <v>35</v>
      </c>
    </row>
    <row r="37" spans="1:3" x14ac:dyDescent="0.2">
      <c r="A37" s="6" t="s">
        <v>18</v>
      </c>
      <c r="B37" s="16">
        <v>0.85773838000000002</v>
      </c>
      <c r="C37" s="20">
        <v>36</v>
      </c>
    </row>
    <row r="38" spans="1:3" x14ac:dyDescent="0.2">
      <c r="A38" s="6" t="s">
        <v>66</v>
      </c>
      <c r="B38" s="16">
        <v>0.85218397000000001</v>
      </c>
      <c r="C38" s="20">
        <v>37</v>
      </c>
    </row>
    <row r="39" spans="1:3" x14ac:dyDescent="0.2">
      <c r="A39" s="6" t="s">
        <v>82</v>
      </c>
      <c r="B39" s="16">
        <v>0.85181748999999995</v>
      </c>
      <c r="C39" s="20">
        <v>38</v>
      </c>
    </row>
    <row r="40" spans="1:3" x14ac:dyDescent="0.2">
      <c r="A40" s="6" t="s">
        <v>117</v>
      </c>
      <c r="B40" s="16">
        <v>0.85125059999999997</v>
      </c>
      <c r="C40" s="20">
        <v>39</v>
      </c>
    </row>
    <row r="41" spans="1:3" x14ac:dyDescent="0.2">
      <c r="A41" s="6" t="s">
        <v>80</v>
      </c>
      <c r="B41" s="16">
        <v>0.84898989999999996</v>
      </c>
      <c r="C41" s="20">
        <v>40</v>
      </c>
    </row>
    <row r="42" spans="1:3" x14ac:dyDescent="0.2">
      <c r="A42" s="6" t="s">
        <v>38</v>
      </c>
      <c r="B42" s="16">
        <v>0.84743694999999997</v>
      </c>
      <c r="C42" s="20">
        <v>41</v>
      </c>
    </row>
    <row r="43" spans="1:3" x14ac:dyDescent="0.2">
      <c r="A43" s="6" t="s">
        <v>92</v>
      </c>
      <c r="B43" s="16">
        <v>0.84642914000000002</v>
      </c>
      <c r="C43" s="20">
        <v>42</v>
      </c>
    </row>
    <row r="44" spans="1:3" x14ac:dyDescent="0.2">
      <c r="A44" s="6" t="s">
        <v>59</v>
      </c>
      <c r="B44" s="16">
        <v>0.84635011999999998</v>
      </c>
      <c r="C44" s="20">
        <v>43</v>
      </c>
    </row>
    <row r="45" spans="1:3" x14ac:dyDescent="0.2">
      <c r="A45" s="6" t="s">
        <v>121</v>
      </c>
      <c r="B45" s="16">
        <v>0.84491742999999997</v>
      </c>
      <c r="C45" s="20">
        <v>44</v>
      </c>
    </row>
    <row r="46" spans="1:3" x14ac:dyDescent="0.2">
      <c r="A46" s="6" t="s">
        <v>63</v>
      </c>
      <c r="B46" s="16">
        <v>0.84457386000000001</v>
      </c>
      <c r="C46" s="20">
        <v>45</v>
      </c>
    </row>
    <row r="47" spans="1:3" x14ac:dyDescent="0.2">
      <c r="A47" s="6" t="s">
        <v>32</v>
      </c>
      <c r="B47" s="16">
        <v>0.84444330000000001</v>
      </c>
      <c r="C47" s="20">
        <v>46</v>
      </c>
    </row>
    <row r="48" spans="1:3" x14ac:dyDescent="0.2">
      <c r="A48" s="6" t="s">
        <v>67</v>
      </c>
      <c r="B48" s="16">
        <v>0.84421882999999998</v>
      </c>
      <c r="C48" s="20">
        <v>47</v>
      </c>
    </row>
    <row r="49" spans="1:3" x14ac:dyDescent="0.2">
      <c r="A49" s="6" t="s">
        <v>69</v>
      </c>
      <c r="B49" s="16">
        <v>0.84244943999999999</v>
      </c>
      <c r="C49" s="20">
        <v>48</v>
      </c>
    </row>
    <row r="50" spans="1:3" x14ac:dyDescent="0.2">
      <c r="A50" s="6" t="s">
        <v>136</v>
      </c>
      <c r="B50" s="16">
        <v>0.83733594</v>
      </c>
      <c r="C50" s="20">
        <v>49</v>
      </c>
    </row>
    <row r="51" spans="1:3" x14ac:dyDescent="0.2">
      <c r="A51" s="6" t="s">
        <v>71</v>
      </c>
      <c r="B51" s="16">
        <v>0.83666711999999999</v>
      </c>
      <c r="C51" s="20">
        <v>50</v>
      </c>
    </row>
    <row r="52" spans="1:3" x14ac:dyDescent="0.2">
      <c r="A52" s="6" t="s">
        <v>139</v>
      </c>
      <c r="B52" s="16">
        <v>0.83511990999999997</v>
      </c>
      <c r="C52" s="20">
        <v>51</v>
      </c>
    </row>
    <row r="53" spans="1:3" x14ac:dyDescent="0.2">
      <c r="A53" s="6" t="s">
        <v>89</v>
      </c>
      <c r="B53" s="16">
        <v>0.83493209000000002</v>
      </c>
      <c r="C53" s="20">
        <v>52</v>
      </c>
    </row>
    <row r="54" spans="1:3" x14ac:dyDescent="0.2">
      <c r="A54" s="6" t="s">
        <v>127</v>
      </c>
      <c r="B54" s="16">
        <v>0.83355780000000002</v>
      </c>
      <c r="C54" s="20">
        <v>53</v>
      </c>
    </row>
    <row r="55" spans="1:3" x14ac:dyDescent="0.2">
      <c r="A55" s="6" t="s">
        <v>107</v>
      </c>
      <c r="B55" s="16">
        <v>0.83332187999999996</v>
      </c>
      <c r="C55" s="20">
        <v>54</v>
      </c>
    </row>
    <row r="56" spans="1:3" x14ac:dyDescent="0.2">
      <c r="A56" s="6" t="s">
        <v>47</v>
      </c>
      <c r="B56" s="16">
        <v>0.83248586000000002</v>
      </c>
      <c r="C56" s="20">
        <v>55</v>
      </c>
    </row>
    <row r="57" spans="1:3" x14ac:dyDescent="0.2">
      <c r="A57" s="6" t="s">
        <v>111</v>
      </c>
      <c r="B57" s="16">
        <v>0.82794498000000005</v>
      </c>
      <c r="C57" s="20">
        <v>56</v>
      </c>
    </row>
    <row r="58" spans="1:3" x14ac:dyDescent="0.2">
      <c r="A58" s="6" t="s">
        <v>22</v>
      </c>
      <c r="B58" s="16">
        <v>0.82656496999999995</v>
      </c>
      <c r="C58" s="20">
        <v>57</v>
      </c>
    </row>
    <row r="59" spans="1:3" x14ac:dyDescent="0.2">
      <c r="A59" s="6" t="s">
        <v>73</v>
      </c>
      <c r="B59" s="16">
        <v>0.82518495999999997</v>
      </c>
      <c r="C59" s="20">
        <v>58</v>
      </c>
    </row>
    <row r="60" spans="1:3" x14ac:dyDescent="0.2">
      <c r="A60" s="6" t="s">
        <v>60</v>
      </c>
      <c r="B60" s="16">
        <v>0.82390229000000004</v>
      </c>
      <c r="C60" s="20">
        <v>59</v>
      </c>
    </row>
    <row r="61" spans="1:3" x14ac:dyDescent="0.2">
      <c r="A61" s="6" t="s">
        <v>50</v>
      </c>
      <c r="B61" s="16">
        <v>0.82337090000000002</v>
      </c>
      <c r="C61" s="20">
        <v>60</v>
      </c>
    </row>
    <row r="62" spans="1:3" x14ac:dyDescent="0.2">
      <c r="A62" s="6" t="s">
        <v>77</v>
      </c>
      <c r="B62" s="16">
        <v>0.82205386999999996</v>
      </c>
      <c r="C62" s="20">
        <v>61</v>
      </c>
    </row>
    <row r="63" spans="1:3" x14ac:dyDescent="0.2">
      <c r="A63" s="6" t="s">
        <v>125</v>
      </c>
      <c r="B63" s="16">
        <v>0.82187520999999997</v>
      </c>
      <c r="C63" s="20">
        <v>62</v>
      </c>
    </row>
    <row r="64" spans="1:3" x14ac:dyDescent="0.2">
      <c r="A64" s="6" t="s">
        <v>99</v>
      </c>
      <c r="B64" s="16">
        <v>0.82037037000000002</v>
      </c>
      <c r="C64" s="20">
        <v>63</v>
      </c>
    </row>
    <row r="65" spans="1:3" x14ac:dyDescent="0.2">
      <c r="A65" s="6" t="s">
        <v>55</v>
      </c>
      <c r="B65" s="16">
        <v>0.81784511999999998</v>
      </c>
      <c r="C65" s="20">
        <v>64</v>
      </c>
    </row>
    <row r="66" spans="1:3" x14ac:dyDescent="0.2">
      <c r="A66" s="6" t="s">
        <v>105</v>
      </c>
      <c r="B66" s="16">
        <v>0.81680180999999996</v>
      </c>
      <c r="C66" s="20">
        <v>65</v>
      </c>
    </row>
    <row r="67" spans="1:3" x14ac:dyDescent="0.2">
      <c r="A67" s="6" t="s">
        <v>113</v>
      </c>
      <c r="B67" s="16">
        <v>0.81657963</v>
      </c>
      <c r="C67" s="20">
        <v>66</v>
      </c>
    </row>
    <row r="68" spans="1:3" x14ac:dyDescent="0.2">
      <c r="A68" s="6" t="s">
        <v>79</v>
      </c>
      <c r="B68" s="16">
        <v>0.81560045000000003</v>
      </c>
      <c r="C68" s="20">
        <v>67</v>
      </c>
    </row>
    <row r="69" spans="1:3" x14ac:dyDescent="0.2">
      <c r="A69" s="6" t="s">
        <v>93</v>
      </c>
      <c r="B69" s="16">
        <v>0.81526145999999999</v>
      </c>
      <c r="C69" s="20">
        <v>68</v>
      </c>
    </row>
    <row r="70" spans="1:3" x14ac:dyDescent="0.2">
      <c r="A70" s="6" t="s">
        <v>62</v>
      </c>
      <c r="B70" s="16">
        <v>0.81254152000000002</v>
      </c>
      <c r="C70" s="20">
        <v>69</v>
      </c>
    </row>
    <row r="71" spans="1:3" x14ac:dyDescent="0.2">
      <c r="A71" s="6" t="s">
        <v>17</v>
      </c>
      <c r="B71" s="16">
        <v>0.81197576999999999</v>
      </c>
      <c r="C71" s="20">
        <v>70</v>
      </c>
    </row>
    <row r="72" spans="1:3" x14ac:dyDescent="0.2">
      <c r="A72" s="6" t="s">
        <v>122</v>
      </c>
      <c r="B72" s="16">
        <v>0.81189445000000005</v>
      </c>
      <c r="C72" s="20">
        <v>71</v>
      </c>
    </row>
    <row r="73" spans="1:3" x14ac:dyDescent="0.2">
      <c r="A73" s="6" t="s">
        <v>132</v>
      </c>
      <c r="B73" s="16">
        <v>0.81147186000000004</v>
      </c>
      <c r="C73" s="20">
        <v>72</v>
      </c>
    </row>
    <row r="74" spans="1:3" x14ac:dyDescent="0.2">
      <c r="A74" s="6" t="s">
        <v>96</v>
      </c>
      <c r="B74" s="16">
        <v>0.81119012999999995</v>
      </c>
      <c r="C74" s="20">
        <v>73</v>
      </c>
    </row>
    <row r="75" spans="1:3" x14ac:dyDescent="0.2">
      <c r="A75" s="6" t="s">
        <v>29</v>
      </c>
      <c r="B75" s="16">
        <v>0.81065874000000004</v>
      </c>
      <c r="C75" s="20">
        <v>74</v>
      </c>
    </row>
    <row r="76" spans="1:3" x14ac:dyDescent="0.2">
      <c r="A76" s="6" t="s">
        <v>40</v>
      </c>
      <c r="B76" s="16">
        <v>0.8100678</v>
      </c>
      <c r="C76" s="20">
        <v>75</v>
      </c>
    </row>
    <row r="77" spans="1:3" x14ac:dyDescent="0.2">
      <c r="A77" s="6" t="s">
        <v>61</v>
      </c>
      <c r="B77" s="16">
        <v>0.80847018999999998</v>
      </c>
      <c r="C77" s="20">
        <v>76</v>
      </c>
    </row>
    <row r="78" spans="1:3" x14ac:dyDescent="0.2">
      <c r="A78" s="6" t="s">
        <v>48</v>
      </c>
      <c r="B78" s="16">
        <v>0.80562999999999996</v>
      </c>
      <c r="C78" s="20">
        <v>77</v>
      </c>
    </row>
    <row r="79" spans="1:3" x14ac:dyDescent="0.2">
      <c r="A79" s="6" t="s">
        <v>123</v>
      </c>
      <c r="B79" s="16">
        <v>0.80490963999999998</v>
      </c>
      <c r="C79" s="20">
        <v>78</v>
      </c>
    </row>
    <row r="80" spans="1:3" x14ac:dyDescent="0.2">
      <c r="A80" s="6" t="s">
        <v>57</v>
      </c>
      <c r="B80" s="16">
        <v>0.80391900999999999</v>
      </c>
      <c r="C80" s="20">
        <v>79</v>
      </c>
    </row>
    <row r="81" spans="1:3" x14ac:dyDescent="0.2">
      <c r="A81" s="6" t="s">
        <v>133</v>
      </c>
      <c r="B81" s="16">
        <v>0.80257792999999999</v>
      </c>
      <c r="C81" s="20">
        <v>80</v>
      </c>
    </row>
    <row r="82" spans="1:3" x14ac:dyDescent="0.2">
      <c r="A82" s="6" t="s">
        <v>33</v>
      </c>
      <c r="B82" s="16">
        <v>0.80108911999999999</v>
      </c>
      <c r="C82" s="20">
        <v>81</v>
      </c>
    </row>
    <row r="83" spans="1:3" x14ac:dyDescent="0.2">
      <c r="A83" s="6" t="s">
        <v>23</v>
      </c>
      <c r="B83" s="16">
        <v>0.80072379000000005</v>
      </c>
      <c r="C83" s="20">
        <v>82</v>
      </c>
    </row>
    <row r="84" spans="1:3" x14ac:dyDescent="0.2">
      <c r="A84" s="6" t="s">
        <v>126</v>
      </c>
      <c r="B84" s="16">
        <v>0.80067111000000002</v>
      </c>
      <c r="C84" s="20">
        <v>83</v>
      </c>
    </row>
    <row r="85" spans="1:3" x14ac:dyDescent="0.2">
      <c r="A85" s="6" t="s">
        <v>116</v>
      </c>
      <c r="B85" s="16">
        <v>0.80044778999999999</v>
      </c>
      <c r="C85" s="20">
        <v>84</v>
      </c>
    </row>
    <row r="86" spans="1:3" x14ac:dyDescent="0.2">
      <c r="A86" s="6" t="s">
        <v>131</v>
      </c>
      <c r="B86" s="16">
        <v>0.80010994000000002</v>
      </c>
      <c r="C86" s="20">
        <v>85</v>
      </c>
    </row>
    <row r="87" spans="1:3" x14ac:dyDescent="0.2">
      <c r="A87" s="6" t="s">
        <v>128</v>
      </c>
      <c r="B87" s="16">
        <v>0.79730411000000001</v>
      </c>
      <c r="C87" s="20">
        <v>86</v>
      </c>
    </row>
    <row r="88" spans="1:3" x14ac:dyDescent="0.2">
      <c r="A88" s="6" t="s">
        <v>65</v>
      </c>
      <c r="B88" s="16">
        <v>0.79527817999999995</v>
      </c>
      <c r="C88" s="20">
        <v>87</v>
      </c>
    </row>
    <row r="89" spans="1:3" x14ac:dyDescent="0.2">
      <c r="A89" s="6" t="s">
        <v>101</v>
      </c>
      <c r="B89" s="16">
        <v>0.79311825999999996</v>
      </c>
      <c r="C89" s="20">
        <v>88</v>
      </c>
    </row>
    <row r="90" spans="1:3" x14ac:dyDescent="0.2">
      <c r="A90" s="6" t="s">
        <v>27</v>
      </c>
      <c r="B90" s="16">
        <v>0.79241965999999997</v>
      </c>
      <c r="C90" s="20">
        <v>89</v>
      </c>
    </row>
    <row r="91" spans="1:3" x14ac:dyDescent="0.2">
      <c r="A91" s="6" t="s">
        <v>20</v>
      </c>
      <c r="B91" s="16">
        <v>0.79233949000000004</v>
      </c>
      <c r="C91" s="20">
        <v>90</v>
      </c>
    </row>
    <row r="92" spans="1:3" x14ac:dyDescent="0.2">
      <c r="A92" s="6" t="s">
        <v>36</v>
      </c>
      <c r="B92" s="16">
        <v>0.78893813000000002</v>
      </c>
      <c r="C92" s="20">
        <v>91</v>
      </c>
    </row>
    <row r="93" spans="1:3" x14ac:dyDescent="0.2">
      <c r="A93" s="6" t="s">
        <v>16</v>
      </c>
      <c r="B93" s="16">
        <v>0.78854303000000003</v>
      </c>
      <c r="C93" s="20">
        <v>92</v>
      </c>
    </row>
    <row r="94" spans="1:3" x14ac:dyDescent="0.2">
      <c r="A94" s="6" t="s">
        <v>88</v>
      </c>
      <c r="B94" s="16">
        <v>0.78762111000000001</v>
      </c>
      <c r="C94" s="20">
        <v>93</v>
      </c>
    </row>
    <row r="95" spans="1:3" x14ac:dyDescent="0.2">
      <c r="A95" s="6" t="s">
        <v>118</v>
      </c>
      <c r="B95" s="16">
        <v>0.78747794999999998</v>
      </c>
      <c r="C95" s="20">
        <v>94</v>
      </c>
    </row>
    <row r="96" spans="1:3" x14ac:dyDescent="0.2">
      <c r="A96" s="6" t="s">
        <v>68</v>
      </c>
      <c r="B96" s="16">
        <v>0.78693968999999997</v>
      </c>
      <c r="C96" s="20">
        <v>95</v>
      </c>
    </row>
    <row r="97" spans="1:3" x14ac:dyDescent="0.2">
      <c r="A97" s="6" t="s">
        <v>19</v>
      </c>
      <c r="B97" s="16">
        <v>0.78661329999999996</v>
      </c>
      <c r="C97" s="20">
        <v>96</v>
      </c>
    </row>
    <row r="98" spans="1:3" x14ac:dyDescent="0.2">
      <c r="A98" s="6" t="s">
        <v>53</v>
      </c>
      <c r="B98" s="16">
        <v>0.78599028999999998</v>
      </c>
      <c r="C98" s="20">
        <v>97</v>
      </c>
    </row>
    <row r="99" spans="1:3" x14ac:dyDescent="0.2">
      <c r="A99" s="6" t="s">
        <v>129</v>
      </c>
      <c r="B99" s="16">
        <v>0.78491949000000005</v>
      </c>
      <c r="C99" s="20">
        <v>98</v>
      </c>
    </row>
    <row r="100" spans="1:3" x14ac:dyDescent="0.2">
      <c r="A100" s="6" t="s">
        <v>31</v>
      </c>
      <c r="B100" s="16">
        <v>0.78489544</v>
      </c>
      <c r="C100" s="20">
        <v>99</v>
      </c>
    </row>
    <row r="101" spans="1:3" x14ac:dyDescent="0.2">
      <c r="A101" s="6" t="s">
        <v>115</v>
      </c>
      <c r="B101" s="16">
        <v>0.78413385999999996</v>
      </c>
      <c r="C101" s="20">
        <v>100</v>
      </c>
    </row>
    <row r="102" spans="1:3" x14ac:dyDescent="0.2">
      <c r="A102" s="6" t="s">
        <v>114</v>
      </c>
      <c r="B102" s="16">
        <v>0.78333218999999998</v>
      </c>
      <c r="C102" s="20">
        <v>101</v>
      </c>
    </row>
    <row r="103" spans="1:3" x14ac:dyDescent="0.2">
      <c r="A103" s="6" t="s">
        <v>95</v>
      </c>
      <c r="B103" s="16">
        <v>0.78108752000000004</v>
      </c>
      <c r="C103" s="20">
        <v>102</v>
      </c>
    </row>
    <row r="104" spans="1:3" x14ac:dyDescent="0.2">
      <c r="A104" s="6" t="s">
        <v>28</v>
      </c>
      <c r="B104" s="16">
        <v>0.78073937000000004</v>
      </c>
      <c r="C104" s="20">
        <v>103</v>
      </c>
    </row>
    <row r="105" spans="1:3" x14ac:dyDescent="0.2">
      <c r="A105" s="6" t="s">
        <v>100</v>
      </c>
      <c r="B105" s="16">
        <v>0.78046908999999998</v>
      </c>
      <c r="C105" s="20">
        <v>104</v>
      </c>
    </row>
    <row r="106" spans="1:3" x14ac:dyDescent="0.2">
      <c r="A106" s="6" t="s">
        <v>37</v>
      </c>
      <c r="B106" s="16">
        <v>0.77683868</v>
      </c>
      <c r="C106" s="20">
        <v>105</v>
      </c>
    </row>
    <row r="107" spans="1:3" x14ac:dyDescent="0.2">
      <c r="A107" s="6" t="s">
        <v>87</v>
      </c>
      <c r="B107" s="16">
        <v>0.77623169999999997</v>
      </c>
      <c r="C107" s="20">
        <v>106</v>
      </c>
    </row>
    <row r="108" spans="1:3" x14ac:dyDescent="0.2">
      <c r="A108" s="6" t="s">
        <v>51</v>
      </c>
      <c r="B108" s="16">
        <v>0.77616985999999999</v>
      </c>
      <c r="C108" s="20">
        <v>107</v>
      </c>
    </row>
    <row r="109" spans="1:3" x14ac:dyDescent="0.2">
      <c r="A109" s="6" t="s">
        <v>108</v>
      </c>
      <c r="B109" s="16">
        <v>0.77611717999999996</v>
      </c>
      <c r="C109" s="20">
        <v>108</v>
      </c>
    </row>
    <row r="110" spans="1:3" x14ac:dyDescent="0.2">
      <c r="A110" s="6" t="s">
        <v>21</v>
      </c>
      <c r="B110" s="16">
        <v>0.77549303000000003</v>
      </c>
      <c r="C110" s="20">
        <v>109</v>
      </c>
    </row>
    <row r="111" spans="1:3" x14ac:dyDescent="0.2">
      <c r="A111" s="6" t="s">
        <v>43</v>
      </c>
      <c r="B111" s="16">
        <v>0.77378661999999998</v>
      </c>
      <c r="C111" s="20">
        <v>110</v>
      </c>
    </row>
    <row r="112" spans="1:3" x14ac:dyDescent="0.2">
      <c r="A112" s="6" t="s">
        <v>81</v>
      </c>
      <c r="B112" s="16">
        <v>0.77316819000000003</v>
      </c>
      <c r="C112" s="20">
        <v>111</v>
      </c>
    </row>
    <row r="113" spans="1:3" x14ac:dyDescent="0.2">
      <c r="A113" s="6" t="s">
        <v>138</v>
      </c>
      <c r="B113" s="16">
        <v>0.77167938000000003</v>
      </c>
      <c r="C113" s="20">
        <v>112</v>
      </c>
    </row>
    <row r="114" spans="1:3" x14ac:dyDescent="0.2">
      <c r="A114" s="6" t="s">
        <v>54</v>
      </c>
      <c r="B114" s="16">
        <v>0.76724844999999997</v>
      </c>
      <c r="C114" s="20">
        <v>113</v>
      </c>
    </row>
    <row r="115" spans="1:3" x14ac:dyDescent="0.2">
      <c r="A115" s="6" t="s">
        <v>76</v>
      </c>
      <c r="B115" s="16">
        <v>0.76522595999999998</v>
      </c>
      <c r="C115" s="20">
        <v>114</v>
      </c>
    </row>
    <row r="116" spans="1:3" x14ac:dyDescent="0.2">
      <c r="A116" s="6" t="s">
        <v>83</v>
      </c>
      <c r="B116" s="16">
        <v>0.76503127000000004</v>
      </c>
      <c r="C116" s="20">
        <v>115</v>
      </c>
    </row>
    <row r="117" spans="1:3" x14ac:dyDescent="0.2">
      <c r="A117" s="6" t="s">
        <v>39</v>
      </c>
      <c r="B117" s="16">
        <v>0.75871641999999995</v>
      </c>
      <c r="C117" s="20">
        <v>116</v>
      </c>
    </row>
    <row r="118" spans="1:3" x14ac:dyDescent="0.2">
      <c r="A118" s="6" t="s">
        <v>24</v>
      </c>
      <c r="B118" s="16">
        <v>0.75349412999999998</v>
      </c>
      <c r="C118" s="20">
        <v>117</v>
      </c>
    </row>
    <row r="119" spans="1:3" x14ac:dyDescent="0.2">
      <c r="A119" s="6" t="s">
        <v>56</v>
      </c>
      <c r="B119" s="16">
        <v>0.75276575000000001</v>
      </c>
      <c r="C119" s="20">
        <v>118</v>
      </c>
    </row>
    <row r="120" spans="1:3" x14ac:dyDescent="0.2">
      <c r="A120" s="6" t="s">
        <v>70</v>
      </c>
      <c r="B120" s="16">
        <v>0.75155866999999998</v>
      </c>
      <c r="C120" s="20">
        <v>119</v>
      </c>
    </row>
    <row r="121" spans="1:3" x14ac:dyDescent="0.2">
      <c r="A121" s="6" t="s">
        <v>106</v>
      </c>
      <c r="B121" s="16">
        <v>0.74945715999999996</v>
      </c>
      <c r="C121" s="20">
        <v>120</v>
      </c>
    </row>
    <row r="122" spans="1:3" x14ac:dyDescent="0.2">
      <c r="A122" s="6" t="s">
        <v>102</v>
      </c>
      <c r="B122" s="16">
        <v>0.74906662999999996</v>
      </c>
      <c r="C122" s="20">
        <v>121</v>
      </c>
    </row>
    <row r="123" spans="1:3" x14ac:dyDescent="0.2">
      <c r="A123" s="6" t="s">
        <v>25</v>
      </c>
      <c r="B123" s="16">
        <v>0.74303121999999999</v>
      </c>
      <c r="C123" s="20">
        <v>122</v>
      </c>
    </row>
    <row r="124" spans="1:3" x14ac:dyDescent="0.2">
      <c r="A124" s="6" t="s">
        <v>72</v>
      </c>
      <c r="B124" s="16">
        <v>0.73570740999999995</v>
      </c>
      <c r="C124" s="20">
        <v>123</v>
      </c>
    </row>
    <row r="125" spans="1:3" x14ac:dyDescent="0.2">
      <c r="A125" s="6" t="s">
        <v>26</v>
      </c>
      <c r="B125" s="16">
        <v>0.73006711000000002</v>
      </c>
      <c r="C125" s="20">
        <v>124</v>
      </c>
    </row>
  </sheetData>
  <sortState xmlns:xlrd2="http://schemas.microsoft.com/office/spreadsheetml/2017/richdata2" ref="A2:C125">
    <sortCondition ref="C1:C1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5E0E-4503-5E4E-B2F3-04AF0F800593}">
  <dimension ref="A1:AG130"/>
  <sheetViews>
    <sheetView topLeftCell="Z1" workbookViewId="0">
      <selection activeCell="AE4" sqref="AE4:AF128"/>
    </sheetView>
  </sheetViews>
  <sheetFormatPr baseColWidth="10" defaultRowHeight="16" x14ac:dyDescent="0.2"/>
  <cols>
    <col min="1" max="1" width="41.83203125" bestFit="1" customWidth="1"/>
    <col min="8" max="8" width="62.83203125" bestFit="1" customWidth="1"/>
    <col min="15" max="15" width="35.6640625" bestFit="1" customWidth="1"/>
    <col min="22" max="22" width="65.1640625" bestFit="1" customWidth="1"/>
    <col min="29" max="29" width="75" bestFit="1" customWidth="1"/>
  </cols>
  <sheetData>
    <row r="1" spans="1:33" ht="32" x14ac:dyDescent="0.4">
      <c r="A1" s="13" t="s">
        <v>147</v>
      </c>
      <c r="H1" s="13" t="s">
        <v>153</v>
      </c>
      <c r="K1" s="8"/>
      <c r="O1" s="14" t="s">
        <v>154</v>
      </c>
      <c r="V1" s="14" t="s">
        <v>157</v>
      </c>
      <c r="AC1" s="13" t="s">
        <v>159</v>
      </c>
      <c r="AF1" t="s">
        <v>160</v>
      </c>
      <c r="AG1">
        <f>(I129/I130*Kriteria!B$3)+(J129/J130*Kriteria!C$3)+(K129/K130*Kriteria!D$3)+(L129/L130*Kriteria!E$3)</f>
        <v>1.008843976942218E-2</v>
      </c>
    </row>
    <row r="4" spans="1:33" x14ac:dyDescent="0.2">
      <c r="A4" s="4" t="s">
        <v>141</v>
      </c>
      <c r="B4" s="5" t="s">
        <v>1</v>
      </c>
      <c r="C4" s="5" t="s">
        <v>2</v>
      </c>
      <c r="D4" s="5" t="s">
        <v>3</v>
      </c>
      <c r="E4" s="5" t="s">
        <v>140</v>
      </c>
      <c r="H4" s="4" t="s">
        <v>141</v>
      </c>
      <c r="I4" s="5" t="s">
        <v>1</v>
      </c>
      <c r="J4" s="5" t="s">
        <v>2</v>
      </c>
      <c r="K4" s="5" t="s">
        <v>3</v>
      </c>
      <c r="L4" s="5" t="s">
        <v>140</v>
      </c>
      <c r="O4" s="4" t="s">
        <v>141</v>
      </c>
      <c r="P4" s="5" t="s">
        <v>1</v>
      </c>
      <c r="Q4" s="5" t="s">
        <v>2</v>
      </c>
      <c r="R4" s="5" t="s">
        <v>3</v>
      </c>
      <c r="S4" s="5" t="s">
        <v>140</v>
      </c>
      <c r="V4" s="4" t="s">
        <v>141</v>
      </c>
      <c r="W4" s="5" t="s">
        <v>1</v>
      </c>
      <c r="X4" s="5" t="s">
        <v>2</v>
      </c>
      <c r="Y4" s="5" t="s">
        <v>3</v>
      </c>
      <c r="Z4" s="5" t="s">
        <v>140</v>
      </c>
      <c r="AC4" s="4" t="s">
        <v>141</v>
      </c>
      <c r="AD4" s="4" t="s">
        <v>158</v>
      </c>
      <c r="AE4" s="4" t="s">
        <v>161</v>
      </c>
      <c r="AF4" s="4" t="s">
        <v>162</v>
      </c>
    </row>
    <row r="5" spans="1:33" x14ac:dyDescent="0.2">
      <c r="A5" s="6" t="s">
        <v>16</v>
      </c>
      <c r="B5" s="7">
        <v>82</v>
      </c>
      <c r="C5" s="7">
        <v>90</v>
      </c>
      <c r="D5" s="7">
        <v>91</v>
      </c>
      <c r="E5" s="7">
        <v>6</v>
      </c>
      <c r="H5" s="6" t="s">
        <v>16</v>
      </c>
      <c r="I5" s="7">
        <f>IF(B$129 = "cost", IF(B5&lt;&gt;0, 1/B5, 0),B5)</f>
        <v>82</v>
      </c>
      <c r="J5" s="7">
        <f>IF(C$129 = "cost", IF(C5&lt;&gt;0, 1/C5, 0),C5)</f>
        <v>90</v>
      </c>
      <c r="K5" s="7">
        <f>IF(D$129 = "cost", IF(D5&lt;&gt;0, 1/D5, 0),D5)</f>
        <v>91</v>
      </c>
      <c r="L5" s="7">
        <f>IF(E$129 = "cost", IF(E5&lt;&gt;0, 1/E5, 0),E5)</f>
        <v>0.16666666666666666</v>
      </c>
      <c r="O5" s="6" t="s">
        <v>16</v>
      </c>
      <c r="P5" s="7">
        <f>I5/I$130</f>
        <v>7.4491279069767444E-3</v>
      </c>
      <c r="Q5" s="7">
        <f>J5/J$130</f>
        <v>8.4586466165413529E-3</v>
      </c>
      <c r="R5" s="7">
        <f>K5/K$130</f>
        <v>8.204111071042193E-3</v>
      </c>
      <c r="S5" s="7">
        <f>L5/L$130</f>
        <v>4.923682914820285E-3</v>
      </c>
      <c r="V5" s="6" t="s">
        <v>16</v>
      </c>
      <c r="W5" s="7">
        <f>P5*Kriteria!B$3</f>
        <v>2.0692021980377906E-3</v>
      </c>
      <c r="X5" s="7">
        <f>Q5*Kriteria!C$3</f>
        <v>2.3496240620300749E-3</v>
      </c>
      <c r="Y5" s="7">
        <f>R5*Kriteria!D$3</f>
        <v>1.8231357917417959E-3</v>
      </c>
      <c r="Z5" s="7">
        <f>S5*Kriteria!E$3</f>
        <v>1.0941517577548006E-3</v>
      </c>
      <c r="AC5" s="17" t="s">
        <v>16</v>
      </c>
      <c r="AD5" s="21">
        <f>SUM(W5:Z5)</f>
        <v>7.3361138095644615E-3</v>
      </c>
      <c r="AE5" s="19">
        <f>AD5/AG$1</f>
        <v>0.72718021589424042</v>
      </c>
      <c r="AF5" s="19">
        <f>RANK(AE5,AE$5:AE$128)</f>
        <v>99</v>
      </c>
    </row>
    <row r="6" spans="1:33" x14ac:dyDescent="0.2">
      <c r="A6" s="6" t="s">
        <v>17</v>
      </c>
      <c r="B6" s="7">
        <v>89</v>
      </c>
      <c r="C6" s="7">
        <v>82</v>
      </c>
      <c r="D6" s="7">
        <v>97</v>
      </c>
      <c r="E6" s="7">
        <v>5</v>
      </c>
      <c r="H6" s="6" t="s">
        <v>17</v>
      </c>
      <c r="I6" s="7">
        <f t="shared" ref="I6:I69" si="0">IF(B$129 = "cost", IF(B6&lt;&gt;0, 1/B6, 0),B6)</f>
        <v>89</v>
      </c>
      <c r="J6" s="7">
        <f t="shared" ref="J6:J69" si="1">IF(C$129 = "cost", IF(C6&lt;&gt;0, 1/C6, 0),C6)</f>
        <v>82</v>
      </c>
      <c r="K6" s="7">
        <f t="shared" ref="K6:K69" si="2">IF(D$129 = "cost", IF(D6&lt;&gt;0, 1/D6, 0),D6)</f>
        <v>97</v>
      </c>
      <c r="L6" s="7">
        <f t="shared" ref="L6:L69" si="3">IF(E$129 = "cost", IF(E6&lt;&gt;0, 1/E6, 0),E6)</f>
        <v>0.2</v>
      </c>
      <c r="O6" s="6" t="s">
        <v>17</v>
      </c>
      <c r="P6" s="7">
        <f t="shared" ref="P6:P69" si="4">I6/I$130</f>
        <v>8.0850290697674423E-3</v>
      </c>
      <c r="Q6" s="7">
        <f t="shared" ref="Q6:Q69" si="5">J6/J$130</f>
        <v>7.706766917293233E-3</v>
      </c>
      <c r="R6" s="7">
        <f t="shared" ref="R6:R69" si="6">K6/K$130</f>
        <v>8.7450414713306883E-3</v>
      </c>
      <c r="S6" s="7">
        <f t="shared" ref="S6:S69" si="7">L6/L$130</f>
        <v>5.9084194977843431E-3</v>
      </c>
      <c r="V6" s="6" t="s">
        <v>17</v>
      </c>
      <c r="W6" s="7">
        <f>P6*Kriteria!B$3</f>
        <v>2.2458414100654067E-3</v>
      </c>
      <c r="X6" s="7">
        <f>Q6*Kriteria!C$3</f>
        <v>2.1407685898496239E-3</v>
      </c>
      <c r="Y6" s="7">
        <f>R6*Kriteria!D$3</f>
        <v>1.9433425472412547E-3</v>
      </c>
      <c r="Z6" s="7">
        <f>S6*Kriteria!E$3</f>
        <v>1.3129821093057607E-3</v>
      </c>
      <c r="AC6" s="17" t="s">
        <v>17</v>
      </c>
      <c r="AD6" s="21">
        <f t="shared" ref="AD6:AD69" si="8">SUM(W6:Z6)</f>
        <v>7.6429346564620458E-3</v>
      </c>
      <c r="AE6" s="19">
        <f t="shared" ref="AE6:AE69" si="9">AD6/AG$1</f>
        <v>0.75759332772423327</v>
      </c>
      <c r="AF6" s="19">
        <f t="shared" ref="AF6:AF69" si="10">RANK(AE6,AE$5:AE$128)</f>
        <v>72</v>
      </c>
    </row>
    <row r="7" spans="1:33" x14ac:dyDescent="0.2">
      <c r="A7" s="6" t="s">
        <v>18</v>
      </c>
      <c r="B7" s="7">
        <v>88</v>
      </c>
      <c r="C7" s="7">
        <v>88</v>
      </c>
      <c r="D7" s="7">
        <v>84</v>
      </c>
      <c r="E7" s="7">
        <v>3</v>
      </c>
      <c r="H7" s="6" t="s">
        <v>18</v>
      </c>
      <c r="I7" s="7">
        <f t="shared" si="0"/>
        <v>88</v>
      </c>
      <c r="J7" s="7">
        <f t="shared" si="1"/>
        <v>88</v>
      </c>
      <c r="K7" s="7">
        <f t="shared" si="2"/>
        <v>84</v>
      </c>
      <c r="L7" s="7">
        <f t="shared" si="3"/>
        <v>0.33333333333333331</v>
      </c>
      <c r="O7" s="6" t="s">
        <v>18</v>
      </c>
      <c r="P7" s="7">
        <f t="shared" si="4"/>
        <v>7.9941860465116282E-3</v>
      </c>
      <c r="Q7" s="7">
        <f t="shared" si="5"/>
        <v>8.2706766917293225E-3</v>
      </c>
      <c r="R7" s="7">
        <f t="shared" si="6"/>
        <v>7.5730256040389471E-3</v>
      </c>
      <c r="S7" s="7">
        <f t="shared" si="7"/>
        <v>9.8473658296405701E-3</v>
      </c>
      <c r="V7" s="6" t="s">
        <v>18</v>
      </c>
      <c r="W7" s="7">
        <f>P7*Kriteria!B$3</f>
        <v>2.2206072369186044E-3</v>
      </c>
      <c r="X7" s="7">
        <f>Q7*Kriteria!C$3</f>
        <v>2.2974101939849619E-3</v>
      </c>
      <c r="Y7" s="7">
        <f>R7*Kriteria!D$3</f>
        <v>1.682894576992427E-3</v>
      </c>
      <c r="Z7" s="7">
        <f>S7*Kriteria!E$3</f>
        <v>2.1883035155096011E-3</v>
      </c>
      <c r="AC7" s="17" t="s">
        <v>18</v>
      </c>
      <c r="AD7" s="21">
        <f t="shared" si="8"/>
        <v>8.3892155234055951E-3</v>
      </c>
      <c r="AE7" s="19">
        <f t="shared" si="9"/>
        <v>0.83156719127501832</v>
      </c>
      <c r="AF7" s="19">
        <f t="shared" si="10"/>
        <v>32</v>
      </c>
    </row>
    <row r="8" spans="1:33" x14ac:dyDescent="0.2">
      <c r="A8" s="6" t="s">
        <v>19</v>
      </c>
      <c r="B8" s="7">
        <v>93</v>
      </c>
      <c r="C8" s="7">
        <v>80</v>
      </c>
      <c r="D8" s="7">
        <v>90</v>
      </c>
      <c r="E8" s="7">
        <v>6</v>
      </c>
      <c r="H8" s="6" t="s">
        <v>19</v>
      </c>
      <c r="I8" s="7">
        <f t="shared" si="0"/>
        <v>93</v>
      </c>
      <c r="J8" s="7">
        <f t="shared" si="1"/>
        <v>80</v>
      </c>
      <c r="K8" s="7">
        <f t="shared" si="2"/>
        <v>90</v>
      </c>
      <c r="L8" s="7">
        <f t="shared" si="3"/>
        <v>0.16666666666666666</v>
      </c>
      <c r="O8" s="6" t="s">
        <v>19</v>
      </c>
      <c r="P8" s="7">
        <f t="shared" si="4"/>
        <v>8.4484011627906971E-3</v>
      </c>
      <c r="Q8" s="7">
        <f t="shared" si="5"/>
        <v>7.5187969924812026E-3</v>
      </c>
      <c r="R8" s="7">
        <f t="shared" si="6"/>
        <v>8.1139560043274432E-3</v>
      </c>
      <c r="S8" s="7">
        <f t="shared" si="7"/>
        <v>4.923682914820285E-3</v>
      </c>
      <c r="V8" s="6" t="s">
        <v>19</v>
      </c>
      <c r="W8" s="7">
        <f>P8*Kriteria!B$3</f>
        <v>2.3467781026526159E-3</v>
      </c>
      <c r="X8" s="7">
        <f>Q8*Kriteria!C$3</f>
        <v>2.088554721804511E-3</v>
      </c>
      <c r="Y8" s="7">
        <f>R8*Kriteria!D$3</f>
        <v>1.8031013324918861E-3</v>
      </c>
      <c r="Z8" s="7">
        <f>S8*Kriteria!E$3</f>
        <v>1.0941517577548006E-3</v>
      </c>
      <c r="AC8" s="17" t="s">
        <v>19</v>
      </c>
      <c r="AD8" s="21">
        <f t="shared" si="8"/>
        <v>7.3325859147038135E-3</v>
      </c>
      <c r="AE8" s="19">
        <f t="shared" si="9"/>
        <v>0.72683051911839791</v>
      </c>
      <c r="AF8" s="19">
        <f t="shared" si="10"/>
        <v>100</v>
      </c>
    </row>
    <row r="9" spans="1:33" x14ac:dyDescent="0.2">
      <c r="A9" s="6" t="s">
        <v>20</v>
      </c>
      <c r="B9" s="7">
        <v>97</v>
      </c>
      <c r="C9" s="7">
        <v>84</v>
      </c>
      <c r="D9" s="7">
        <v>82</v>
      </c>
      <c r="E9" s="7">
        <v>6</v>
      </c>
      <c r="H9" s="6" t="s">
        <v>20</v>
      </c>
      <c r="I9" s="7">
        <f t="shared" si="0"/>
        <v>97</v>
      </c>
      <c r="J9" s="7">
        <f t="shared" si="1"/>
        <v>84</v>
      </c>
      <c r="K9" s="7">
        <f t="shared" si="2"/>
        <v>82</v>
      </c>
      <c r="L9" s="7">
        <f t="shared" si="3"/>
        <v>0.16666666666666666</v>
      </c>
      <c r="O9" s="6" t="s">
        <v>20</v>
      </c>
      <c r="P9" s="7">
        <f t="shared" si="4"/>
        <v>8.8117732558139535E-3</v>
      </c>
      <c r="Q9" s="7">
        <f t="shared" si="5"/>
        <v>7.8947368421052634E-3</v>
      </c>
      <c r="R9" s="7">
        <f t="shared" si="6"/>
        <v>7.3927154706094483E-3</v>
      </c>
      <c r="S9" s="7">
        <f t="shared" si="7"/>
        <v>4.923682914820285E-3</v>
      </c>
      <c r="V9" s="6" t="s">
        <v>20</v>
      </c>
      <c r="W9" s="7">
        <f>P9*Kriteria!B$3</f>
        <v>2.4477147952398255E-3</v>
      </c>
      <c r="X9" s="7">
        <f>Q9*Kriteria!C$3</f>
        <v>2.1929824578947369E-3</v>
      </c>
      <c r="Y9" s="7">
        <f>R9*Kriteria!D$3</f>
        <v>1.6428256584926073E-3</v>
      </c>
      <c r="Z9" s="7">
        <f>S9*Kriteria!E$3</f>
        <v>1.0941517577548006E-3</v>
      </c>
      <c r="AC9" s="17" t="s">
        <v>20</v>
      </c>
      <c r="AD9" s="21">
        <f t="shared" si="8"/>
        <v>7.3776746693819707E-3</v>
      </c>
      <c r="AE9" s="19">
        <f t="shared" si="9"/>
        <v>0.73129986776979394</v>
      </c>
      <c r="AF9" s="19">
        <f t="shared" si="10"/>
        <v>96</v>
      </c>
    </row>
    <row r="10" spans="1:33" x14ac:dyDescent="0.2">
      <c r="A10" s="6" t="s">
        <v>21</v>
      </c>
      <c r="B10" s="7">
        <v>77</v>
      </c>
      <c r="C10" s="7">
        <v>86</v>
      </c>
      <c r="D10" s="7">
        <v>97</v>
      </c>
      <c r="E10" s="7">
        <v>6</v>
      </c>
      <c r="H10" s="6" t="s">
        <v>21</v>
      </c>
      <c r="I10" s="7">
        <f t="shared" si="0"/>
        <v>77</v>
      </c>
      <c r="J10" s="7">
        <f t="shared" si="1"/>
        <v>86</v>
      </c>
      <c r="K10" s="7">
        <f t="shared" si="2"/>
        <v>97</v>
      </c>
      <c r="L10" s="7">
        <f t="shared" si="3"/>
        <v>0.16666666666666666</v>
      </c>
      <c r="O10" s="6" t="s">
        <v>21</v>
      </c>
      <c r="P10" s="7">
        <f t="shared" si="4"/>
        <v>6.9949127906976747E-3</v>
      </c>
      <c r="Q10" s="7">
        <f t="shared" si="5"/>
        <v>8.0827067669172938E-3</v>
      </c>
      <c r="R10" s="7">
        <f t="shared" si="6"/>
        <v>8.7450414713306883E-3</v>
      </c>
      <c r="S10" s="7">
        <f t="shared" si="7"/>
        <v>4.923682914820285E-3</v>
      </c>
      <c r="V10" s="6" t="s">
        <v>21</v>
      </c>
      <c r="W10" s="7">
        <f>P10*Kriteria!B$3</f>
        <v>1.9430313323037789E-3</v>
      </c>
      <c r="X10" s="7">
        <f>Q10*Kriteria!C$3</f>
        <v>2.2451963259398494E-3</v>
      </c>
      <c r="Y10" s="7">
        <f>R10*Kriteria!D$3</f>
        <v>1.9433425472412547E-3</v>
      </c>
      <c r="Z10" s="7">
        <f>S10*Kriteria!E$3</f>
        <v>1.0941517577548006E-3</v>
      </c>
      <c r="AC10" s="17" t="s">
        <v>21</v>
      </c>
      <c r="AD10" s="21">
        <f t="shared" si="8"/>
        <v>7.2257219632396834E-3</v>
      </c>
      <c r="AE10" s="19">
        <f t="shared" si="9"/>
        <v>0.71623780568534234</v>
      </c>
      <c r="AF10" s="19">
        <f t="shared" si="10"/>
        <v>110</v>
      </c>
    </row>
    <row r="11" spans="1:33" x14ac:dyDescent="0.2">
      <c r="A11" s="6" t="s">
        <v>22</v>
      </c>
      <c r="B11" s="7">
        <v>87</v>
      </c>
      <c r="C11" s="7">
        <v>85</v>
      </c>
      <c r="D11" s="7">
        <v>92</v>
      </c>
      <c r="E11" s="7">
        <v>4</v>
      </c>
      <c r="H11" s="6" t="s">
        <v>22</v>
      </c>
      <c r="I11" s="7">
        <f t="shared" si="0"/>
        <v>87</v>
      </c>
      <c r="J11" s="7">
        <f t="shared" si="1"/>
        <v>85</v>
      </c>
      <c r="K11" s="7">
        <f t="shared" si="2"/>
        <v>92</v>
      </c>
      <c r="L11" s="7">
        <f t="shared" si="3"/>
        <v>0.25</v>
      </c>
      <c r="O11" s="6" t="s">
        <v>22</v>
      </c>
      <c r="P11" s="7">
        <f t="shared" si="4"/>
        <v>7.9033430232558141E-3</v>
      </c>
      <c r="Q11" s="7">
        <f t="shared" si="5"/>
        <v>7.9887218045112778E-3</v>
      </c>
      <c r="R11" s="7">
        <f t="shared" si="6"/>
        <v>8.2942661377569428E-3</v>
      </c>
      <c r="S11" s="7">
        <f t="shared" si="7"/>
        <v>7.385524372230428E-3</v>
      </c>
      <c r="V11" s="6" t="s">
        <v>22</v>
      </c>
      <c r="W11" s="7">
        <f>P11*Kriteria!B$3</f>
        <v>2.1953730637718021E-3</v>
      </c>
      <c r="X11" s="7">
        <f>Q11*Kriteria!C$3</f>
        <v>2.2190893919172929E-3</v>
      </c>
      <c r="Y11" s="7">
        <f>R11*Kriteria!D$3</f>
        <v>1.8431702509917058E-3</v>
      </c>
      <c r="Z11" s="7">
        <f>S11*Kriteria!E$3</f>
        <v>1.6412276366322008E-3</v>
      </c>
      <c r="AC11" s="17" t="s">
        <v>22</v>
      </c>
      <c r="AD11" s="21">
        <f t="shared" si="8"/>
        <v>7.8988603433130019E-3</v>
      </c>
      <c r="AE11" s="19">
        <f t="shared" si="9"/>
        <v>0.78296154052029521</v>
      </c>
      <c r="AF11" s="19">
        <f t="shared" si="10"/>
        <v>55</v>
      </c>
    </row>
    <row r="12" spans="1:33" x14ac:dyDescent="0.2">
      <c r="A12" s="6" t="s">
        <v>23</v>
      </c>
      <c r="B12" s="7">
        <v>88</v>
      </c>
      <c r="C12" s="7">
        <v>88</v>
      </c>
      <c r="D12" s="7">
        <v>85</v>
      </c>
      <c r="E12" s="7">
        <v>5</v>
      </c>
      <c r="H12" s="6" t="s">
        <v>23</v>
      </c>
      <c r="I12" s="7">
        <f t="shared" si="0"/>
        <v>88</v>
      </c>
      <c r="J12" s="7">
        <f t="shared" si="1"/>
        <v>88</v>
      </c>
      <c r="K12" s="7">
        <f t="shared" si="2"/>
        <v>85</v>
      </c>
      <c r="L12" s="7">
        <f t="shared" si="3"/>
        <v>0.2</v>
      </c>
      <c r="O12" s="6" t="s">
        <v>23</v>
      </c>
      <c r="P12" s="7">
        <f t="shared" si="4"/>
        <v>7.9941860465116282E-3</v>
      </c>
      <c r="Q12" s="7">
        <f t="shared" si="5"/>
        <v>8.2706766917293225E-3</v>
      </c>
      <c r="R12" s="7">
        <f t="shared" si="6"/>
        <v>7.663180670753696E-3</v>
      </c>
      <c r="S12" s="7">
        <f t="shared" si="7"/>
        <v>5.9084194977843431E-3</v>
      </c>
      <c r="V12" s="6" t="s">
        <v>23</v>
      </c>
      <c r="W12" s="7">
        <f>P12*Kriteria!B$3</f>
        <v>2.2206072369186044E-3</v>
      </c>
      <c r="X12" s="7">
        <f>Q12*Kriteria!C$3</f>
        <v>2.2974101939849619E-3</v>
      </c>
      <c r="Y12" s="7">
        <f>R12*Kriteria!D$3</f>
        <v>1.7029290362423368E-3</v>
      </c>
      <c r="Z12" s="7">
        <f>S12*Kriteria!E$3</f>
        <v>1.3129821093057607E-3</v>
      </c>
      <c r="AC12" s="17" t="s">
        <v>23</v>
      </c>
      <c r="AD12" s="21">
        <f t="shared" si="8"/>
        <v>7.5339285764516638E-3</v>
      </c>
      <c r="AE12" s="19">
        <f t="shared" si="9"/>
        <v>0.74678827932212288</v>
      </c>
      <c r="AF12" s="19">
        <f t="shared" si="10"/>
        <v>83</v>
      </c>
    </row>
    <row r="13" spans="1:33" x14ac:dyDescent="0.2">
      <c r="A13" s="6" t="s">
        <v>24</v>
      </c>
      <c r="B13" s="7">
        <v>75</v>
      </c>
      <c r="C13" s="7">
        <v>89</v>
      </c>
      <c r="D13" s="7">
        <v>79</v>
      </c>
      <c r="E13" s="7">
        <v>5</v>
      </c>
      <c r="H13" s="6" t="s">
        <v>24</v>
      </c>
      <c r="I13" s="7">
        <f t="shared" si="0"/>
        <v>75</v>
      </c>
      <c r="J13" s="7">
        <f t="shared" si="1"/>
        <v>89</v>
      </c>
      <c r="K13" s="7">
        <f t="shared" si="2"/>
        <v>79</v>
      </c>
      <c r="L13" s="7">
        <f t="shared" si="3"/>
        <v>0.2</v>
      </c>
      <c r="O13" s="6" t="s">
        <v>24</v>
      </c>
      <c r="P13" s="7">
        <f t="shared" si="4"/>
        <v>6.8132267441860465E-3</v>
      </c>
      <c r="Q13" s="7">
        <f t="shared" si="5"/>
        <v>8.3646616541353386E-3</v>
      </c>
      <c r="R13" s="7">
        <f t="shared" si="6"/>
        <v>7.1222502704651998E-3</v>
      </c>
      <c r="S13" s="7">
        <f t="shared" si="7"/>
        <v>5.9084194977843431E-3</v>
      </c>
      <c r="V13" s="6" t="s">
        <v>24</v>
      </c>
      <c r="W13" s="7">
        <f>P13*Kriteria!B$3</f>
        <v>1.8925629860101743E-3</v>
      </c>
      <c r="X13" s="7">
        <f>Q13*Kriteria!C$3</f>
        <v>2.3235171280075189E-3</v>
      </c>
      <c r="Y13" s="7">
        <f>R13*Kriteria!D$3</f>
        <v>1.5827222807428777E-3</v>
      </c>
      <c r="Z13" s="7">
        <f>S13*Kriteria!E$3</f>
        <v>1.3129821093057607E-3</v>
      </c>
      <c r="AC13" s="17" t="s">
        <v>24</v>
      </c>
      <c r="AD13" s="21">
        <f t="shared" si="8"/>
        <v>7.1117845040663315E-3</v>
      </c>
      <c r="AE13" s="19">
        <f t="shared" si="9"/>
        <v>0.7049439424341889</v>
      </c>
      <c r="AF13" s="19">
        <f t="shared" si="10"/>
        <v>117</v>
      </c>
    </row>
    <row r="14" spans="1:33" x14ac:dyDescent="0.2">
      <c r="A14" s="6" t="s">
        <v>25</v>
      </c>
      <c r="B14" s="7">
        <v>80</v>
      </c>
      <c r="C14" s="7">
        <v>80</v>
      </c>
      <c r="D14" s="7">
        <v>87</v>
      </c>
      <c r="E14" s="7">
        <v>6</v>
      </c>
      <c r="H14" s="6" t="s">
        <v>25</v>
      </c>
      <c r="I14" s="7">
        <f t="shared" si="0"/>
        <v>80</v>
      </c>
      <c r="J14" s="7">
        <f t="shared" si="1"/>
        <v>80</v>
      </c>
      <c r="K14" s="7">
        <f t="shared" si="2"/>
        <v>87</v>
      </c>
      <c r="L14" s="7">
        <f t="shared" si="3"/>
        <v>0.16666666666666666</v>
      </c>
      <c r="O14" s="6" t="s">
        <v>25</v>
      </c>
      <c r="P14" s="7">
        <f t="shared" si="4"/>
        <v>7.2674418604651162E-3</v>
      </c>
      <c r="Q14" s="7">
        <f t="shared" si="5"/>
        <v>7.5187969924812026E-3</v>
      </c>
      <c r="R14" s="7">
        <f t="shared" si="6"/>
        <v>7.8434908041831956E-3</v>
      </c>
      <c r="S14" s="7">
        <f t="shared" si="7"/>
        <v>4.923682914820285E-3</v>
      </c>
      <c r="V14" s="6" t="s">
        <v>25</v>
      </c>
      <c r="W14" s="7">
        <f>P14*Kriteria!B$3</f>
        <v>2.018733851744186E-3</v>
      </c>
      <c r="X14" s="7">
        <f>Q14*Kriteria!C$3</f>
        <v>2.088554721804511E-3</v>
      </c>
      <c r="Y14" s="7">
        <f>R14*Kriteria!D$3</f>
        <v>1.7429979547421567E-3</v>
      </c>
      <c r="Z14" s="7">
        <f>S14*Kriteria!E$3</f>
        <v>1.0941517577548006E-3</v>
      </c>
      <c r="AC14" s="17" t="s">
        <v>25</v>
      </c>
      <c r="AD14" s="21">
        <f t="shared" si="8"/>
        <v>6.944438286045654E-3</v>
      </c>
      <c r="AE14" s="19">
        <f t="shared" si="9"/>
        <v>0.68835602380202343</v>
      </c>
      <c r="AF14" s="19">
        <f t="shared" si="10"/>
        <v>122</v>
      </c>
    </row>
    <row r="15" spans="1:33" x14ac:dyDescent="0.2">
      <c r="A15" s="6" t="s">
        <v>26</v>
      </c>
      <c r="B15" s="7">
        <v>78</v>
      </c>
      <c r="C15" s="7">
        <v>82</v>
      </c>
      <c r="D15" s="7">
        <v>81</v>
      </c>
      <c r="E15" s="7">
        <v>6</v>
      </c>
      <c r="H15" s="6" t="s">
        <v>26</v>
      </c>
      <c r="I15" s="7">
        <f t="shared" si="0"/>
        <v>78</v>
      </c>
      <c r="J15" s="7">
        <f t="shared" si="1"/>
        <v>82</v>
      </c>
      <c r="K15" s="7">
        <f t="shared" si="2"/>
        <v>81</v>
      </c>
      <c r="L15" s="7">
        <f t="shared" si="3"/>
        <v>0.16666666666666666</v>
      </c>
      <c r="O15" s="6" t="s">
        <v>26</v>
      </c>
      <c r="P15" s="7">
        <f t="shared" si="4"/>
        <v>7.0857558139534879E-3</v>
      </c>
      <c r="Q15" s="7">
        <f t="shared" si="5"/>
        <v>7.706766917293233E-3</v>
      </c>
      <c r="R15" s="7">
        <f t="shared" si="6"/>
        <v>7.3025604038946985E-3</v>
      </c>
      <c r="S15" s="7">
        <f t="shared" si="7"/>
        <v>4.923682914820285E-3</v>
      </c>
      <c r="V15" s="6" t="s">
        <v>26</v>
      </c>
      <c r="W15" s="7">
        <f>P15*Kriteria!B$3</f>
        <v>1.968265505450581E-3</v>
      </c>
      <c r="X15" s="7">
        <f>Q15*Kriteria!C$3</f>
        <v>2.1407685898496239E-3</v>
      </c>
      <c r="Y15" s="7">
        <f>R15*Kriteria!D$3</f>
        <v>1.6227911992426974E-3</v>
      </c>
      <c r="Z15" s="7">
        <f>S15*Kriteria!E$3</f>
        <v>1.0941517577548006E-3</v>
      </c>
      <c r="AC15" s="17" t="s">
        <v>26</v>
      </c>
      <c r="AD15" s="21">
        <f t="shared" si="8"/>
        <v>6.8259770522977022E-3</v>
      </c>
      <c r="AE15" s="19">
        <f t="shared" si="9"/>
        <v>0.67661374883627456</v>
      </c>
      <c r="AF15" s="19">
        <f t="shared" si="10"/>
        <v>124</v>
      </c>
    </row>
    <row r="16" spans="1:33" x14ac:dyDescent="0.2">
      <c r="A16" s="6" t="s">
        <v>27</v>
      </c>
      <c r="B16" s="7">
        <v>90</v>
      </c>
      <c r="C16" s="7">
        <v>81</v>
      </c>
      <c r="D16" s="7">
        <v>95</v>
      </c>
      <c r="E16" s="7">
        <v>6</v>
      </c>
      <c r="H16" s="6" t="s">
        <v>27</v>
      </c>
      <c r="I16" s="7">
        <f t="shared" si="0"/>
        <v>90</v>
      </c>
      <c r="J16" s="7">
        <f t="shared" si="1"/>
        <v>81</v>
      </c>
      <c r="K16" s="7">
        <f t="shared" si="2"/>
        <v>95</v>
      </c>
      <c r="L16" s="7">
        <f t="shared" si="3"/>
        <v>0.16666666666666666</v>
      </c>
      <c r="O16" s="6" t="s">
        <v>27</v>
      </c>
      <c r="P16" s="7">
        <f t="shared" si="4"/>
        <v>8.1758720930232565E-3</v>
      </c>
      <c r="Q16" s="7">
        <f t="shared" si="5"/>
        <v>7.6127819548872178E-3</v>
      </c>
      <c r="R16" s="7">
        <f t="shared" si="6"/>
        <v>8.5647313379011904E-3</v>
      </c>
      <c r="S16" s="7">
        <f t="shared" si="7"/>
        <v>4.923682914820285E-3</v>
      </c>
      <c r="V16" s="6" t="s">
        <v>27</v>
      </c>
      <c r="W16" s="7">
        <f>P16*Kriteria!B$3</f>
        <v>2.2710755832122094E-3</v>
      </c>
      <c r="X16" s="7">
        <f>Q16*Kriteria!C$3</f>
        <v>2.1146616558270675E-3</v>
      </c>
      <c r="Y16" s="7">
        <f>R16*Kriteria!D$3</f>
        <v>1.9032736287414352E-3</v>
      </c>
      <c r="Z16" s="7">
        <f>S16*Kriteria!E$3</f>
        <v>1.0941517577548006E-3</v>
      </c>
      <c r="AC16" s="17" t="s">
        <v>27</v>
      </c>
      <c r="AD16" s="21">
        <f t="shared" si="8"/>
        <v>7.3831626255355127E-3</v>
      </c>
      <c r="AE16" s="19">
        <f t="shared" si="9"/>
        <v>0.73184385239764249</v>
      </c>
      <c r="AF16" s="19">
        <f t="shared" si="10"/>
        <v>94</v>
      </c>
    </row>
    <row r="17" spans="1:32" x14ac:dyDescent="0.2">
      <c r="A17" s="6" t="s">
        <v>28</v>
      </c>
      <c r="B17" s="7">
        <v>76</v>
      </c>
      <c r="C17" s="7">
        <v>86</v>
      </c>
      <c r="D17" s="7">
        <v>94</v>
      </c>
      <c r="E17" s="7">
        <v>5</v>
      </c>
      <c r="H17" s="6" t="s">
        <v>28</v>
      </c>
      <c r="I17" s="7">
        <f t="shared" si="0"/>
        <v>76</v>
      </c>
      <c r="J17" s="7">
        <f t="shared" si="1"/>
        <v>86</v>
      </c>
      <c r="K17" s="7">
        <f t="shared" si="2"/>
        <v>94</v>
      </c>
      <c r="L17" s="7">
        <f t="shared" si="3"/>
        <v>0.2</v>
      </c>
      <c r="O17" s="6" t="s">
        <v>28</v>
      </c>
      <c r="P17" s="7">
        <f t="shared" si="4"/>
        <v>6.9040697674418606E-3</v>
      </c>
      <c r="Q17" s="7">
        <f t="shared" si="5"/>
        <v>8.0827067669172938E-3</v>
      </c>
      <c r="R17" s="7">
        <f t="shared" si="6"/>
        <v>8.4745762711864406E-3</v>
      </c>
      <c r="S17" s="7">
        <f t="shared" si="7"/>
        <v>5.9084194977843431E-3</v>
      </c>
      <c r="V17" s="6" t="s">
        <v>28</v>
      </c>
      <c r="W17" s="7">
        <f>P17*Kriteria!B$3</f>
        <v>1.9177971591569766E-3</v>
      </c>
      <c r="X17" s="7">
        <f>Q17*Kriteria!C$3</f>
        <v>2.2451963259398494E-3</v>
      </c>
      <c r="Y17" s="7">
        <f>R17*Kriteria!D$3</f>
        <v>1.8832391694915253E-3</v>
      </c>
      <c r="Z17" s="7">
        <f>S17*Kriteria!E$3</f>
        <v>1.3129821093057607E-3</v>
      </c>
      <c r="AC17" s="17" t="s">
        <v>28</v>
      </c>
      <c r="AD17" s="21">
        <f t="shared" si="8"/>
        <v>7.3592147638941114E-3</v>
      </c>
      <c r="AE17" s="19">
        <f t="shared" si="9"/>
        <v>0.72947005999874392</v>
      </c>
      <c r="AF17" s="19">
        <f t="shared" si="10"/>
        <v>97</v>
      </c>
    </row>
    <row r="18" spans="1:32" x14ac:dyDescent="0.2">
      <c r="A18" s="6" t="s">
        <v>29</v>
      </c>
      <c r="B18" s="7">
        <v>92</v>
      </c>
      <c r="C18" s="7">
        <v>81</v>
      </c>
      <c r="D18" s="7">
        <v>94</v>
      </c>
      <c r="E18" s="7">
        <v>5</v>
      </c>
      <c r="H18" s="6" t="s">
        <v>29</v>
      </c>
      <c r="I18" s="7">
        <f t="shared" si="0"/>
        <v>92</v>
      </c>
      <c r="J18" s="7">
        <f t="shared" si="1"/>
        <v>81</v>
      </c>
      <c r="K18" s="7">
        <f t="shared" si="2"/>
        <v>94</v>
      </c>
      <c r="L18" s="7">
        <f t="shared" si="3"/>
        <v>0.2</v>
      </c>
      <c r="O18" s="6" t="s">
        <v>29</v>
      </c>
      <c r="P18" s="7">
        <f t="shared" si="4"/>
        <v>8.357558139534883E-3</v>
      </c>
      <c r="Q18" s="7">
        <f t="shared" si="5"/>
        <v>7.6127819548872178E-3</v>
      </c>
      <c r="R18" s="7">
        <f t="shared" si="6"/>
        <v>8.4745762711864406E-3</v>
      </c>
      <c r="S18" s="7">
        <f t="shared" si="7"/>
        <v>5.9084194977843431E-3</v>
      </c>
      <c r="V18" s="6" t="s">
        <v>29</v>
      </c>
      <c r="W18" s="7">
        <f>P18*Kriteria!B$3</f>
        <v>2.3215439295058136E-3</v>
      </c>
      <c r="X18" s="7">
        <f>Q18*Kriteria!C$3</f>
        <v>2.1146616558270675E-3</v>
      </c>
      <c r="Y18" s="7">
        <f>R18*Kriteria!D$3</f>
        <v>1.8832391694915253E-3</v>
      </c>
      <c r="Z18" s="7">
        <f>S18*Kriteria!E$3</f>
        <v>1.3129821093057607E-3</v>
      </c>
      <c r="AC18" s="17" t="s">
        <v>29</v>
      </c>
      <c r="AD18" s="21">
        <f t="shared" si="8"/>
        <v>7.632426864130167E-3</v>
      </c>
      <c r="AE18" s="19">
        <f t="shared" si="9"/>
        <v>0.75655176009117586</v>
      </c>
      <c r="AF18" s="19">
        <f t="shared" si="10"/>
        <v>73</v>
      </c>
    </row>
    <row r="19" spans="1:32" x14ac:dyDescent="0.2">
      <c r="A19" s="6" t="s">
        <v>30</v>
      </c>
      <c r="B19" s="7">
        <v>77</v>
      </c>
      <c r="C19" s="7">
        <v>88</v>
      </c>
      <c r="D19" s="7">
        <v>85</v>
      </c>
      <c r="E19" s="7">
        <v>2</v>
      </c>
      <c r="H19" s="6" t="s">
        <v>30</v>
      </c>
      <c r="I19" s="7">
        <f t="shared" si="0"/>
        <v>77</v>
      </c>
      <c r="J19" s="7">
        <f t="shared" si="1"/>
        <v>88</v>
      </c>
      <c r="K19" s="7">
        <f t="shared" si="2"/>
        <v>85</v>
      </c>
      <c r="L19" s="7">
        <f t="shared" si="3"/>
        <v>0.5</v>
      </c>
      <c r="O19" s="6" t="s">
        <v>30</v>
      </c>
      <c r="P19" s="7">
        <f t="shared" si="4"/>
        <v>6.9949127906976747E-3</v>
      </c>
      <c r="Q19" s="7">
        <f t="shared" si="5"/>
        <v>8.2706766917293225E-3</v>
      </c>
      <c r="R19" s="7">
        <f t="shared" si="6"/>
        <v>7.663180670753696E-3</v>
      </c>
      <c r="S19" s="7">
        <f t="shared" si="7"/>
        <v>1.4771048744460856E-2</v>
      </c>
      <c r="V19" s="6" t="s">
        <v>30</v>
      </c>
      <c r="W19" s="7">
        <f>P19*Kriteria!B$3</f>
        <v>1.9430313323037789E-3</v>
      </c>
      <c r="X19" s="7">
        <f>Q19*Kriteria!C$3</f>
        <v>2.2974101939849619E-3</v>
      </c>
      <c r="Y19" s="7">
        <f>R19*Kriteria!D$3</f>
        <v>1.7029290362423368E-3</v>
      </c>
      <c r="Z19" s="7">
        <f>S19*Kriteria!E$3</f>
        <v>3.2824552732644017E-3</v>
      </c>
      <c r="AC19" s="17" t="s">
        <v>30</v>
      </c>
      <c r="AD19" s="21">
        <f t="shared" si="8"/>
        <v>9.2258258357954797E-3</v>
      </c>
      <c r="AE19" s="19">
        <f t="shared" si="9"/>
        <v>0.91449481254363407</v>
      </c>
      <c r="AF19" s="19">
        <f t="shared" si="10"/>
        <v>18</v>
      </c>
    </row>
    <row r="20" spans="1:32" x14ac:dyDescent="0.2">
      <c r="A20" s="6" t="s">
        <v>31</v>
      </c>
      <c r="B20" s="7">
        <v>82</v>
      </c>
      <c r="C20" s="7">
        <v>83</v>
      </c>
      <c r="D20" s="7">
        <v>99</v>
      </c>
      <c r="E20" s="7">
        <v>6</v>
      </c>
      <c r="H20" s="6" t="s">
        <v>31</v>
      </c>
      <c r="I20" s="7">
        <f t="shared" si="0"/>
        <v>82</v>
      </c>
      <c r="J20" s="7">
        <f t="shared" si="1"/>
        <v>83</v>
      </c>
      <c r="K20" s="7">
        <f t="shared" si="2"/>
        <v>99</v>
      </c>
      <c r="L20" s="7">
        <f t="shared" si="3"/>
        <v>0.16666666666666666</v>
      </c>
      <c r="O20" s="6" t="s">
        <v>31</v>
      </c>
      <c r="P20" s="7">
        <f t="shared" si="4"/>
        <v>7.4491279069767444E-3</v>
      </c>
      <c r="Q20" s="7">
        <f t="shared" si="5"/>
        <v>7.8007518796992482E-3</v>
      </c>
      <c r="R20" s="7">
        <f t="shared" si="6"/>
        <v>8.9253516047601879E-3</v>
      </c>
      <c r="S20" s="7">
        <f t="shared" si="7"/>
        <v>4.923682914820285E-3</v>
      </c>
      <c r="V20" s="6" t="s">
        <v>31</v>
      </c>
      <c r="W20" s="7">
        <f>P20*Kriteria!B$3</f>
        <v>2.0692021980377906E-3</v>
      </c>
      <c r="X20" s="7">
        <f>Q20*Kriteria!C$3</f>
        <v>2.1668755238721804E-3</v>
      </c>
      <c r="Y20" s="7">
        <f>R20*Kriteria!D$3</f>
        <v>1.9834114657410746E-3</v>
      </c>
      <c r="Z20" s="7">
        <f>S20*Kriteria!E$3</f>
        <v>1.0941517577548006E-3</v>
      </c>
      <c r="AC20" s="17" t="s">
        <v>31</v>
      </c>
      <c r="AD20" s="21">
        <f t="shared" si="8"/>
        <v>7.3136409454058462E-3</v>
      </c>
      <c r="AE20" s="19">
        <f t="shared" si="9"/>
        <v>0.72495263019494027</v>
      </c>
      <c r="AF20" s="19">
        <f t="shared" si="10"/>
        <v>102</v>
      </c>
    </row>
    <row r="21" spans="1:32" x14ac:dyDescent="0.2">
      <c r="A21" s="6" t="s">
        <v>32</v>
      </c>
      <c r="B21" s="7">
        <v>96</v>
      </c>
      <c r="C21" s="7">
        <v>89</v>
      </c>
      <c r="D21" s="7">
        <v>93</v>
      </c>
      <c r="E21" s="7">
        <v>5</v>
      </c>
      <c r="H21" s="6" t="s">
        <v>32</v>
      </c>
      <c r="I21" s="7">
        <f t="shared" si="0"/>
        <v>96</v>
      </c>
      <c r="J21" s="7">
        <f t="shared" si="1"/>
        <v>89</v>
      </c>
      <c r="K21" s="7">
        <f t="shared" si="2"/>
        <v>93</v>
      </c>
      <c r="L21" s="7">
        <f t="shared" si="3"/>
        <v>0.2</v>
      </c>
      <c r="O21" s="6" t="s">
        <v>32</v>
      </c>
      <c r="P21" s="7">
        <f t="shared" si="4"/>
        <v>8.7209302325581394E-3</v>
      </c>
      <c r="Q21" s="7">
        <f t="shared" si="5"/>
        <v>8.3646616541353386E-3</v>
      </c>
      <c r="R21" s="7">
        <f t="shared" si="6"/>
        <v>8.3844212044716909E-3</v>
      </c>
      <c r="S21" s="7">
        <f t="shared" si="7"/>
        <v>5.9084194977843431E-3</v>
      </c>
      <c r="V21" s="6" t="s">
        <v>32</v>
      </c>
      <c r="W21" s="7">
        <f>P21*Kriteria!B$3</f>
        <v>2.4224806220930232E-3</v>
      </c>
      <c r="X21" s="7">
        <f>Q21*Kriteria!C$3</f>
        <v>2.3235171280075189E-3</v>
      </c>
      <c r="Y21" s="7">
        <f>R21*Kriteria!D$3</f>
        <v>1.8632047102416156E-3</v>
      </c>
      <c r="Z21" s="7">
        <f>S21*Kriteria!E$3</f>
        <v>1.3129821093057607E-3</v>
      </c>
      <c r="AC21" s="17" t="s">
        <v>32</v>
      </c>
      <c r="AD21" s="21">
        <f t="shared" si="8"/>
        <v>7.9221845696479196E-3</v>
      </c>
      <c r="AE21" s="19">
        <f t="shared" si="9"/>
        <v>0.78527351609511231</v>
      </c>
      <c r="AF21" s="19">
        <f t="shared" si="10"/>
        <v>54</v>
      </c>
    </row>
    <row r="22" spans="1:32" x14ac:dyDescent="0.2">
      <c r="A22" s="6" t="s">
        <v>33</v>
      </c>
      <c r="B22" s="7">
        <v>89</v>
      </c>
      <c r="C22" s="7">
        <v>84</v>
      </c>
      <c r="D22" s="7">
        <v>96</v>
      </c>
      <c r="E22" s="7">
        <v>6</v>
      </c>
      <c r="H22" s="6" t="s">
        <v>33</v>
      </c>
      <c r="I22" s="7">
        <f t="shared" si="0"/>
        <v>89</v>
      </c>
      <c r="J22" s="7">
        <f t="shared" si="1"/>
        <v>84</v>
      </c>
      <c r="K22" s="7">
        <f t="shared" si="2"/>
        <v>96</v>
      </c>
      <c r="L22" s="7">
        <f t="shared" si="3"/>
        <v>0.16666666666666666</v>
      </c>
      <c r="O22" s="6" t="s">
        <v>33</v>
      </c>
      <c r="P22" s="7">
        <f t="shared" si="4"/>
        <v>8.0850290697674423E-3</v>
      </c>
      <c r="Q22" s="7">
        <f t="shared" si="5"/>
        <v>7.8947368421052634E-3</v>
      </c>
      <c r="R22" s="7">
        <f t="shared" si="6"/>
        <v>8.6548864046159402E-3</v>
      </c>
      <c r="S22" s="7">
        <f t="shared" si="7"/>
        <v>4.923682914820285E-3</v>
      </c>
      <c r="V22" s="6" t="s">
        <v>33</v>
      </c>
      <c r="W22" s="7">
        <f>P22*Kriteria!B$3</f>
        <v>2.2458414100654067E-3</v>
      </c>
      <c r="X22" s="7">
        <f>Q22*Kriteria!C$3</f>
        <v>2.1929824578947369E-3</v>
      </c>
      <c r="Y22" s="7">
        <f>R22*Kriteria!D$3</f>
        <v>1.9233080879913452E-3</v>
      </c>
      <c r="Z22" s="7">
        <f>S22*Kriteria!E$3</f>
        <v>1.0941517577548006E-3</v>
      </c>
      <c r="AC22" s="17" t="s">
        <v>33</v>
      </c>
      <c r="AD22" s="21">
        <f t="shared" si="8"/>
        <v>7.4562837137062896E-3</v>
      </c>
      <c r="AE22" s="19">
        <f t="shared" si="9"/>
        <v>0.73909186000258509</v>
      </c>
      <c r="AF22" s="19">
        <f t="shared" si="10"/>
        <v>88</v>
      </c>
    </row>
    <row r="23" spans="1:32" x14ac:dyDescent="0.2">
      <c r="A23" s="6" t="s">
        <v>34</v>
      </c>
      <c r="B23" s="7">
        <v>97</v>
      </c>
      <c r="C23" s="7">
        <v>90</v>
      </c>
      <c r="D23" s="7">
        <v>91</v>
      </c>
      <c r="E23" s="7">
        <v>4</v>
      </c>
      <c r="H23" s="6" t="s">
        <v>34</v>
      </c>
      <c r="I23" s="7">
        <f t="shared" si="0"/>
        <v>97</v>
      </c>
      <c r="J23" s="7">
        <f t="shared" si="1"/>
        <v>90</v>
      </c>
      <c r="K23" s="7">
        <f t="shared" si="2"/>
        <v>91</v>
      </c>
      <c r="L23" s="7">
        <f t="shared" si="3"/>
        <v>0.25</v>
      </c>
      <c r="O23" s="6" t="s">
        <v>34</v>
      </c>
      <c r="P23" s="7">
        <f t="shared" si="4"/>
        <v>8.8117732558139535E-3</v>
      </c>
      <c r="Q23" s="7">
        <f t="shared" si="5"/>
        <v>8.4586466165413529E-3</v>
      </c>
      <c r="R23" s="7">
        <f t="shared" si="6"/>
        <v>8.204111071042193E-3</v>
      </c>
      <c r="S23" s="7">
        <f t="shared" si="7"/>
        <v>7.385524372230428E-3</v>
      </c>
      <c r="V23" s="6" t="s">
        <v>34</v>
      </c>
      <c r="W23" s="7">
        <f>P23*Kriteria!B$3</f>
        <v>2.4477147952398255E-3</v>
      </c>
      <c r="X23" s="7">
        <f>Q23*Kriteria!C$3</f>
        <v>2.3496240620300749E-3</v>
      </c>
      <c r="Y23" s="7">
        <f>R23*Kriteria!D$3</f>
        <v>1.8231357917417959E-3</v>
      </c>
      <c r="Z23" s="7">
        <f>S23*Kriteria!E$3</f>
        <v>1.6412276366322008E-3</v>
      </c>
      <c r="AC23" s="17" t="s">
        <v>34</v>
      </c>
      <c r="AD23" s="21">
        <f t="shared" si="8"/>
        <v>8.2617022856438967E-3</v>
      </c>
      <c r="AE23" s="19">
        <f t="shared" si="9"/>
        <v>0.81892765129895695</v>
      </c>
      <c r="AF23" s="19">
        <f t="shared" si="10"/>
        <v>40</v>
      </c>
    </row>
    <row r="24" spans="1:32" x14ac:dyDescent="0.2">
      <c r="A24" s="6" t="s">
        <v>35</v>
      </c>
      <c r="B24" s="7">
        <v>77</v>
      </c>
      <c r="C24" s="7">
        <v>89</v>
      </c>
      <c r="D24" s="7">
        <v>99</v>
      </c>
      <c r="E24" s="7">
        <v>3</v>
      </c>
      <c r="H24" s="6" t="s">
        <v>35</v>
      </c>
      <c r="I24" s="7">
        <f t="shared" si="0"/>
        <v>77</v>
      </c>
      <c r="J24" s="7">
        <f t="shared" si="1"/>
        <v>89</v>
      </c>
      <c r="K24" s="7">
        <f t="shared" si="2"/>
        <v>99</v>
      </c>
      <c r="L24" s="7">
        <f t="shared" si="3"/>
        <v>0.33333333333333331</v>
      </c>
      <c r="O24" s="6" t="s">
        <v>35</v>
      </c>
      <c r="P24" s="7">
        <f t="shared" si="4"/>
        <v>6.9949127906976747E-3</v>
      </c>
      <c r="Q24" s="7">
        <f t="shared" si="5"/>
        <v>8.3646616541353386E-3</v>
      </c>
      <c r="R24" s="7">
        <f t="shared" si="6"/>
        <v>8.9253516047601879E-3</v>
      </c>
      <c r="S24" s="7">
        <f t="shared" si="7"/>
        <v>9.8473658296405701E-3</v>
      </c>
      <c r="V24" s="6" t="s">
        <v>35</v>
      </c>
      <c r="W24" s="7">
        <f>P24*Kriteria!B$3</f>
        <v>1.9430313323037789E-3</v>
      </c>
      <c r="X24" s="7">
        <f>Q24*Kriteria!C$3</f>
        <v>2.3235171280075189E-3</v>
      </c>
      <c r="Y24" s="7">
        <f>R24*Kriteria!D$3</f>
        <v>1.9834114657410746E-3</v>
      </c>
      <c r="Z24" s="7">
        <f>S24*Kriteria!E$3</f>
        <v>2.1883035155096011E-3</v>
      </c>
      <c r="AC24" s="17" t="s">
        <v>35</v>
      </c>
      <c r="AD24" s="21">
        <f t="shared" si="8"/>
        <v>8.4382634415619742E-3</v>
      </c>
      <c r="AE24" s="19">
        <f t="shared" si="9"/>
        <v>0.8364289854946797</v>
      </c>
      <c r="AF24" s="19">
        <f t="shared" si="10"/>
        <v>28</v>
      </c>
    </row>
    <row r="25" spans="1:32" x14ac:dyDescent="0.2">
      <c r="A25" s="6" t="s">
        <v>36</v>
      </c>
      <c r="B25" s="7">
        <v>86</v>
      </c>
      <c r="C25" s="7">
        <v>81</v>
      </c>
      <c r="D25" s="7">
        <v>82</v>
      </c>
      <c r="E25" s="7">
        <v>4</v>
      </c>
      <c r="H25" s="6" t="s">
        <v>36</v>
      </c>
      <c r="I25" s="7">
        <f t="shared" si="0"/>
        <v>86</v>
      </c>
      <c r="J25" s="7">
        <f t="shared" si="1"/>
        <v>81</v>
      </c>
      <c r="K25" s="7">
        <f t="shared" si="2"/>
        <v>82</v>
      </c>
      <c r="L25" s="7">
        <f t="shared" si="3"/>
        <v>0.25</v>
      </c>
      <c r="O25" s="6" t="s">
        <v>36</v>
      </c>
      <c r="P25" s="7">
        <f t="shared" si="4"/>
        <v>7.8125E-3</v>
      </c>
      <c r="Q25" s="7">
        <f t="shared" si="5"/>
        <v>7.6127819548872178E-3</v>
      </c>
      <c r="R25" s="7">
        <f t="shared" si="6"/>
        <v>7.3927154706094483E-3</v>
      </c>
      <c r="S25" s="7">
        <f t="shared" si="7"/>
        <v>7.385524372230428E-3</v>
      </c>
      <c r="V25" s="6" t="s">
        <v>36</v>
      </c>
      <c r="W25" s="7">
        <f>P25*Kriteria!B$3</f>
        <v>2.1701388906249998E-3</v>
      </c>
      <c r="X25" s="7">
        <f>Q25*Kriteria!C$3</f>
        <v>2.1146616558270675E-3</v>
      </c>
      <c r="Y25" s="7">
        <f>R25*Kriteria!D$3</f>
        <v>1.6428256584926073E-3</v>
      </c>
      <c r="Z25" s="7">
        <f>S25*Kriteria!E$3</f>
        <v>1.6412276366322008E-3</v>
      </c>
      <c r="AC25" s="17" t="s">
        <v>36</v>
      </c>
      <c r="AD25" s="21">
        <f t="shared" si="8"/>
        <v>7.5688538415768763E-3</v>
      </c>
      <c r="AE25" s="19">
        <f t="shared" si="9"/>
        <v>0.75025018878715932</v>
      </c>
      <c r="AF25" s="19">
        <f t="shared" si="10"/>
        <v>76</v>
      </c>
    </row>
    <row r="26" spans="1:32" x14ac:dyDescent="0.2">
      <c r="A26" s="6" t="s">
        <v>37</v>
      </c>
      <c r="B26" s="7">
        <v>75</v>
      </c>
      <c r="C26" s="7">
        <v>89</v>
      </c>
      <c r="D26" s="7">
        <v>96</v>
      </c>
      <c r="E26" s="7">
        <v>6</v>
      </c>
      <c r="H26" s="6" t="s">
        <v>37</v>
      </c>
      <c r="I26" s="7">
        <f t="shared" si="0"/>
        <v>75</v>
      </c>
      <c r="J26" s="7">
        <f t="shared" si="1"/>
        <v>89</v>
      </c>
      <c r="K26" s="7">
        <f t="shared" si="2"/>
        <v>96</v>
      </c>
      <c r="L26" s="7">
        <f t="shared" si="3"/>
        <v>0.16666666666666666</v>
      </c>
      <c r="O26" s="6" t="s">
        <v>37</v>
      </c>
      <c r="P26" s="7">
        <f t="shared" si="4"/>
        <v>6.8132267441860465E-3</v>
      </c>
      <c r="Q26" s="7">
        <f t="shared" si="5"/>
        <v>8.3646616541353386E-3</v>
      </c>
      <c r="R26" s="7">
        <f t="shared" si="6"/>
        <v>8.6548864046159402E-3</v>
      </c>
      <c r="S26" s="7">
        <f t="shared" si="7"/>
        <v>4.923682914820285E-3</v>
      </c>
      <c r="V26" s="6" t="s">
        <v>37</v>
      </c>
      <c r="W26" s="7">
        <f>P26*Kriteria!B$3</f>
        <v>1.8925629860101743E-3</v>
      </c>
      <c r="X26" s="7">
        <f>Q26*Kriteria!C$3</f>
        <v>2.3235171280075189E-3</v>
      </c>
      <c r="Y26" s="7">
        <f>R26*Kriteria!D$3</f>
        <v>1.9233080879913452E-3</v>
      </c>
      <c r="Z26" s="7">
        <f>S26*Kriteria!E$3</f>
        <v>1.0941517577548006E-3</v>
      </c>
      <c r="AC26" s="17" t="s">
        <v>37</v>
      </c>
      <c r="AD26" s="21">
        <f t="shared" si="8"/>
        <v>7.2335399597638394E-3</v>
      </c>
      <c r="AE26" s="19">
        <f t="shared" si="9"/>
        <v>0.71701275173278289</v>
      </c>
      <c r="AF26" s="19">
        <f t="shared" si="10"/>
        <v>108</v>
      </c>
    </row>
    <row r="27" spans="1:32" x14ac:dyDescent="0.2">
      <c r="A27" s="6" t="s">
        <v>38</v>
      </c>
      <c r="B27" s="7">
        <v>81</v>
      </c>
      <c r="C27" s="7">
        <v>86</v>
      </c>
      <c r="D27" s="7">
        <v>91</v>
      </c>
      <c r="E27" s="7">
        <v>3</v>
      </c>
      <c r="H27" s="6" t="s">
        <v>38</v>
      </c>
      <c r="I27" s="7">
        <f t="shared" si="0"/>
        <v>81</v>
      </c>
      <c r="J27" s="7">
        <f t="shared" si="1"/>
        <v>86</v>
      </c>
      <c r="K27" s="7">
        <f t="shared" si="2"/>
        <v>91</v>
      </c>
      <c r="L27" s="7">
        <f t="shared" si="3"/>
        <v>0.33333333333333331</v>
      </c>
      <c r="O27" s="6" t="s">
        <v>38</v>
      </c>
      <c r="P27" s="7">
        <f t="shared" si="4"/>
        <v>7.3582848837209303E-3</v>
      </c>
      <c r="Q27" s="7">
        <f t="shared" si="5"/>
        <v>8.0827067669172938E-3</v>
      </c>
      <c r="R27" s="7">
        <f t="shared" si="6"/>
        <v>8.204111071042193E-3</v>
      </c>
      <c r="S27" s="7">
        <f t="shared" si="7"/>
        <v>9.8473658296405701E-3</v>
      </c>
      <c r="V27" s="6" t="s">
        <v>38</v>
      </c>
      <c r="W27" s="7">
        <f>P27*Kriteria!B$3</f>
        <v>2.0439680248909883E-3</v>
      </c>
      <c r="X27" s="7">
        <f>Q27*Kriteria!C$3</f>
        <v>2.2451963259398494E-3</v>
      </c>
      <c r="Y27" s="7">
        <f>R27*Kriteria!D$3</f>
        <v>1.8231357917417959E-3</v>
      </c>
      <c r="Z27" s="7">
        <f>S27*Kriteria!E$3</f>
        <v>2.1883035155096011E-3</v>
      </c>
      <c r="AC27" s="17" t="s">
        <v>38</v>
      </c>
      <c r="AD27" s="21">
        <f t="shared" si="8"/>
        <v>8.3006036580822347E-3</v>
      </c>
      <c r="AE27" s="19">
        <f t="shared" si="9"/>
        <v>0.82278368586202655</v>
      </c>
      <c r="AF27" s="19">
        <f t="shared" si="10"/>
        <v>36</v>
      </c>
    </row>
    <row r="28" spans="1:32" x14ac:dyDescent="0.2">
      <c r="A28" s="6" t="s">
        <v>39</v>
      </c>
      <c r="B28" s="7">
        <v>81</v>
      </c>
      <c r="C28" s="7">
        <v>83</v>
      </c>
      <c r="D28" s="7">
        <v>82</v>
      </c>
      <c r="E28" s="7">
        <v>5</v>
      </c>
      <c r="H28" s="6" t="s">
        <v>39</v>
      </c>
      <c r="I28" s="7">
        <f t="shared" si="0"/>
        <v>81</v>
      </c>
      <c r="J28" s="7">
        <f t="shared" si="1"/>
        <v>83</v>
      </c>
      <c r="K28" s="7">
        <f t="shared" si="2"/>
        <v>82</v>
      </c>
      <c r="L28" s="7">
        <f t="shared" si="3"/>
        <v>0.2</v>
      </c>
      <c r="O28" s="6" t="s">
        <v>39</v>
      </c>
      <c r="P28" s="7">
        <f t="shared" si="4"/>
        <v>7.3582848837209303E-3</v>
      </c>
      <c r="Q28" s="7">
        <f t="shared" si="5"/>
        <v>7.8007518796992482E-3</v>
      </c>
      <c r="R28" s="7">
        <f t="shared" si="6"/>
        <v>7.3927154706094483E-3</v>
      </c>
      <c r="S28" s="7">
        <f t="shared" si="7"/>
        <v>5.9084194977843431E-3</v>
      </c>
      <c r="V28" s="6" t="s">
        <v>39</v>
      </c>
      <c r="W28" s="7">
        <f>P28*Kriteria!B$3</f>
        <v>2.0439680248909883E-3</v>
      </c>
      <c r="X28" s="7">
        <f>Q28*Kriteria!C$3</f>
        <v>2.1668755238721804E-3</v>
      </c>
      <c r="Y28" s="7">
        <f>R28*Kriteria!D$3</f>
        <v>1.6428256584926073E-3</v>
      </c>
      <c r="Z28" s="7">
        <f>S28*Kriteria!E$3</f>
        <v>1.3129821093057607E-3</v>
      </c>
      <c r="AC28" s="17" t="s">
        <v>39</v>
      </c>
      <c r="AD28" s="21">
        <f t="shared" si="8"/>
        <v>7.166651316561537E-3</v>
      </c>
      <c r="AE28" s="19">
        <f t="shared" si="9"/>
        <v>0.71038252498503152</v>
      </c>
      <c r="AF28" s="19">
        <f t="shared" si="10"/>
        <v>114</v>
      </c>
    </row>
    <row r="29" spans="1:32" x14ac:dyDescent="0.2">
      <c r="A29" s="6" t="s">
        <v>40</v>
      </c>
      <c r="B29" s="7">
        <v>89</v>
      </c>
      <c r="C29" s="7">
        <v>88</v>
      </c>
      <c r="D29" s="7">
        <v>78</v>
      </c>
      <c r="E29" s="7">
        <v>4</v>
      </c>
      <c r="H29" s="6" t="s">
        <v>40</v>
      </c>
      <c r="I29" s="7">
        <f t="shared" si="0"/>
        <v>89</v>
      </c>
      <c r="J29" s="7">
        <f t="shared" si="1"/>
        <v>88</v>
      </c>
      <c r="K29" s="7">
        <f t="shared" si="2"/>
        <v>78</v>
      </c>
      <c r="L29" s="7">
        <f t="shared" si="3"/>
        <v>0.25</v>
      </c>
      <c r="O29" s="6" t="s">
        <v>40</v>
      </c>
      <c r="P29" s="7">
        <f t="shared" si="4"/>
        <v>8.0850290697674423E-3</v>
      </c>
      <c r="Q29" s="7">
        <f t="shared" si="5"/>
        <v>8.2706766917293225E-3</v>
      </c>
      <c r="R29" s="7">
        <f t="shared" si="6"/>
        <v>7.0320952037504509E-3</v>
      </c>
      <c r="S29" s="7">
        <f t="shared" si="7"/>
        <v>7.385524372230428E-3</v>
      </c>
      <c r="V29" s="6" t="s">
        <v>40</v>
      </c>
      <c r="W29" s="7">
        <f>P29*Kriteria!B$3</f>
        <v>2.2458414100654067E-3</v>
      </c>
      <c r="X29" s="7">
        <f>Q29*Kriteria!C$3</f>
        <v>2.2974101939849619E-3</v>
      </c>
      <c r="Y29" s="7">
        <f>R29*Kriteria!D$3</f>
        <v>1.5626878214929679E-3</v>
      </c>
      <c r="Z29" s="7">
        <f>S29*Kriteria!E$3</f>
        <v>1.6412276366322008E-3</v>
      </c>
      <c r="AC29" s="17" t="s">
        <v>40</v>
      </c>
      <c r="AD29" s="21">
        <f t="shared" si="8"/>
        <v>7.7471670621755365E-3</v>
      </c>
      <c r="AE29" s="19">
        <f t="shared" si="9"/>
        <v>0.76792519351277833</v>
      </c>
      <c r="AF29" s="19">
        <f t="shared" si="10"/>
        <v>62</v>
      </c>
    </row>
    <row r="30" spans="1:32" x14ac:dyDescent="0.2">
      <c r="A30" s="6" t="s">
        <v>41</v>
      </c>
      <c r="B30" s="7">
        <v>91</v>
      </c>
      <c r="C30" s="7">
        <v>84</v>
      </c>
      <c r="D30" s="7">
        <v>83</v>
      </c>
      <c r="E30" s="7">
        <v>2</v>
      </c>
      <c r="H30" s="6" t="s">
        <v>41</v>
      </c>
      <c r="I30" s="7">
        <f t="shared" si="0"/>
        <v>91</v>
      </c>
      <c r="J30" s="7">
        <f t="shared" si="1"/>
        <v>84</v>
      </c>
      <c r="K30" s="7">
        <f t="shared" si="2"/>
        <v>83</v>
      </c>
      <c r="L30" s="7">
        <f t="shared" si="3"/>
        <v>0.5</v>
      </c>
      <c r="O30" s="6" t="s">
        <v>41</v>
      </c>
      <c r="P30" s="7">
        <f t="shared" si="4"/>
        <v>8.2667151162790706E-3</v>
      </c>
      <c r="Q30" s="7">
        <f t="shared" si="5"/>
        <v>7.8947368421052634E-3</v>
      </c>
      <c r="R30" s="7">
        <f t="shared" si="6"/>
        <v>7.4828705373241973E-3</v>
      </c>
      <c r="S30" s="7">
        <f t="shared" si="7"/>
        <v>1.4771048744460856E-2</v>
      </c>
      <c r="V30" s="6" t="s">
        <v>41</v>
      </c>
      <c r="W30" s="7">
        <f>P30*Kriteria!B$3</f>
        <v>2.2963097563590117E-3</v>
      </c>
      <c r="X30" s="7">
        <f>Q30*Kriteria!C$3</f>
        <v>2.1929824578947369E-3</v>
      </c>
      <c r="Y30" s="7">
        <f>R30*Kriteria!D$3</f>
        <v>1.6628601177425171E-3</v>
      </c>
      <c r="Z30" s="7">
        <f>S30*Kriteria!E$3</f>
        <v>3.2824552732644017E-3</v>
      </c>
      <c r="AC30" s="17" t="s">
        <v>41</v>
      </c>
      <c r="AD30" s="21">
        <f t="shared" si="8"/>
        <v>9.4346076052606691E-3</v>
      </c>
      <c r="AE30" s="19">
        <f t="shared" si="9"/>
        <v>0.93518996206497063</v>
      </c>
      <c r="AF30" s="19">
        <f t="shared" si="10"/>
        <v>10</v>
      </c>
    </row>
    <row r="31" spans="1:32" x14ac:dyDescent="0.2">
      <c r="A31" s="6" t="s">
        <v>42</v>
      </c>
      <c r="B31" s="7">
        <v>94</v>
      </c>
      <c r="C31" s="7">
        <v>90</v>
      </c>
      <c r="D31" s="7">
        <v>79</v>
      </c>
      <c r="E31" s="7">
        <v>3</v>
      </c>
      <c r="H31" s="6" t="s">
        <v>42</v>
      </c>
      <c r="I31" s="7">
        <f t="shared" si="0"/>
        <v>94</v>
      </c>
      <c r="J31" s="7">
        <f t="shared" si="1"/>
        <v>90</v>
      </c>
      <c r="K31" s="7">
        <f t="shared" si="2"/>
        <v>79</v>
      </c>
      <c r="L31" s="7">
        <f t="shared" si="3"/>
        <v>0.33333333333333331</v>
      </c>
      <c r="O31" s="6" t="s">
        <v>42</v>
      </c>
      <c r="P31" s="7">
        <f t="shared" si="4"/>
        <v>8.5392441860465112E-3</v>
      </c>
      <c r="Q31" s="7">
        <f t="shared" si="5"/>
        <v>8.4586466165413529E-3</v>
      </c>
      <c r="R31" s="7">
        <f t="shared" si="6"/>
        <v>7.1222502704651998E-3</v>
      </c>
      <c r="S31" s="7">
        <f t="shared" si="7"/>
        <v>9.8473658296405701E-3</v>
      </c>
      <c r="V31" s="6" t="s">
        <v>42</v>
      </c>
      <c r="W31" s="7">
        <f>P31*Kriteria!B$3</f>
        <v>2.3720122757994182E-3</v>
      </c>
      <c r="X31" s="7">
        <f>Q31*Kriteria!C$3</f>
        <v>2.3496240620300749E-3</v>
      </c>
      <c r="Y31" s="7">
        <f>R31*Kriteria!D$3</f>
        <v>1.5827222807428777E-3</v>
      </c>
      <c r="Z31" s="7">
        <f>S31*Kriteria!E$3</f>
        <v>2.1883035155096011E-3</v>
      </c>
      <c r="AC31" s="17" t="s">
        <v>42</v>
      </c>
      <c r="AD31" s="21">
        <f t="shared" si="8"/>
        <v>8.4926621340819727E-3</v>
      </c>
      <c r="AE31" s="19">
        <f t="shared" si="9"/>
        <v>0.84182116642288229</v>
      </c>
      <c r="AF31" s="19">
        <f t="shared" si="10"/>
        <v>23</v>
      </c>
    </row>
    <row r="32" spans="1:32" x14ac:dyDescent="0.2">
      <c r="A32" s="6" t="s">
        <v>43</v>
      </c>
      <c r="B32" s="7">
        <v>86</v>
      </c>
      <c r="C32" s="7">
        <v>83</v>
      </c>
      <c r="D32" s="7">
        <v>89</v>
      </c>
      <c r="E32" s="7">
        <v>6</v>
      </c>
      <c r="H32" s="6" t="s">
        <v>43</v>
      </c>
      <c r="I32" s="7">
        <f t="shared" si="0"/>
        <v>86</v>
      </c>
      <c r="J32" s="7">
        <f t="shared" si="1"/>
        <v>83</v>
      </c>
      <c r="K32" s="7">
        <f t="shared" si="2"/>
        <v>89</v>
      </c>
      <c r="L32" s="7">
        <f t="shared" si="3"/>
        <v>0.16666666666666666</v>
      </c>
      <c r="O32" s="6" t="s">
        <v>43</v>
      </c>
      <c r="P32" s="7">
        <f t="shared" si="4"/>
        <v>7.8125E-3</v>
      </c>
      <c r="Q32" s="7">
        <f t="shared" si="5"/>
        <v>7.8007518796992482E-3</v>
      </c>
      <c r="R32" s="7">
        <f t="shared" si="6"/>
        <v>8.0238009376126934E-3</v>
      </c>
      <c r="S32" s="7">
        <f t="shared" si="7"/>
        <v>4.923682914820285E-3</v>
      </c>
      <c r="V32" s="6" t="s">
        <v>43</v>
      </c>
      <c r="W32" s="7">
        <f>P32*Kriteria!B$3</f>
        <v>2.1701388906249998E-3</v>
      </c>
      <c r="X32" s="7">
        <f>Q32*Kriteria!C$3</f>
        <v>2.1668755238721804E-3</v>
      </c>
      <c r="Y32" s="7">
        <f>R32*Kriteria!D$3</f>
        <v>1.7830668732419762E-3</v>
      </c>
      <c r="Z32" s="7">
        <f>S32*Kriteria!E$3</f>
        <v>1.0941517577548006E-3</v>
      </c>
      <c r="AC32" s="17" t="s">
        <v>43</v>
      </c>
      <c r="AD32" s="21">
        <f t="shared" si="8"/>
        <v>7.2142330454939563E-3</v>
      </c>
      <c r="AE32" s="19">
        <f t="shared" si="9"/>
        <v>0.71509898560926377</v>
      </c>
      <c r="AF32" s="19">
        <f t="shared" si="10"/>
        <v>111</v>
      </c>
    </row>
    <row r="33" spans="1:32" x14ac:dyDescent="0.2">
      <c r="A33" s="6" t="s">
        <v>44</v>
      </c>
      <c r="B33" s="7">
        <v>93</v>
      </c>
      <c r="C33" s="7">
        <v>89</v>
      </c>
      <c r="D33" s="7">
        <v>78</v>
      </c>
      <c r="E33" s="7">
        <v>3</v>
      </c>
      <c r="H33" s="6" t="s">
        <v>44</v>
      </c>
      <c r="I33" s="7">
        <f t="shared" si="0"/>
        <v>93</v>
      </c>
      <c r="J33" s="7">
        <f t="shared" si="1"/>
        <v>89</v>
      </c>
      <c r="K33" s="7">
        <f t="shared" si="2"/>
        <v>78</v>
      </c>
      <c r="L33" s="7">
        <f t="shared" si="3"/>
        <v>0.33333333333333331</v>
      </c>
      <c r="O33" s="6" t="s">
        <v>44</v>
      </c>
      <c r="P33" s="7">
        <f t="shared" si="4"/>
        <v>8.4484011627906971E-3</v>
      </c>
      <c r="Q33" s="7">
        <f t="shared" si="5"/>
        <v>8.3646616541353386E-3</v>
      </c>
      <c r="R33" s="7">
        <f t="shared" si="6"/>
        <v>7.0320952037504509E-3</v>
      </c>
      <c r="S33" s="7">
        <f t="shared" si="7"/>
        <v>9.8473658296405701E-3</v>
      </c>
      <c r="V33" s="6" t="s">
        <v>44</v>
      </c>
      <c r="W33" s="7">
        <f>P33*Kriteria!B$3</f>
        <v>2.3467781026526159E-3</v>
      </c>
      <c r="X33" s="7">
        <f>Q33*Kriteria!C$3</f>
        <v>2.3235171280075189E-3</v>
      </c>
      <c r="Y33" s="7">
        <f>R33*Kriteria!D$3</f>
        <v>1.5626878214929679E-3</v>
      </c>
      <c r="Z33" s="7">
        <f>S33*Kriteria!E$3</f>
        <v>2.1883035155096011E-3</v>
      </c>
      <c r="AC33" s="17" t="s">
        <v>44</v>
      </c>
      <c r="AD33" s="21">
        <f t="shared" si="8"/>
        <v>8.4212865676627034E-3</v>
      </c>
      <c r="AE33" s="19">
        <f t="shared" si="9"/>
        <v>0.83474618079075236</v>
      </c>
      <c r="AF33" s="19">
        <f t="shared" si="10"/>
        <v>29</v>
      </c>
    </row>
    <row r="34" spans="1:32" x14ac:dyDescent="0.2">
      <c r="A34" s="6" t="s">
        <v>45</v>
      </c>
      <c r="B34" s="7">
        <v>94</v>
      </c>
      <c r="C34" s="7">
        <v>85</v>
      </c>
      <c r="D34" s="7">
        <v>81</v>
      </c>
      <c r="E34" s="7">
        <v>3</v>
      </c>
      <c r="H34" s="6" t="s">
        <v>45</v>
      </c>
      <c r="I34" s="7">
        <f t="shared" si="0"/>
        <v>94</v>
      </c>
      <c r="J34" s="7">
        <f t="shared" si="1"/>
        <v>85</v>
      </c>
      <c r="K34" s="7">
        <f t="shared" si="2"/>
        <v>81</v>
      </c>
      <c r="L34" s="7">
        <f t="shared" si="3"/>
        <v>0.33333333333333331</v>
      </c>
      <c r="O34" s="6" t="s">
        <v>45</v>
      </c>
      <c r="P34" s="7">
        <f t="shared" si="4"/>
        <v>8.5392441860465112E-3</v>
      </c>
      <c r="Q34" s="7">
        <f t="shared" si="5"/>
        <v>7.9887218045112778E-3</v>
      </c>
      <c r="R34" s="7">
        <f t="shared" si="6"/>
        <v>7.3025604038946985E-3</v>
      </c>
      <c r="S34" s="7">
        <f t="shared" si="7"/>
        <v>9.8473658296405701E-3</v>
      </c>
      <c r="V34" s="6" t="s">
        <v>45</v>
      </c>
      <c r="W34" s="7">
        <f>P34*Kriteria!B$3</f>
        <v>2.3720122757994182E-3</v>
      </c>
      <c r="X34" s="7">
        <f>Q34*Kriteria!C$3</f>
        <v>2.2190893919172929E-3</v>
      </c>
      <c r="Y34" s="7">
        <f>R34*Kriteria!D$3</f>
        <v>1.6227911992426974E-3</v>
      </c>
      <c r="Z34" s="7">
        <f>S34*Kriteria!E$3</f>
        <v>2.1883035155096011E-3</v>
      </c>
      <c r="AC34" s="17" t="s">
        <v>45</v>
      </c>
      <c r="AD34" s="21">
        <f t="shared" si="8"/>
        <v>8.4021963824690085E-3</v>
      </c>
      <c r="AE34" s="19">
        <f t="shared" si="9"/>
        <v>0.83285389758046291</v>
      </c>
      <c r="AF34" s="19">
        <f t="shared" si="10"/>
        <v>30</v>
      </c>
    </row>
    <row r="35" spans="1:32" x14ac:dyDescent="0.2">
      <c r="A35" s="6" t="s">
        <v>46</v>
      </c>
      <c r="B35" s="7">
        <v>92</v>
      </c>
      <c r="C35" s="7">
        <v>85</v>
      </c>
      <c r="D35" s="7">
        <v>96</v>
      </c>
      <c r="E35" s="7">
        <v>2</v>
      </c>
      <c r="H35" s="6" t="s">
        <v>46</v>
      </c>
      <c r="I35" s="7">
        <f t="shared" si="0"/>
        <v>92</v>
      </c>
      <c r="J35" s="7">
        <f t="shared" si="1"/>
        <v>85</v>
      </c>
      <c r="K35" s="7">
        <f t="shared" si="2"/>
        <v>96</v>
      </c>
      <c r="L35" s="7">
        <f t="shared" si="3"/>
        <v>0.5</v>
      </c>
      <c r="O35" s="6" t="s">
        <v>46</v>
      </c>
      <c r="P35" s="7">
        <f t="shared" si="4"/>
        <v>8.357558139534883E-3</v>
      </c>
      <c r="Q35" s="7">
        <f t="shared" si="5"/>
        <v>7.9887218045112778E-3</v>
      </c>
      <c r="R35" s="7">
        <f t="shared" si="6"/>
        <v>8.6548864046159402E-3</v>
      </c>
      <c r="S35" s="7">
        <f t="shared" si="7"/>
        <v>1.4771048744460856E-2</v>
      </c>
      <c r="V35" s="6" t="s">
        <v>46</v>
      </c>
      <c r="W35" s="7">
        <f>P35*Kriteria!B$3</f>
        <v>2.3215439295058136E-3</v>
      </c>
      <c r="X35" s="7">
        <f>Q35*Kriteria!C$3</f>
        <v>2.2190893919172929E-3</v>
      </c>
      <c r="Y35" s="7">
        <f>R35*Kriteria!D$3</f>
        <v>1.9233080879913452E-3</v>
      </c>
      <c r="Z35" s="7">
        <f>S35*Kriteria!E$3</f>
        <v>3.2824552732644017E-3</v>
      </c>
      <c r="AC35" s="17" t="s">
        <v>46</v>
      </c>
      <c r="AD35" s="21">
        <f t="shared" si="8"/>
        <v>9.7463966826788536E-3</v>
      </c>
      <c r="AE35" s="19">
        <f t="shared" si="9"/>
        <v>0.96609554157422328</v>
      </c>
      <c r="AF35" s="19">
        <f t="shared" si="10"/>
        <v>3</v>
      </c>
    </row>
    <row r="36" spans="1:32" x14ac:dyDescent="0.2">
      <c r="A36" s="6" t="s">
        <v>47</v>
      </c>
      <c r="B36" s="7">
        <v>88</v>
      </c>
      <c r="C36" s="7">
        <v>86</v>
      </c>
      <c r="D36" s="7">
        <v>92</v>
      </c>
      <c r="E36" s="7">
        <v>4</v>
      </c>
      <c r="H36" s="6" t="s">
        <v>47</v>
      </c>
      <c r="I36" s="7">
        <f t="shared" si="0"/>
        <v>88</v>
      </c>
      <c r="J36" s="7">
        <f t="shared" si="1"/>
        <v>86</v>
      </c>
      <c r="K36" s="7">
        <f t="shared" si="2"/>
        <v>92</v>
      </c>
      <c r="L36" s="7">
        <f t="shared" si="3"/>
        <v>0.25</v>
      </c>
      <c r="O36" s="6" t="s">
        <v>47</v>
      </c>
      <c r="P36" s="7">
        <f t="shared" si="4"/>
        <v>7.9941860465116282E-3</v>
      </c>
      <c r="Q36" s="7">
        <f t="shared" si="5"/>
        <v>8.0827067669172938E-3</v>
      </c>
      <c r="R36" s="7">
        <f t="shared" si="6"/>
        <v>8.2942661377569428E-3</v>
      </c>
      <c r="S36" s="7">
        <f t="shared" si="7"/>
        <v>7.385524372230428E-3</v>
      </c>
      <c r="V36" s="6" t="s">
        <v>47</v>
      </c>
      <c r="W36" s="7">
        <f>P36*Kriteria!B$3</f>
        <v>2.2206072369186044E-3</v>
      </c>
      <c r="X36" s="7">
        <f>Q36*Kriteria!C$3</f>
        <v>2.2451963259398494E-3</v>
      </c>
      <c r="Y36" s="7">
        <f>R36*Kriteria!D$3</f>
        <v>1.8431702509917058E-3</v>
      </c>
      <c r="Z36" s="7">
        <f>S36*Kriteria!E$3</f>
        <v>1.6412276366322008E-3</v>
      </c>
      <c r="AC36" s="17" t="s">
        <v>47</v>
      </c>
      <c r="AD36" s="21">
        <f t="shared" si="8"/>
        <v>7.9502014504823602E-3</v>
      </c>
      <c r="AE36" s="19">
        <f t="shared" si="9"/>
        <v>0.78805064332933139</v>
      </c>
      <c r="AF36" s="19">
        <f t="shared" si="10"/>
        <v>52</v>
      </c>
    </row>
    <row r="37" spans="1:32" x14ac:dyDescent="0.2">
      <c r="A37" s="6" t="s">
        <v>48</v>
      </c>
      <c r="B37" s="7">
        <v>81</v>
      </c>
      <c r="C37" s="7">
        <v>83</v>
      </c>
      <c r="D37" s="7">
        <v>93</v>
      </c>
      <c r="E37" s="7">
        <v>4</v>
      </c>
      <c r="H37" s="6" t="s">
        <v>48</v>
      </c>
      <c r="I37" s="7">
        <f t="shared" si="0"/>
        <v>81</v>
      </c>
      <c r="J37" s="7">
        <f t="shared" si="1"/>
        <v>83</v>
      </c>
      <c r="K37" s="7">
        <f t="shared" si="2"/>
        <v>93</v>
      </c>
      <c r="L37" s="7">
        <f t="shared" si="3"/>
        <v>0.25</v>
      </c>
      <c r="O37" s="6" t="s">
        <v>48</v>
      </c>
      <c r="P37" s="7">
        <f t="shared" si="4"/>
        <v>7.3582848837209303E-3</v>
      </c>
      <c r="Q37" s="7">
        <f t="shared" si="5"/>
        <v>7.8007518796992482E-3</v>
      </c>
      <c r="R37" s="7">
        <f t="shared" si="6"/>
        <v>8.3844212044716909E-3</v>
      </c>
      <c r="S37" s="7">
        <f t="shared" si="7"/>
        <v>7.385524372230428E-3</v>
      </c>
      <c r="V37" s="6" t="s">
        <v>48</v>
      </c>
      <c r="W37" s="7">
        <f>P37*Kriteria!B$3</f>
        <v>2.0439680248909883E-3</v>
      </c>
      <c r="X37" s="7">
        <f>Q37*Kriteria!C$3</f>
        <v>2.1668755238721804E-3</v>
      </c>
      <c r="Y37" s="7">
        <f>R37*Kriteria!D$3</f>
        <v>1.8632047102416156E-3</v>
      </c>
      <c r="Z37" s="7">
        <f>S37*Kriteria!E$3</f>
        <v>1.6412276366322008E-3</v>
      </c>
      <c r="AC37" s="17" t="s">
        <v>48</v>
      </c>
      <c r="AD37" s="21">
        <f t="shared" si="8"/>
        <v>7.7152758956369853E-3</v>
      </c>
      <c r="AE37" s="19">
        <f t="shared" si="9"/>
        <v>0.76476403408005689</v>
      </c>
      <c r="AF37" s="19">
        <f t="shared" si="10"/>
        <v>67</v>
      </c>
    </row>
    <row r="38" spans="1:32" x14ac:dyDescent="0.2">
      <c r="A38" s="6" t="s">
        <v>49</v>
      </c>
      <c r="B38" s="7">
        <v>98</v>
      </c>
      <c r="C38" s="7">
        <v>89</v>
      </c>
      <c r="D38" s="7">
        <v>99</v>
      </c>
      <c r="E38" s="7">
        <v>2</v>
      </c>
      <c r="H38" s="6" t="s">
        <v>49</v>
      </c>
      <c r="I38" s="7">
        <f t="shared" si="0"/>
        <v>98</v>
      </c>
      <c r="J38" s="7">
        <f t="shared" si="1"/>
        <v>89</v>
      </c>
      <c r="K38" s="7">
        <f t="shared" si="2"/>
        <v>99</v>
      </c>
      <c r="L38" s="7">
        <f t="shared" si="3"/>
        <v>0.5</v>
      </c>
      <c r="O38" s="6" t="s">
        <v>49</v>
      </c>
      <c r="P38" s="7">
        <f t="shared" si="4"/>
        <v>8.9026162790697676E-3</v>
      </c>
      <c r="Q38" s="7">
        <f t="shared" si="5"/>
        <v>8.3646616541353386E-3</v>
      </c>
      <c r="R38" s="7">
        <f t="shared" si="6"/>
        <v>8.9253516047601879E-3</v>
      </c>
      <c r="S38" s="7">
        <f t="shared" si="7"/>
        <v>1.4771048744460856E-2</v>
      </c>
      <c r="V38" s="6" t="s">
        <v>49</v>
      </c>
      <c r="W38" s="7">
        <f>P38*Kriteria!B$3</f>
        <v>2.4729489683866278E-3</v>
      </c>
      <c r="X38" s="7">
        <f>Q38*Kriteria!C$3</f>
        <v>2.3235171280075189E-3</v>
      </c>
      <c r="Y38" s="7">
        <f>R38*Kriteria!D$3</f>
        <v>1.9834114657410746E-3</v>
      </c>
      <c r="Z38" s="7">
        <f>S38*Kriteria!E$3</f>
        <v>3.2824552732644017E-3</v>
      </c>
      <c r="AC38" s="17" t="s">
        <v>49</v>
      </c>
      <c r="AD38" s="21">
        <f t="shared" si="8"/>
        <v>1.0062332835399625E-2</v>
      </c>
      <c r="AE38" s="19">
        <f t="shared" si="9"/>
        <v>0.9974121931022788</v>
      </c>
      <c r="AF38" s="19">
        <f t="shared" si="10"/>
        <v>1</v>
      </c>
    </row>
    <row r="39" spans="1:32" x14ac:dyDescent="0.2">
      <c r="A39" s="6" t="s">
        <v>50</v>
      </c>
      <c r="B39" s="7">
        <v>95</v>
      </c>
      <c r="C39" s="7">
        <v>86</v>
      </c>
      <c r="D39" s="7">
        <v>89</v>
      </c>
      <c r="E39" s="7">
        <v>5</v>
      </c>
      <c r="H39" s="6" t="s">
        <v>50</v>
      </c>
      <c r="I39" s="7">
        <f t="shared" si="0"/>
        <v>95</v>
      </c>
      <c r="J39" s="7">
        <f t="shared" si="1"/>
        <v>86</v>
      </c>
      <c r="K39" s="7">
        <f t="shared" si="2"/>
        <v>89</v>
      </c>
      <c r="L39" s="7">
        <f t="shared" si="3"/>
        <v>0.2</v>
      </c>
      <c r="O39" s="6" t="s">
        <v>50</v>
      </c>
      <c r="P39" s="7">
        <f t="shared" si="4"/>
        <v>8.6300872093023253E-3</v>
      </c>
      <c r="Q39" s="7">
        <f t="shared" si="5"/>
        <v>8.0827067669172938E-3</v>
      </c>
      <c r="R39" s="7">
        <f t="shared" si="6"/>
        <v>8.0238009376126934E-3</v>
      </c>
      <c r="S39" s="7">
        <f t="shared" si="7"/>
        <v>5.9084194977843431E-3</v>
      </c>
      <c r="V39" s="6" t="s">
        <v>50</v>
      </c>
      <c r="W39" s="7">
        <f>P39*Kriteria!B$3</f>
        <v>2.3972464489462205E-3</v>
      </c>
      <c r="X39" s="7">
        <f>Q39*Kriteria!C$3</f>
        <v>2.2451963259398494E-3</v>
      </c>
      <c r="Y39" s="7">
        <f>R39*Kriteria!D$3</f>
        <v>1.7830668732419762E-3</v>
      </c>
      <c r="Z39" s="7">
        <f>S39*Kriteria!E$3</f>
        <v>1.3129821093057607E-3</v>
      </c>
      <c r="AC39" s="17" t="s">
        <v>50</v>
      </c>
      <c r="AD39" s="21">
        <f t="shared" si="8"/>
        <v>7.7384917574338068E-3</v>
      </c>
      <c r="AE39" s="19">
        <f t="shared" si="9"/>
        <v>0.76706526819825904</v>
      </c>
      <c r="AF39" s="19">
        <f t="shared" si="10"/>
        <v>63</v>
      </c>
    </row>
    <row r="40" spans="1:32" x14ac:dyDescent="0.2">
      <c r="A40" s="6" t="s">
        <v>51</v>
      </c>
      <c r="B40" s="7">
        <v>83</v>
      </c>
      <c r="C40" s="7">
        <v>89</v>
      </c>
      <c r="D40" s="7">
        <v>79</v>
      </c>
      <c r="E40" s="7">
        <v>5</v>
      </c>
      <c r="H40" s="6" t="s">
        <v>51</v>
      </c>
      <c r="I40" s="7">
        <f t="shared" si="0"/>
        <v>83</v>
      </c>
      <c r="J40" s="7">
        <f t="shared" si="1"/>
        <v>89</v>
      </c>
      <c r="K40" s="7">
        <f t="shared" si="2"/>
        <v>79</v>
      </c>
      <c r="L40" s="7">
        <f t="shared" si="3"/>
        <v>0.2</v>
      </c>
      <c r="O40" s="6" t="s">
        <v>51</v>
      </c>
      <c r="P40" s="7">
        <f t="shared" si="4"/>
        <v>7.5399709302325585E-3</v>
      </c>
      <c r="Q40" s="7">
        <f t="shared" si="5"/>
        <v>8.3646616541353386E-3</v>
      </c>
      <c r="R40" s="7">
        <f t="shared" si="6"/>
        <v>7.1222502704651998E-3</v>
      </c>
      <c r="S40" s="7">
        <f t="shared" si="7"/>
        <v>5.9084194977843431E-3</v>
      </c>
      <c r="V40" s="6" t="s">
        <v>51</v>
      </c>
      <c r="W40" s="7">
        <f>P40*Kriteria!B$3</f>
        <v>2.0944363711845929E-3</v>
      </c>
      <c r="X40" s="7">
        <f>Q40*Kriteria!C$3</f>
        <v>2.3235171280075189E-3</v>
      </c>
      <c r="Y40" s="7">
        <f>R40*Kriteria!D$3</f>
        <v>1.5827222807428777E-3</v>
      </c>
      <c r="Z40" s="7">
        <f>S40*Kriteria!E$3</f>
        <v>1.3129821093057607E-3</v>
      </c>
      <c r="AC40" s="17" t="s">
        <v>51</v>
      </c>
      <c r="AD40" s="21">
        <f t="shared" si="8"/>
        <v>7.3136578892407499E-3</v>
      </c>
      <c r="AE40" s="19">
        <f t="shared" si="9"/>
        <v>0.72495430972470809</v>
      </c>
      <c r="AF40" s="19">
        <f t="shared" si="10"/>
        <v>101</v>
      </c>
    </row>
    <row r="41" spans="1:32" x14ac:dyDescent="0.2">
      <c r="A41" s="6" t="s">
        <v>52</v>
      </c>
      <c r="B41" s="7">
        <v>94</v>
      </c>
      <c r="C41" s="7">
        <v>85</v>
      </c>
      <c r="D41" s="7">
        <v>94</v>
      </c>
      <c r="E41" s="7">
        <v>2</v>
      </c>
      <c r="H41" s="6" t="s">
        <v>52</v>
      </c>
      <c r="I41" s="7">
        <f t="shared" si="0"/>
        <v>94</v>
      </c>
      <c r="J41" s="7">
        <f t="shared" si="1"/>
        <v>85</v>
      </c>
      <c r="K41" s="7">
        <f t="shared" si="2"/>
        <v>94</v>
      </c>
      <c r="L41" s="7">
        <f t="shared" si="3"/>
        <v>0.5</v>
      </c>
      <c r="O41" s="6" t="s">
        <v>52</v>
      </c>
      <c r="P41" s="7">
        <f t="shared" si="4"/>
        <v>8.5392441860465112E-3</v>
      </c>
      <c r="Q41" s="7">
        <f t="shared" si="5"/>
        <v>7.9887218045112778E-3</v>
      </c>
      <c r="R41" s="7">
        <f t="shared" si="6"/>
        <v>8.4745762711864406E-3</v>
      </c>
      <c r="S41" s="7">
        <f t="shared" si="7"/>
        <v>1.4771048744460856E-2</v>
      </c>
      <c r="V41" s="6" t="s">
        <v>52</v>
      </c>
      <c r="W41" s="7">
        <f>P41*Kriteria!B$3</f>
        <v>2.3720122757994182E-3</v>
      </c>
      <c r="X41" s="7">
        <f>Q41*Kriteria!C$3</f>
        <v>2.2190893919172929E-3</v>
      </c>
      <c r="Y41" s="7">
        <f>R41*Kriteria!D$3</f>
        <v>1.8832391694915253E-3</v>
      </c>
      <c r="Z41" s="7">
        <f>S41*Kriteria!E$3</f>
        <v>3.2824552732644017E-3</v>
      </c>
      <c r="AC41" s="17" t="s">
        <v>52</v>
      </c>
      <c r="AD41" s="21">
        <f t="shared" si="8"/>
        <v>9.7567961104726379E-3</v>
      </c>
      <c r="AE41" s="19">
        <f t="shared" si="9"/>
        <v>0.96712636775066585</v>
      </c>
      <c r="AF41" s="19">
        <f t="shared" si="10"/>
        <v>2</v>
      </c>
    </row>
    <row r="42" spans="1:32" x14ac:dyDescent="0.2">
      <c r="A42" s="6" t="s">
        <v>53</v>
      </c>
      <c r="B42" s="7">
        <v>83</v>
      </c>
      <c r="C42" s="7">
        <v>90</v>
      </c>
      <c r="D42" s="7">
        <v>82</v>
      </c>
      <c r="E42" s="7">
        <v>5</v>
      </c>
      <c r="H42" s="6" t="s">
        <v>53</v>
      </c>
      <c r="I42" s="7">
        <f t="shared" si="0"/>
        <v>83</v>
      </c>
      <c r="J42" s="7">
        <f t="shared" si="1"/>
        <v>90</v>
      </c>
      <c r="K42" s="7">
        <f t="shared" si="2"/>
        <v>82</v>
      </c>
      <c r="L42" s="7">
        <f t="shared" si="3"/>
        <v>0.2</v>
      </c>
      <c r="O42" s="6" t="s">
        <v>53</v>
      </c>
      <c r="P42" s="7">
        <f t="shared" si="4"/>
        <v>7.5399709302325585E-3</v>
      </c>
      <c r="Q42" s="7">
        <f t="shared" si="5"/>
        <v>8.4586466165413529E-3</v>
      </c>
      <c r="R42" s="7">
        <f t="shared" si="6"/>
        <v>7.3927154706094483E-3</v>
      </c>
      <c r="S42" s="7">
        <f t="shared" si="7"/>
        <v>5.9084194977843431E-3</v>
      </c>
      <c r="V42" s="6" t="s">
        <v>53</v>
      </c>
      <c r="W42" s="7">
        <f>P42*Kriteria!B$3</f>
        <v>2.0944363711845929E-3</v>
      </c>
      <c r="X42" s="7">
        <f>Q42*Kriteria!C$3</f>
        <v>2.3496240620300749E-3</v>
      </c>
      <c r="Y42" s="7">
        <f>R42*Kriteria!D$3</f>
        <v>1.6428256584926073E-3</v>
      </c>
      <c r="Z42" s="7">
        <f>S42*Kriteria!E$3</f>
        <v>1.3129821093057607E-3</v>
      </c>
      <c r="AC42" s="17" t="s">
        <v>53</v>
      </c>
      <c r="AD42" s="21">
        <f t="shared" si="8"/>
        <v>7.3998682010130356E-3</v>
      </c>
      <c r="AE42" s="19">
        <f t="shared" si="9"/>
        <v>0.73349976509171022</v>
      </c>
      <c r="AF42" s="19">
        <f t="shared" si="10"/>
        <v>92</v>
      </c>
    </row>
    <row r="43" spans="1:32" x14ac:dyDescent="0.2">
      <c r="A43" s="6" t="s">
        <v>54</v>
      </c>
      <c r="B43" s="7">
        <v>85</v>
      </c>
      <c r="C43" s="7">
        <v>85</v>
      </c>
      <c r="D43" s="7">
        <v>78</v>
      </c>
      <c r="E43" s="7">
        <v>5</v>
      </c>
      <c r="H43" s="6" t="s">
        <v>54</v>
      </c>
      <c r="I43" s="7">
        <f t="shared" si="0"/>
        <v>85</v>
      </c>
      <c r="J43" s="7">
        <f t="shared" si="1"/>
        <v>85</v>
      </c>
      <c r="K43" s="7">
        <f t="shared" si="2"/>
        <v>78</v>
      </c>
      <c r="L43" s="7">
        <f t="shared" si="3"/>
        <v>0.2</v>
      </c>
      <c r="O43" s="6" t="s">
        <v>54</v>
      </c>
      <c r="P43" s="7">
        <f t="shared" si="4"/>
        <v>7.7216569767441859E-3</v>
      </c>
      <c r="Q43" s="7">
        <f t="shared" si="5"/>
        <v>7.9887218045112778E-3</v>
      </c>
      <c r="R43" s="7">
        <f t="shared" si="6"/>
        <v>7.0320952037504509E-3</v>
      </c>
      <c r="S43" s="7">
        <f t="shared" si="7"/>
        <v>5.9084194977843431E-3</v>
      </c>
      <c r="V43" s="6" t="s">
        <v>54</v>
      </c>
      <c r="W43" s="7">
        <f>P43*Kriteria!B$3</f>
        <v>2.1449047174781975E-3</v>
      </c>
      <c r="X43" s="7">
        <f>Q43*Kriteria!C$3</f>
        <v>2.2190893919172929E-3</v>
      </c>
      <c r="Y43" s="7">
        <f>R43*Kriteria!D$3</f>
        <v>1.5626878214929679E-3</v>
      </c>
      <c r="Z43" s="7">
        <f>S43*Kriteria!E$3</f>
        <v>1.3129821093057607E-3</v>
      </c>
      <c r="AC43" s="17" t="s">
        <v>54</v>
      </c>
      <c r="AD43" s="21">
        <f t="shared" si="8"/>
        <v>7.2396640401942184E-3</v>
      </c>
      <c r="AE43" s="19">
        <f t="shared" si="9"/>
        <v>0.71761979113335916</v>
      </c>
      <c r="AF43" s="19">
        <f t="shared" si="10"/>
        <v>106</v>
      </c>
    </row>
    <row r="44" spans="1:32" x14ac:dyDescent="0.2">
      <c r="A44" s="6" t="s">
        <v>55</v>
      </c>
      <c r="B44" s="7">
        <v>98</v>
      </c>
      <c r="C44" s="7">
        <v>80</v>
      </c>
      <c r="D44" s="7">
        <v>91</v>
      </c>
      <c r="E44" s="7">
        <v>5</v>
      </c>
      <c r="H44" s="6" t="s">
        <v>55</v>
      </c>
      <c r="I44" s="7">
        <f t="shared" si="0"/>
        <v>98</v>
      </c>
      <c r="J44" s="7">
        <f t="shared" si="1"/>
        <v>80</v>
      </c>
      <c r="K44" s="7">
        <f t="shared" si="2"/>
        <v>91</v>
      </c>
      <c r="L44" s="7">
        <f t="shared" si="3"/>
        <v>0.2</v>
      </c>
      <c r="O44" s="6" t="s">
        <v>55</v>
      </c>
      <c r="P44" s="7">
        <f t="shared" si="4"/>
        <v>8.9026162790697676E-3</v>
      </c>
      <c r="Q44" s="7">
        <f t="shared" si="5"/>
        <v>7.5187969924812026E-3</v>
      </c>
      <c r="R44" s="7">
        <f t="shared" si="6"/>
        <v>8.204111071042193E-3</v>
      </c>
      <c r="S44" s="7">
        <f t="shared" si="7"/>
        <v>5.9084194977843431E-3</v>
      </c>
      <c r="V44" s="6" t="s">
        <v>55</v>
      </c>
      <c r="W44" s="7">
        <f>P44*Kriteria!B$3</f>
        <v>2.4729489683866278E-3</v>
      </c>
      <c r="X44" s="7">
        <f>Q44*Kriteria!C$3</f>
        <v>2.088554721804511E-3</v>
      </c>
      <c r="Y44" s="7">
        <f>R44*Kriteria!D$3</f>
        <v>1.8231357917417959E-3</v>
      </c>
      <c r="Z44" s="7">
        <f>S44*Kriteria!E$3</f>
        <v>1.3129821093057607E-3</v>
      </c>
      <c r="AC44" s="17" t="s">
        <v>55</v>
      </c>
      <c r="AD44" s="21">
        <f t="shared" si="8"/>
        <v>7.6976215912386943E-3</v>
      </c>
      <c r="AE44" s="19">
        <f t="shared" si="9"/>
        <v>0.76301408019206318</v>
      </c>
      <c r="AF44" s="19">
        <f t="shared" si="10"/>
        <v>68</v>
      </c>
    </row>
    <row r="45" spans="1:32" x14ac:dyDescent="0.2">
      <c r="A45" s="6" t="s">
        <v>56</v>
      </c>
      <c r="B45" s="7">
        <v>77</v>
      </c>
      <c r="C45" s="7">
        <v>83</v>
      </c>
      <c r="D45" s="7">
        <v>91</v>
      </c>
      <c r="E45" s="7">
        <v>6</v>
      </c>
      <c r="H45" s="6" t="s">
        <v>56</v>
      </c>
      <c r="I45" s="7">
        <f t="shared" si="0"/>
        <v>77</v>
      </c>
      <c r="J45" s="7">
        <f t="shared" si="1"/>
        <v>83</v>
      </c>
      <c r="K45" s="7">
        <f t="shared" si="2"/>
        <v>91</v>
      </c>
      <c r="L45" s="7">
        <f t="shared" si="3"/>
        <v>0.16666666666666666</v>
      </c>
      <c r="O45" s="6" t="s">
        <v>56</v>
      </c>
      <c r="P45" s="7">
        <f t="shared" si="4"/>
        <v>6.9949127906976747E-3</v>
      </c>
      <c r="Q45" s="7">
        <f t="shared" si="5"/>
        <v>7.8007518796992482E-3</v>
      </c>
      <c r="R45" s="7">
        <f t="shared" si="6"/>
        <v>8.204111071042193E-3</v>
      </c>
      <c r="S45" s="7">
        <f t="shared" si="7"/>
        <v>4.923682914820285E-3</v>
      </c>
      <c r="V45" s="6" t="s">
        <v>56</v>
      </c>
      <c r="W45" s="7">
        <f>P45*Kriteria!B$3</f>
        <v>1.9430313323037789E-3</v>
      </c>
      <c r="X45" s="7">
        <f>Q45*Kriteria!C$3</f>
        <v>2.1668755238721804E-3</v>
      </c>
      <c r="Y45" s="7">
        <f>R45*Kriteria!D$3</f>
        <v>1.8231357917417959E-3</v>
      </c>
      <c r="Z45" s="7">
        <f>S45*Kriteria!E$3</f>
        <v>1.0941517577548006E-3</v>
      </c>
      <c r="AC45" s="17" t="s">
        <v>56</v>
      </c>
      <c r="AD45" s="21">
        <f t="shared" si="8"/>
        <v>7.0271944056725559E-3</v>
      </c>
      <c r="AE45" s="19">
        <f t="shared" si="9"/>
        <v>0.69655908805361699</v>
      </c>
      <c r="AF45" s="19">
        <f t="shared" si="10"/>
        <v>120</v>
      </c>
    </row>
    <row r="46" spans="1:32" x14ac:dyDescent="0.2">
      <c r="A46" s="6" t="s">
        <v>57</v>
      </c>
      <c r="B46" s="7">
        <v>82</v>
      </c>
      <c r="C46" s="7">
        <v>88</v>
      </c>
      <c r="D46" s="7">
        <v>94</v>
      </c>
      <c r="E46" s="7">
        <v>5</v>
      </c>
      <c r="H46" s="6" t="s">
        <v>57</v>
      </c>
      <c r="I46" s="7">
        <f t="shared" si="0"/>
        <v>82</v>
      </c>
      <c r="J46" s="7">
        <f t="shared" si="1"/>
        <v>88</v>
      </c>
      <c r="K46" s="7">
        <f t="shared" si="2"/>
        <v>94</v>
      </c>
      <c r="L46" s="7">
        <f t="shared" si="3"/>
        <v>0.2</v>
      </c>
      <c r="O46" s="6" t="s">
        <v>57</v>
      </c>
      <c r="P46" s="7">
        <f t="shared" si="4"/>
        <v>7.4491279069767444E-3</v>
      </c>
      <c r="Q46" s="7">
        <f t="shared" si="5"/>
        <v>8.2706766917293225E-3</v>
      </c>
      <c r="R46" s="7">
        <f t="shared" si="6"/>
        <v>8.4745762711864406E-3</v>
      </c>
      <c r="S46" s="7">
        <f t="shared" si="7"/>
        <v>5.9084194977843431E-3</v>
      </c>
      <c r="V46" s="6" t="s">
        <v>57</v>
      </c>
      <c r="W46" s="7">
        <f>P46*Kriteria!B$3</f>
        <v>2.0692021980377906E-3</v>
      </c>
      <c r="X46" s="7">
        <f>Q46*Kriteria!C$3</f>
        <v>2.2974101939849619E-3</v>
      </c>
      <c r="Y46" s="7">
        <f>R46*Kriteria!D$3</f>
        <v>1.8832391694915253E-3</v>
      </c>
      <c r="Z46" s="7">
        <f>S46*Kriteria!E$3</f>
        <v>1.3129821093057607E-3</v>
      </c>
      <c r="AC46" s="17" t="s">
        <v>57</v>
      </c>
      <c r="AD46" s="21">
        <f t="shared" si="8"/>
        <v>7.5628336708200381E-3</v>
      </c>
      <c r="AE46" s="19">
        <f t="shared" si="9"/>
        <v>0.74965344926207578</v>
      </c>
      <c r="AF46" s="19">
        <f t="shared" si="10"/>
        <v>77</v>
      </c>
    </row>
    <row r="47" spans="1:32" x14ac:dyDescent="0.2">
      <c r="A47" s="6" t="s">
        <v>58</v>
      </c>
      <c r="B47" s="7">
        <v>88</v>
      </c>
      <c r="C47" s="7">
        <v>86</v>
      </c>
      <c r="D47" s="7">
        <v>98</v>
      </c>
      <c r="E47" s="7">
        <v>3</v>
      </c>
      <c r="H47" s="6" t="s">
        <v>58</v>
      </c>
      <c r="I47" s="7">
        <f t="shared" si="0"/>
        <v>88</v>
      </c>
      <c r="J47" s="7">
        <f t="shared" si="1"/>
        <v>86</v>
      </c>
      <c r="K47" s="7">
        <f t="shared" si="2"/>
        <v>98</v>
      </c>
      <c r="L47" s="7">
        <f t="shared" si="3"/>
        <v>0.33333333333333331</v>
      </c>
      <c r="O47" s="6" t="s">
        <v>58</v>
      </c>
      <c r="P47" s="7">
        <f t="shared" si="4"/>
        <v>7.9941860465116282E-3</v>
      </c>
      <c r="Q47" s="7">
        <f t="shared" si="5"/>
        <v>8.0827067669172938E-3</v>
      </c>
      <c r="R47" s="7">
        <f t="shared" si="6"/>
        <v>8.8351965380454381E-3</v>
      </c>
      <c r="S47" s="7">
        <f t="shared" si="7"/>
        <v>9.8473658296405701E-3</v>
      </c>
      <c r="V47" s="6" t="s">
        <v>58</v>
      </c>
      <c r="W47" s="7">
        <f>P47*Kriteria!B$3</f>
        <v>2.2206072369186044E-3</v>
      </c>
      <c r="X47" s="7">
        <f>Q47*Kriteria!C$3</f>
        <v>2.2451963259398494E-3</v>
      </c>
      <c r="Y47" s="7">
        <f>R47*Kriteria!D$3</f>
        <v>1.9633770064911649E-3</v>
      </c>
      <c r="Z47" s="7">
        <f>S47*Kriteria!E$3</f>
        <v>2.1883035155096011E-3</v>
      </c>
      <c r="AC47" s="17" t="s">
        <v>58</v>
      </c>
      <c r="AD47" s="21">
        <f t="shared" si="8"/>
        <v>8.6174840848592185E-3</v>
      </c>
      <c r="AE47" s="19">
        <f t="shared" si="9"/>
        <v>0.85419393700288593</v>
      </c>
      <c r="AF47" s="19">
        <f t="shared" si="10"/>
        <v>22</v>
      </c>
    </row>
    <row r="48" spans="1:32" x14ac:dyDescent="0.2">
      <c r="A48" s="6" t="s">
        <v>59</v>
      </c>
      <c r="B48" s="7">
        <v>94</v>
      </c>
      <c r="C48" s="7">
        <v>90</v>
      </c>
      <c r="D48" s="7">
        <v>95</v>
      </c>
      <c r="E48" s="7">
        <v>5</v>
      </c>
      <c r="H48" s="6" t="s">
        <v>59</v>
      </c>
      <c r="I48" s="7">
        <f t="shared" si="0"/>
        <v>94</v>
      </c>
      <c r="J48" s="7">
        <f t="shared" si="1"/>
        <v>90</v>
      </c>
      <c r="K48" s="7">
        <f t="shared" si="2"/>
        <v>95</v>
      </c>
      <c r="L48" s="7">
        <f t="shared" si="3"/>
        <v>0.2</v>
      </c>
      <c r="O48" s="6" t="s">
        <v>59</v>
      </c>
      <c r="P48" s="7">
        <f t="shared" si="4"/>
        <v>8.5392441860465112E-3</v>
      </c>
      <c r="Q48" s="7">
        <f t="shared" si="5"/>
        <v>8.4586466165413529E-3</v>
      </c>
      <c r="R48" s="7">
        <f t="shared" si="6"/>
        <v>8.5647313379011904E-3</v>
      </c>
      <c r="S48" s="7">
        <f t="shared" si="7"/>
        <v>5.9084194977843431E-3</v>
      </c>
      <c r="V48" s="6" t="s">
        <v>59</v>
      </c>
      <c r="W48" s="7">
        <f>P48*Kriteria!B$3</f>
        <v>2.3720122757994182E-3</v>
      </c>
      <c r="X48" s="7">
        <f>Q48*Kriteria!C$3</f>
        <v>2.3496240620300749E-3</v>
      </c>
      <c r="Y48" s="7">
        <f>R48*Kriteria!D$3</f>
        <v>1.9032736287414352E-3</v>
      </c>
      <c r="Z48" s="7">
        <f>S48*Kriteria!E$3</f>
        <v>1.3129821093057607E-3</v>
      </c>
      <c r="AC48" s="17" t="s">
        <v>59</v>
      </c>
      <c r="AD48" s="21">
        <f t="shared" si="8"/>
        <v>7.9378920758766888E-3</v>
      </c>
      <c r="AE48" s="19">
        <f t="shared" si="9"/>
        <v>0.78683049681639083</v>
      </c>
      <c r="AF48" s="19">
        <f t="shared" si="10"/>
        <v>53</v>
      </c>
    </row>
    <row r="49" spans="1:32" x14ac:dyDescent="0.2">
      <c r="A49" s="6" t="s">
        <v>60</v>
      </c>
      <c r="B49" s="7">
        <v>92</v>
      </c>
      <c r="C49" s="7">
        <v>81</v>
      </c>
      <c r="D49" s="7">
        <v>90</v>
      </c>
      <c r="E49" s="7">
        <v>4</v>
      </c>
      <c r="H49" s="6" t="s">
        <v>60</v>
      </c>
      <c r="I49" s="7">
        <f t="shared" si="0"/>
        <v>92</v>
      </c>
      <c r="J49" s="7">
        <f t="shared" si="1"/>
        <v>81</v>
      </c>
      <c r="K49" s="7">
        <f t="shared" si="2"/>
        <v>90</v>
      </c>
      <c r="L49" s="7">
        <f t="shared" si="3"/>
        <v>0.25</v>
      </c>
      <c r="O49" s="6" t="s">
        <v>60</v>
      </c>
      <c r="P49" s="7">
        <f t="shared" si="4"/>
        <v>8.357558139534883E-3</v>
      </c>
      <c r="Q49" s="7">
        <f t="shared" si="5"/>
        <v>7.6127819548872178E-3</v>
      </c>
      <c r="R49" s="7">
        <f t="shared" si="6"/>
        <v>8.1139560043274432E-3</v>
      </c>
      <c r="S49" s="7">
        <f t="shared" si="7"/>
        <v>7.385524372230428E-3</v>
      </c>
      <c r="V49" s="6" t="s">
        <v>60</v>
      </c>
      <c r="W49" s="7">
        <f>P49*Kriteria!B$3</f>
        <v>2.3215439295058136E-3</v>
      </c>
      <c r="X49" s="7">
        <f>Q49*Kriteria!C$3</f>
        <v>2.1146616558270675E-3</v>
      </c>
      <c r="Y49" s="7">
        <f>R49*Kriteria!D$3</f>
        <v>1.8031013324918861E-3</v>
      </c>
      <c r="Z49" s="7">
        <f>S49*Kriteria!E$3</f>
        <v>1.6412276366322008E-3</v>
      </c>
      <c r="AC49" s="17" t="s">
        <v>60</v>
      </c>
      <c r="AD49" s="21">
        <f t="shared" si="8"/>
        <v>7.880534554456968E-3</v>
      </c>
      <c r="AE49" s="19">
        <f t="shared" si="9"/>
        <v>0.78114502683979736</v>
      </c>
      <c r="AF49" s="19">
        <f t="shared" si="10"/>
        <v>56</v>
      </c>
    </row>
    <row r="50" spans="1:32" x14ac:dyDescent="0.2">
      <c r="A50" s="6" t="s">
        <v>61</v>
      </c>
      <c r="B50" s="7">
        <v>92</v>
      </c>
      <c r="C50" s="7">
        <v>84</v>
      </c>
      <c r="D50" s="7">
        <v>79</v>
      </c>
      <c r="E50" s="7">
        <v>4</v>
      </c>
      <c r="H50" s="6" t="s">
        <v>61</v>
      </c>
      <c r="I50" s="7">
        <f t="shared" si="0"/>
        <v>92</v>
      </c>
      <c r="J50" s="7">
        <f t="shared" si="1"/>
        <v>84</v>
      </c>
      <c r="K50" s="7">
        <f t="shared" si="2"/>
        <v>79</v>
      </c>
      <c r="L50" s="7">
        <f t="shared" si="3"/>
        <v>0.25</v>
      </c>
      <c r="O50" s="6" t="s">
        <v>61</v>
      </c>
      <c r="P50" s="7">
        <f t="shared" si="4"/>
        <v>8.357558139534883E-3</v>
      </c>
      <c r="Q50" s="7">
        <f t="shared" si="5"/>
        <v>7.8947368421052634E-3</v>
      </c>
      <c r="R50" s="7">
        <f t="shared" si="6"/>
        <v>7.1222502704651998E-3</v>
      </c>
      <c r="S50" s="7">
        <f t="shared" si="7"/>
        <v>7.385524372230428E-3</v>
      </c>
      <c r="V50" s="6" t="s">
        <v>61</v>
      </c>
      <c r="W50" s="7">
        <f>P50*Kriteria!B$3</f>
        <v>2.3215439295058136E-3</v>
      </c>
      <c r="X50" s="7">
        <f>Q50*Kriteria!C$3</f>
        <v>2.1929824578947369E-3</v>
      </c>
      <c r="Y50" s="7">
        <f>R50*Kriteria!D$3</f>
        <v>1.5827222807428777E-3</v>
      </c>
      <c r="Z50" s="7">
        <f>S50*Kriteria!E$3</f>
        <v>1.6412276366322008E-3</v>
      </c>
      <c r="AC50" s="17" t="s">
        <v>61</v>
      </c>
      <c r="AD50" s="21">
        <f t="shared" si="8"/>
        <v>7.7384763047756294E-3</v>
      </c>
      <c r="AE50" s="19">
        <f t="shared" si="9"/>
        <v>0.76706373647893167</v>
      </c>
      <c r="AF50" s="19">
        <f t="shared" si="10"/>
        <v>64</v>
      </c>
    </row>
    <row r="51" spans="1:32" x14ac:dyDescent="0.2">
      <c r="A51" s="6" t="s">
        <v>62</v>
      </c>
      <c r="B51" s="7">
        <v>97</v>
      </c>
      <c r="C51" s="7">
        <v>84</v>
      </c>
      <c r="D51" s="7">
        <v>91</v>
      </c>
      <c r="E51" s="7">
        <v>6</v>
      </c>
      <c r="H51" s="6" t="s">
        <v>62</v>
      </c>
      <c r="I51" s="7">
        <f t="shared" si="0"/>
        <v>97</v>
      </c>
      <c r="J51" s="7">
        <f t="shared" si="1"/>
        <v>84</v>
      </c>
      <c r="K51" s="7">
        <f t="shared" si="2"/>
        <v>91</v>
      </c>
      <c r="L51" s="7">
        <f t="shared" si="3"/>
        <v>0.16666666666666666</v>
      </c>
      <c r="O51" s="6" t="s">
        <v>62</v>
      </c>
      <c r="P51" s="7">
        <f t="shared" si="4"/>
        <v>8.8117732558139535E-3</v>
      </c>
      <c r="Q51" s="7">
        <f t="shared" si="5"/>
        <v>7.8947368421052634E-3</v>
      </c>
      <c r="R51" s="7">
        <f t="shared" si="6"/>
        <v>8.204111071042193E-3</v>
      </c>
      <c r="S51" s="7">
        <f t="shared" si="7"/>
        <v>4.923682914820285E-3</v>
      </c>
      <c r="V51" s="6" t="s">
        <v>62</v>
      </c>
      <c r="W51" s="7">
        <f>P51*Kriteria!B$3</f>
        <v>2.4477147952398255E-3</v>
      </c>
      <c r="X51" s="7">
        <f>Q51*Kriteria!C$3</f>
        <v>2.1929824578947369E-3</v>
      </c>
      <c r="Y51" s="7">
        <f>R51*Kriteria!D$3</f>
        <v>1.8231357917417959E-3</v>
      </c>
      <c r="Z51" s="7">
        <f>S51*Kriteria!E$3</f>
        <v>1.0941517577548006E-3</v>
      </c>
      <c r="AC51" s="17" t="s">
        <v>62</v>
      </c>
      <c r="AD51" s="21">
        <f t="shared" si="8"/>
        <v>7.5579848026311588E-3</v>
      </c>
      <c r="AE51" s="19">
        <f t="shared" si="9"/>
        <v>0.74917281317763629</v>
      </c>
      <c r="AF51" s="19">
        <f t="shared" si="10"/>
        <v>79</v>
      </c>
    </row>
    <row r="52" spans="1:32" x14ac:dyDescent="0.2">
      <c r="A52" s="6" t="s">
        <v>63</v>
      </c>
      <c r="B52" s="7">
        <v>79</v>
      </c>
      <c r="C52" s="7">
        <v>84</v>
      </c>
      <c r="D52" s="7">
        <v>95</v>
      </c>
      <c r="E52" s="7">
        <v>3</v>
      </c>
      <c r="H52" s="6" t="s">
        <v>63</v>
      </c>
      <c r="I52" s="7">
        <f t="shared" si="0"/>
        <v>79</v>
      </c>
      <c r="J52" s="7">
        <f t="shared" si="1"/>
        <v>84</v>
      </c>
      <c r="K52" s="7">
        <f t="shared" si="2"/>
        <v>95</v>
      </c>
      <c r="L52" s="7">
        <f t="shared" si="3"/>
        <v>0.33333333333333331</v>
      </c>
      <c r="O52" s="6" t="s">
        <v>63</v>
      </c>
      <c r="P52" s="7">
        <f t="shared" si="4"/>
        <v>7.1765988372093021E-3</v>
      </c>
      <c r="Q52" s="7">
        <f t="shared" si="5"/>
        <v>7.8947368421052634E-3</v>
      </c>
      <c r="R52" s="7">
        <f t="shared" si="6"/>
        <v>8.5647313379011904E-3</v>
      </c>
      <c r="S52" s="7">
        <f t="shared" si="7"/>
        <v>9.8473658296405701E-3</v>
      </c>
      <c r="V52" s="6" t="s">
        <v>63</v>
      </c>
      <c r="W52" s="7">
        <f>P52*Kriteria!B$3</f>
        <v>1.9934996785973833E-3</v>
      </c>
      <c r="X52" s="7">
        <f>Q52*Kriteria!C$3</f>
        <v>2.1929824578947369E-3</v>
      </c>
      <c r="Y52" s="7">
        <f>R52*Kriteria!D$3</f>
        <v>1.9032736287414352E-3</v>
      </c>
      <c r="Z52" s="7">
        <f>S52*Kriteria!E$3</f>
        <v>2.1883035155096011E-3</v>
      </c>
      <c r="AC52" s="17" t="s">
        <v>63</v>
      </c>
      <c r="AD52" s="21">
        <f t="shared" si="8"/>
        <v>8.2780592807431552E-3</v>
      </c>
      <c r="AE52" s="19">
        <f t="shared" si="9"/>
        <v>0.82054901153632842</v>
      </c>
      <c r="AF52" s="19">
        <f t="shared" si="10"/>
        <v>39</v>
      </c>
    </row>
    <row r="53" spans="1:32" x14ac:dyDescent="0.2">
      <c r="A53" s="6" t="s">
        <v>64</v>
      </c>
      <c r="B53" s="7">
        <v>79</v>
      </c>
      <c r="C53" s="7">
        <v>90</v>
      </c>
      <c r="D53" s="7">
        <v>97</v>
      </c>
      <c r="E53" s="7">
        <v>3</v>
      </c>
      <c r="H53" s="6" t="s">
        <v>64</v>
      </c>
      <c r="I53" s="7">
        <f t="shared" si="0"/>
        <v>79</v>
      </c>
      <c r="J53" s="7">
        <f t="shared" si="1"/>
        <v>90</v>
      </c>
      <c r="K53" s="7">
        <f t="shared" si="2"/>
        <v>97</v>
      </c>
      <c r="L53" s="7">
        <f t="shared" si="3"/>
        <v>0.33333333333333331</v>
      </c>
      <c r="O53" s="6" t="s">
        <v>64</v>
      </c>
      <c r="P53" s="7">
        <f t="shared" si="4"/>
        <v>7.1765988372093021E-3</v>
      </c>
      <c r="Q53" s="7">
        <f t="shared" si="5"/>
        <v>8.4586466165413529E-3</v>
      </c>
      <c r="R53" s="7">
        <f t="shared" si="6"/>
        <v>8.7450414713306883E-3</v>
      </c>
      <c r="S53" s="7">
        <f t="shared" si="7"/>
        <v>9.8473658296405701E-3</v>
      </c>
      <c r="V53" s="6" t="s">
        <v>64</v>
      </c>
      <c r="W53" s="7">
        <f>P53*Kriteria!B$3</f>
        <v>1.9934996785973833E-3</v>
      </c>
      <c r="X53" s="7">
        <f>Q53*Kriteria!C$3</f>
        <v>2.3496240620300749E-3</v>
      </c>
      <c r="Y53" s="7">
        <f>R53*Kriteria!D$3</f>
        <v>1.9433425472412547E-3</v>
      </c>
      <c r="Z53" s="7">
        <f>S53*Kriteria!E$3</f>
        <v>2.1883035155096011E-3</v>
      </c>
      <c r="AC53" s="17" t="s">
        <v>64</v>
      </c>
      <c r="AD53" s="21">
        <f t="shared" si="8"/>
        <v>8.4747698033783136E-3</v>
      </c>
      <c r="AE53" s="19">
        <f t="shared" si="9"/>
        <v>0.84004761856884336</v>
      </c>
      <c r="AF53" s="19">
        <f t="shared" si="10"/>
        <v>24</v>
      </c>
    </row>
    <row r="54" spans="1:32" x14ac:dyDescent="0.2">
      <c r="A54" s="6" t="s">
        <v>65</v>
      </c>
      <c r="B54" s="7">
        <v>84</v>
      </c>
      <c r="C54" s="7">
        <v>87</v>
      </c>
      <c r="D54" s="7">
        <v>89</v>
      </c>
      <c r="E54" s="7">
        <v>5</v>
      </c>
      <c r="H54" s="6" t="s">
        <v>65</v>
      </c>
      <c r="I54" s="7">
        <f t="shared" si="0"/>
        <v>84</v>
      </c>
      <c r="J54" s="7">
        <f t="shared" si="1"/>
        <v>87</v>
      </c>
      <c r="K54" s="7">
        <f t="shared" si="2"/>
        <v>89</v>
      </c>
      <c r="L54" s="7">
        <f t="shared" si="3"/>
        <v>0.2</v>
      </c>
      <c r="O54" s="6" t="s">
        <v>65</v>
      </c>
      <c r="P54" s="7">
        <f t="shared" si="4"/>
        <v>7.6308139534883718E-3</v>
      </c>
      <c r="Q54" s="7">
        <f t="shared" si="5"/>
        <v>8.1766917293233082E-3</v>
      </c>
      <c r="R54" s="7">
        <f t="shared" si="6"/>
        <v>8.0238009376126934E-3</v>
      </c>
      <c r="S54" s="7">
        <f t="shared" si="7"/>
        <v>5.9084194977843431E-3</v>
      </c>
      <c r="V54" s="6" t="s">
        <v>65</v>
      </c>
      <c r="W54" s="7">
        <f>P54*Kriteria!B$3</f>
        <v>2.1196705443313952E-3</v>
      </c>
      <c r="X54" s="7">
        <f>Q54*Kriteria!C$3</f>
        <v>2.2713032599624059E-3</v>
      </c>
      <c r="Y54" s="7">
        <f>R54*Kriteria!D$3</f>
        <v>1.7830668732419762E-3</v>
      </c>
      <c r="Z54" s="7">
        <f>S54*Kriteria!E$3</f>
        <v>1.3129821093057607E-3</v>
      </c>
      <c r="AC54" s="17" t="s">
        <v>65</v>
      </c>
      <c r="AD54" s="21">
        <f t="shared" si="8"/>
        <v>7.4870227868415375E-3</v>
      </c>
      <c r="AE54" s="19">
        <f t="shared" si="9"/>
        <v>0.74213882007151644</v>
      </c>
      <c r="AF54" s="19">
        <f t="shared" si="10"/>
        <v>85</v>
      </c>
    </row>
    <row r="55" spans="1:32" x14ac:dyDescent="0.2">
      <c r="A55" s="6" t="s">
        <v>66</v>
      </c>
      <c r="B55" s="7">
        <v>90</v>
      </c>
      <c r="C55" s="7">
        <v>80</v>
      </c>
      <c r="D55" s="7">
        <v>90</v>
      </c>
      <c r="E55" s="7">
        <v>3</v>
      </c>
      <c r="H55" s="6" t="s">
        <v>66</v>
      </c>
      <c r="I55" s="7">
        <f t="shared" si="0"/>
        <v>90</v>
      </c>
      <c r="J55" s="7">
        <f t="shared" si="1"/>
        <v>80</v>
      </c>
      <c r="K55" s="7">
        <f t="shared" si="2"/>
        <v>90</v>
      </c>
      <c r="L55" s="7">
        <f t="shared" si="3"/>
        <v>0.33333333333333331</v>
      </c>
      <c r="O55" s="6" t="s">
        <v>66</v>
      </c>
      <c r="P55" s="7">
        <f t="shared" si="4"/>
        <v>8.1758720930232565E-3</v>
      </c>
      <c r="Q55" s="7">
        <f t="shared" si="5"/>
        <v>7.5187969924812026E-3</v>
      </c>
      <c r="R55" s="7">
        <f t="shared" si="6"/>
        <v>8.1139560043274432E-3</v>
      </c>
      <c r="S55" s="7">
        <f t="shared" si="7"/>
        <v>9.8473658296405701E-3</v>
      </c>
      <c r="V55" s="6" t="s">
        <v>66</v>
      </c>
      <c r="W55" s="7">
        <f>P55*Kriteria!B$3</f>
        <v>2.2710755832122094E-3</v>
      </c>
      <c r="X55" s="7">
        <f>Q55*Kriteria!C$3</f>
        <v>2.088554721804511E-3</v>
      </c>
      <c r="Y55" s="7">
        <f>R55*Kriteria!D$3</f>
        <v>1.8031013324918861E-3</v>
      </c>
      <c r="Z55" s="7">
        <f>S55*Kriteria!E$3</f>
        <v>2.1883035155096011E-3</v>
      </c>
      <c r="AC55" s="17" t="s">
        <v>66</v>
      </c>
      <c r="AD55" s="21">
        <f t="shared" si="8"/>
        <v>8.3510351530182072E-3</v>
      </c>
      <c r="AE55" s="19">
        <f t="shared" si="9"/>
        <v>0.82778262485443932</v>
      </c>
      <c r="AF55" s="19">
        <f t="shared" si="10"/>
        <v>33</v>
      </c>
    </row>
    <row r="56" spans="1:32" x14ac:dyDescent="0.2">
      <c r="A56" s="6" t="s">
        <v>67</v>
      </c>
      <c r="B56" s="7">
        <v>96</v>
      </c>
      <c r="C56" s="7">
        <v>81</v>
      </c>
      <c r="D56" s="7">
        <v>94</v>
      </c>
      <c r="E56" s="7">
        <v>4</v>
      </c>
      <c r="H56" s="6" t="s">
        <v>67</v>
      </c>
      <c r="I56" s="7">
        <f t="shared" si="0"/>
        <v>96</v>
      </c>
      <c r="J56" s="7">
        <f t="shared" si="1"/>
        <v>81</v>
      </c>
      <c r="K56" s="7">
        <f t="shared" si="2"/>
        <v>94</v>
      </c>
      <c r="L56" s="7">
        <f t="shared" si="3"/>
        <v>0.25</v>
      </c>
      <c r="O56" s="6" t="s">
        <v>67</v>
      </c>
      <c r="P56" s="7">
        <f t="shared" si="4"/>
        <v>8.7209302325581394E-3</v>
      </c>
      <c r="Q56" s="7">
        <f t="shared" si="5"/>
        <v>7.6127819548872178E-3</v>
      </c>
      <c r="R56" s="7">
        <f t="shared" si="6"/>
        <v>8.4745762711864406E-3</v>
      </c>
      <c r="S56" s="7">
        <f t="shared" si="7"/>
        <v>7.385524372230428E-3</v>
      </c>
      <c r="V56" s="6" t="s">
        <v>67</v>
      </c>
      <c r="W56" s="7">
        <f>P56*Kriteria!B$3</f>
        <v>2.4224806220930232E-3</v>
      </c>
      <c r="X56" s="7">
        <f>Q56*Kriteria!C$3</f>
        <v>2.1146616558270675E-3</v>
      </c>
      <c r="Y56" s="7">
        <f>R56*Kriteria!D$3</f>
        <v>1.8832391694915253E-3</v>
      </c>
      <c r="Z56" s="7">
        <f>S56*Kriteria!E$3</f>
        <v>1.6412276366322008E-3</v>
      </c>
      <c r="AC56" s="17" t="s">
        <v>67</v>
      </c>
      <c r="AD56" s="21">
        <f t="shared" si="8"/>
        <v>8.0616090840438161E-3</v>
      </c>
      <c r="AE56" s="19">
        <f t="shared" si="9"/>
        <v>0.79909374177743131</v>
      </c>
      <c r="AF56" s="19">
        <f t="shared" si="10"/>
        <v>48</v>
      </c>
    </row>
    <row r="57" spans="1:32" x14ac:dyDescent="0.2">
      <c r="A57" s="6" t="s">
        <v>68</v>
      </c>
      <c r="B57" s="7">
        <v>75</v>
      </c>
      <c r="C57" s="7">
        <v>81</v>
      </c>
      <c r="D57" s="7">
        <v>95</v>
      </c>
      <c r="E57" s="7">
        <v>4</v>
      </c>
      <c r="H57" s="6" t="s">
        <v>68</v>
      </c>
      <c r="I57" s="7">
        <f t="shared" si="0"/>
        <v>75</v>
      </c>
      <c r="J57" s="7">
        <f t="shared" si="1"/>
        <v>81</v>
      </c>
      <c r="K57" s="7">
        <f t="shared" si="2"/>
        <v>95</v>
      </c>
      <c r="L57" s="7">
        <f t="shared" si="3"/>
        <v>0.25</v>
      </c>
      <c r="O57" s="6" t="s">
        <v>68</v>
      </c>
      <c r="P57" s="7">
        <f t="shared" si="4"/>
        <v>6.8132267441860465E-3</v>
      </c>
      <c r="Q57" s="7">
        <f t="shared" si="5"/>
        <v>7.6127819548872178E-3</v>
      </c>
      <c r="R57" s="7">
        <f t="shared" si="6"/>
        <v>8.5647313379011904E-3</v>
      </c>
      <c r="S57" s="7">
        <f t="shared" si="7"/>
        <v>7.385524372230428E-3</v>
      </c>
      <c r="V57" s="6" t="s">
        <v>68</v>
      </c>
      <c r="W57" s="7">
        <f>P57*Kriteria!B$3</f>
        <v>1.8925629860101743E-3</v>
      </c>
      <c r="X57" s="7">
        <f>Q57*Kriteria!C$3</f>
        <v>2.1146616558270675E-3</v>
      </c>
      <c r="Y57" s="7">
        <f>R57*Kriteria!D$3</f>
        <v>1.9032736287414352E-3</v>
      </c>
      <c r="Z57" s="7">
        <f>S57*Kriteria!E$3</f>
        <v>1.6412276366322008E-3</v>
      </c>
      <c r="AC57" s="17" t="s">
        <v>68</v>
      </c>
      <c r="AD57" s="21">
        <f t="shared" si="8"/>
        <v>7.5517259072108781E-3</v>
      </c>
      <c r="AE57" s="19">
        <f t="shared" si="9"/>
        <v>0.7485524104629121</v>
      </c>
      <c r="AF57" s="19">
        <f t="shared" si="10"/>
        <v>80</v>
      </c>
    </row>
    <row r="58" spans="1:32" x14ac:dyDescent="0.2">
      <c r="A58" s="6" t="s">
        <v>69</v>
      </c>
      <c r="B58" s="7">
        <v>93</v>
      </c>
      <c r="C58" s="7">
        <v>89</v>
      </c>
      <c r="D58" s="7">
        <v>86</v>
      </c>
      <c r="E58" s="7">
        <v>4</v>
      </c>
      <c r="H58" s="6" t="s">
        <v>69</v>
      </c>
      <c r="I58" s="7">
        <f t="shared" si="0"/>
        <v>93</v>
      </c>
      <c r="J58" s="7">
        <f t="shared" si="1"/>
        <v>89</v>
      </c>
      <c r="K58" s="7">
        <f t="shared" si="2"/>
        <v>86</v>
      </c>
      <c r="L58" s="7">
        <f t="shared" si="3"/>
        <v>0.25</v>
      </c>
      <c r="O58" s="6" t="s">
        <v>69</v>
      </c>
      <c r="P58" s="7">
        <f t="shared" si="4"/>
        <v>8.4484011627906971E-3</v>
      </c>
      <c r="Q58" s="7">
        <f t="shared" si="5"/>
        <v>8.3646616541353386E-3</v>
      </c>
      <c r="R58" s="7">
        <f t="shared" si="6"/>
        <v>7.7533357374684458E-3</v>
      </c>
      <c r="S58" s="7">
        <f t="shared" si="7"/>
        <v>7.385524372230428E-3</v>
      </c>
      <c r="V58" s="6" t="s">
        <v>69</v>
      </c>
      <c r="W58" s="7">
        <f>P58*Kriteria!B$3</f>
        <v>2.3467781026526159E-3</v>
      </c>
      <c r="X58" s="7">
        <f>Q58*Kriteria!C$3</f>
        <v>2.3235171280075189E-3</v>
      </c>
      <c r="Y58" s="7">
        <f>R58*Kriteria!D$3</f>
        <v>1.7229634954922467E-3</v>
      </c>
      <c r="Z58" s="7">
        <f>S58*Kriteria!E$3</f>
        <v>1.6412276366322008E-3</v>
      </c>
      <c r="AC58" s="17" t="s">
        <v>69</v>
      </c>
      <c r="AD58" s="21">
        <f t="shared" si="8"/>
        <v>8.0344863627845823E-3</v>
      </c>
      <c r="AE58" s="19">
        <f t="shared" si="9"/>
        <v>0.79640524664050816</v>
      </c>
      <c r="AF58" s="19">
        <f t="shared" si="10"/>
        <v>50</v>
      </c>
    </row>
    <row r="59" spans="1:32" x14ac:dyDescent="0.2">
      <c r="A59" s="6" t="s">
        <v>70</v>
      </c>
      <c r="B59" s="7">
        <v>76</v>
      </c>
      <c r="C59" s="7">
        <v>86</v>
      </c>
      <c r="D59" s="7">
        <v>81</v>
      </c>
      <c r="E59" s="7">
        <v>5</v>
      </c>
      <c r="H59" s="6" t="s">
        <v>70</v>
      </c>
      <c r="I59" s="7">
        <f t="shared" si="0"/>
        <v>76</v>
      </c>
      <c r="J59" s="7">
        <f t="shared" si="1"/>
        <v>86</v>
      </c>
      <c r="K59" s="7">
        <f t="shared" si="2"/>
        <v>81</v>
      </c>
      <c r="L59" s="7">
        <f t="shared" si="3"/>
        <v>0.2</v>
      </c>
      <c r="O59" s="6" t="s">
        <v>70</v>
      </c>
      <c r="P59" s="7">
        <f t="shared" si="4"/>
        <v>6.9040697674418606E-3</v>
      </c>
      <c r="Q59" s="7">
        <f t="shared" si="5"/>
        <v>8.0827067669172938E-3</v>
      </c>
      <c r="R59" s="7">
        <f t="shared" si="6"/>
        <v>7.3025604038946985E-3</v>
      </c>
      <c r="S59" s="7">
        <f t="shared" si="7"/>
        <v>5.9084194977843431E-3</v>
      </c>
      <c r="V59" s="6" t="s">
        <v>70</v>
      </c>
      <c r="W59" s="7">
        <f>P59*Kriteria!B$3</f>
        <v>1.9177971591569766E-3</v>
      </c>
      <c r="X59" s="7">
        <f>Q59*Kriteria!C$3</f>
        <v>2.2451963259398494E-3</v>
      </c>
      <c r="Y59" s="7">
        <f>R59*Kriteria!D$3</f>
        <v>1.6227911992426974E-3</v>
      </c>
      <c r="Z59" s="7">
        <f>S59*Kriteria!E$3</f>
        <v>1.3129821093057607E-3</v>
      </c>
      <c r="AC59" s="17" t="s">
        <v>70</v>
      </c>
      <c r="AD59" s="21">
        <f t="shared" si="8"/>
        <v>7.0987667936452835E-3</v>
      </c>
      <c r="AE59" s="19">
        <f t="shared" si="9"/>
        <v>0.70365358329852712</v>
      </c>
      <c r="AF59" s="19">
        <f t="shared" si="10"/>
        <v>118</v>
      </c>
    </row>
    <row r="60" spans="1:32" x14ac:dyDescent="0.2">
      <c r="A60" s="6" t="s">
        <v>71</v>
      </c>
      <c r="B60" s="7">
        <v>89</v>
      </c>
      <c r="C60" s="7">
        <v>90</v>
      </c>
      <c r="D60" s="7">
        <v>97</v>
      </c>
      <c r="E60" s="7">
        <v>5</v>
      </c>
      <c r="H60" s="6" t="s">
        <v>71</v>
      </c>
      <c r="I60" s="7">
        <f t="shared" si="0"/>
        <v>89</v>
      </c>
      <c r="J60" s="7">
        <f t="shared" si="1"/>
        <v>90</v>
      </c>
      <c r="K60" s="7">
        <f t="shared" si="2"/>
        <v>97</v>
      </c>
      <c r="L60" s="7">
        <f t="shared" si="3"/>
        <v>0.2</v>
      </c>
      <c r="O60" s="6" t="s">
        <v>71</v>
      </c>
      <c r="P60" s="7">
        <f t="shared" si="4"/>
        <v>8.0850290697674423E-3</v>
      </c>
      <c r="Q60" s="7">
        <f t="shared" si="5"/>
        <v>8.4586466165413529E-3</v>
      </c>
      <c r="R60" s="7">
        <f t="shared" si="6"/>
        <v>8.7450414713306883E-3</v>
      </c>
      <c r="S60" s="7">
        <f t="shared" si="7"/>
        <v>5.9084194977843431E-3</v>
      </c>
      <c r="V60" s="6" t="s">
        <v>71</v>
      </c>
      <c r="W60" s="7">
        <f>P60*Kriteria!B$3</f>
        <v>2.2458414100654067E-3</v>
      </c>
      <c r="X60" s="7">
        <f>Q60*Kriteria!C$3</f>
        <v>2.3496240620300749E-3</v>
      </c>
      <c r="Y60" s="7">
        <f>R60*Kriteria!D$3</f>
        <v>1.9433425472412547E-3</v>
      </c>
      <c r="Z60" s="7">
        <f>S60*Kriteria!E$3</f>
        <v>1.3129821093057607E-3</v>
      </c>
      <c r="AC60" s="17" t="s">
        <v>71</v>
      </c>
      <c r="AD60" s="21">
        <f t="shared" si="8"/>
        <v>7.8517901286424968E-3</v>
      </c>
      <c r="AE60" s="19">
        <f t="shared" si="9"/>
        <v>0.77829578290600354</v>
      </c>
      <c r="AF60" s="19">
        <f t="shared" si="10"/>
        <v>57</v>
      </c>
    </row>
    <row r="61" spans="1:32" x14ac:dyDescent="0.2">
      <c r="A61" s="6" t="s">
        <v>72</v>
      </c>
      <c r="B61" s="7">
        <v>79</v>
      </c>
      <c r="C61" s="7">
        <v>80</v>
      </c>
      <c r="D61" s="7">
        <v>85</v>
      </c>
      <c r="E61" s="7">
        <v>6</v>
      </c>
      <c r="H61" s="6" t="s">
        <v>72</v>
      </c>
      <c r="I61" s="7">
        <f t="shared" si="0"/>
        <v>79</v>
      </c>
      <c r="J61" s="7">
        <f t="shared" si="1"/>
        <v>80</v>
      </c>
      <c r="K61" s="7">
        <f t="shared" si="2"/>
        <v>85</v>
      </c>
      <c r="L61" s="7">
        <f t="shared" si="3"/>
        <v>0.16666666666666666</v>
      </c>
      <c r="O61" s="6" t="s">
        <v>72</v>
      </c>
      <c r="P61" s="7">
        <f t="shared" si="4"/>
        <v>7.1765988372093021E-3</v>
      </c>
      <c r="Q61" s="7">
        <f t="shared" si="5"/>
        <v>7.5187969924812026E-3</v>
      </c>
      <c r="R61" s="7">
        <f t="shared" si="6"/>
        <v>7.663180670753696E-3</v>
      </c>
      <c r="S61" s="7">
        <f t="shared" si="7"/>
        <v>4.923682914820285E-3</v>
      </c>
      <c r="V61" s="6" t="s">
        <v>72</v>
      </c>
      <c r="W61" s="7">
        <f>P61*Kriteria!B$3</f>
        <v>1.9934996785973833E-3</v>
      </c>
      <c r="X61" s="7">
        <f>Q61*Kriteria!C$3</f>
        <v>2.088554721804511E-3</v>
      </c>
      <c r="Y61" s="7">
        <f>R61*Kriteria!D$3</f>
        <v>1.7029290362423368E-3</v>
      </c>
      <c r="Z61" s="7">
        <f>S61*Kriteria!E$3</f>
        <v>1.0941517577548006E-3</v>
      </c>
      <c r="AC61" s="17" t="s">
        <v>72</v>
      </c>
      <c r="AD61" s="21">
        <f t="shared" si="8"/>
        <v>6.8791351943990314E-3</v>
      </c>
      <c r="AE61" s="19">
        <f t="shared" si="9"/>
        <v>0.68188296224452127</v>
      </c>
      <c r="AF61" s="19">
        <f t="shared" si="10"/>
        <v>123</v>
      </c>
    </row>
    <row r="62" spans="1:32" x14ac:dyDescent="0.2">
      <c r="A62" s="6" t="s">
        <v>73</v>
      </c>
      <c r="B62" s="7">
        <v>78</v>
      </c>
      <c r="C62" s="7">
        <v>83</v>
      </c>
      <c r="D62" s="7">
        <v>89</v>
      </c>
      <c r="E62" s="7">
        <v>3</v>
      </c>
      <c r="H62" s="6" t="s">
        <v>73</v>
      </c>
      <c r="I62" s="7">
        <f t="shared" si="0"/>
        <v>78</v>
      </c>
      <c r="J62" s="7">
        <f t="shared" si="1"/>
        <v>83</v>
      </c>
      <c r="K62" s="7">
        <f t="shared" si="2"/>
        <v>89</v>
      </c>
      <c r="L62" s="7">
        <f t="shared" si="3"/>
        <v>0.33333333333333331</v>
      </c>
      <c r="O62" s="6" t="s">
        <v>73</v>
      </c>
      <c r="P62" s="7">
        <f t="shared" si="4"/>
        <v>7.0857558139534879E-3</v>
      </c>
      <c r="Q62" s="7">
        <f t="shared" si="5"/>
        <v>7.8007518796992482E-3</v>
      </c>
      <c r="R62" s="7">
        <f t="shared" si="6"/>
        <v>8.0238009376126934E-3</v>
      </c>
      <c r="S62" s="7">
        <f t="shared" si="7"/>
        <v>9.8473658296405701E-3</v>
      </c>
      <c r="V62" s="6" t="s">
        <v>73</v>
      </c>
      <c r="W62" s="7">
        <f>P62*Kriteria!B$3</f>
        <v>1.968265505450581E-3</v>
      </c>
      <c r="X62" s="7">
        <f>Q62*Kriteria!C$3</f>
        <v>2.1668755238721804E-3</v>
      </c>
      <c r="Y62" s="7">
        <f>R62*Kriteria!D$3</f>
        <v>1.7830668732419762E-3</v>
      </c>
      <c r="Z62" s="7">
        <f>S62*Kriteria!E$3</f>
        <v>2.1883035155096011E-3</v>
      </c>
      <c r="AC62" s="17" t="s">
        <v>73</v>
      </c>
      <c r="AD62" s="21">
        <f t="shared" si="8"/>
        <v>8.1065114180743393E-3</v>
      </c>
      <c r="AE62" s="19">
        <f t="shared" si="9"/>
        <v>0.80354461178873093</v>
      </c>
      <c r="AF62" s="19">
        <f t="shared" si="10"/>
        <v>46</v>
      </c>
    </row>
    <row r="63" spans="1:32" x14ac:dyDescent="0.2">
      <c r="A63" s="6" t="s">
        <v>74</v>
      </c>
      <c r="B63" s="7">
        <v>89</v>
      </c>
      <c r="C63" s="7">
        <v>83</v>
      </c>
      <c r="D63" s="7">
        <v>86</v>
      </c>
      <c r="E63" s="7">
        <v>2</v>
      </c>
      <c r="H63" s="6" t="s">
        <v>74</v>
      </c>
      <c r="I63" s="7">
        <f t="shared" si="0"/>
        <v>89</v>
      </c>
      <c r="J63" s="7">
        <f t="shared" si="1"/>
        <v>83</v>
      </c>
      <c r="K63" s="7">
        <f t="shared" si="2"/>
        <v>86</v>
      </c>
      <c r="L63" s="7">
        <f t="shared" si="3"/>
        <v>0.5</v>
      </c>
      <c r="O63" s="6" t="s">
        <v>74</v>
      </c>
      <c r="P63" s="7">
        <f t="shared" si="4"/>
        <v>8.0850290697674423E-3</v>
      </c>
      <c r="Q63" s="7">
        <f t="shared" si="5"/>
        <v>7.8007518796992482E-3</v>
      </c>
      <c r="R63" s="7">
        <f t="shared" si="6"/>
        <v>7.7533357374684458E-3</v>
      </c>
      <c r="S63" s="7">
        <f t="shared" si="7"/>
        <v>1.4771048744460856E-2</v>
      </c>
      <c r="V63" s="6" t="s">
        <v>74</v>
      </c>
      <c r="W63" s="7">
        <f>P63*Kriteria!B$3</f>
        <v>2.2458414100654067E-3</v>
      </c>
      <c r="X63" s="7">
        <f>Q63*Kriteria!C$3</f>
        <v>2.1668755238721804E-3</v>
      </c>
      <c r="Y63" s="7">
        <f>R63*Kriteria!D$3</f>
        <v>1.7229634954922467E-3</v>
      </c>
      <c r="Z63" s="7">
        <f>S63*Kriteria!E$3</f>
        <v>3.2824552732644017E-3</v>
      </c>
      <c r="AC63" s="17" t="s">
        <v>74</v>
      </c>
      <c r="AD63" s="21">
        <f t="shared" si="8"/>
        <v>9.4181357026942372E-3</v>
      </c>
      <c r="AE63" s="19">
        <f t="shared" si="9"/>
        <v>0.93355721181390028</v>
      </c>
      <c r="AF63" s="19">
        <f t="shared" si="10"/>
        <v>11</v>
      </c>
    </row>
    <row r="64" spans="1:32" x14ac:dyDescent="0.2">
      <c r="A64" s="6" t="s">
        <v>75</v>
      </c>
      <c r="B64" s="7">
        <v>96</v>
      </c>
      <c r="C64" s="7">
        <v>90</v>
      </c>
      <c r="D64" s="7">
        <v>93</v>
      </c>
      <c r="E64" s="7">
        <v>3</v>
      </c>
      <c r="H64" s="6" t="s">
        <v>75</v>
      </c>
      <c r="I64" s="7">
        <f t="shared" si="0"/>
        <v>96</v>
      </c>
      <c r="J64" s="7">
        <f t="shared" si="1"/>
        <v>90</v>
      </c>
      <c r="K64" s="7">
        <f t="shared" si="2"/>
        <v>93</v>
      </c>
      <c r="L64" s="7">
        <f t="shared" si="3"/>
        <v>0.33333333333333331</v>
      </c>
      <c r="O64" s="6" t="s">
        <v>75</v>
      </c>
      <c r="P64" s="7">
        <f t="shared" si="4"/>
        <v>8.7209302325581394E-3</v>
      </c>
      <c r="Q64" s="7">
        <f t="shared" si="5"/>
        <v>8.4586466165413529E-3</v>
      </c>
      <c r="R64" s="7">
        <f t="shared" si="6"/>
        <v>8.3844212044716909E-3</v>
      </c>
      <c r="S64" s="7">
        <f t="shared" si="7"/>
        <v>9.8473658296405701E-3</v>
      </c>
      <c r="V64" s="6" t="s">
        <v>75</v>
      </c>
      <c r="W64" s="7">
        <f>P64*Kriteria!B$3</f>
        <v>2.4224806220930232E-3</v>
      </c>
      <c r="X64" s="7">
        <f>Q64*Kriteria!C$3</f>
        <v>2.3496240620300749E-3</v>
      </c>
      <c r="Y64" s="7">
        <f>R64*Kriteria!D$3</f>
        <v>1.8632047102416156E-3</v>
      </c>
      <c r="Z64" s="7">
        <f>S64*Kriteria!E$3</f>
        <v>2.1883035155096011E-3</v>
      </c>
      <c r="AC64" s="17" t="s">
        <v>75</v>
      </c>
      <c r="AD64" s="21">
        <f t="shared" si="8"/>
        <v>8.8236129098743146E-3</v>
      </c>
      <c r="AE64" s="19">
        <f t="shared" si="9"/>
        <v>0.87462611776882238</v>
      </c>
      <c r="AF64" s="19">
        <f t="shared" si="10"/>
        <v>19</v>
      </c>
    </row>
    <row r="65" spans="1:32" x14ac:dyDescent="0.2">
      <c r="A65" s="6" t="s">
        <v>76</v>
      </c>
      <c r="B65" s="7">
        <v>81</v>
      </c>
      <c r="C65" s="7">
        <v>87</v>
      </c>
      <c r="D65" s="7">
        <v>86</v>
      </c>
      <c r="E65" s="7">
        <v>6</v>
      </c>
      <c r="H65" s="6" t="s">
        <v>76</v>
      </c>
      <c r="I65" s="7">
        <f t="shared" si="0"/>
        <v>81</v>
      </c>
      <c r="J65" s="7">
        <f t="shared" si="1"/>
        <v>87</v>
      </c>
      <c r="K65" s="7">
        <f t="shared" si="2"/>
        <v>86</v>
      </c>
      <c r="L65" s="7">
        <f t="shared" si="3"/>
        <v>0.16666666666666666</v>
      </c>
      <c r="O65" s="6" t="s">
        <v>76</v>
      </c>
      <c r="P65" s="7">
        <f t="shared" si="4"/>
        <v>7.3582848837209303E-3</v>
      </c>
      <c r="Q65" s="7">
        <f t="shared" si="5"/>
        <v>8.1766917293233082E-3</v>
      </c>
      <c r="R65" s="7">
        <f t="shared" si="6"/>
        <v>7.7533357374684458E-3</v>
      </c>
      <c r="S65" s="7">
        <f t="shared" si="7"/>
        <v>4.923682914820285E-3</v>
      </c>
      <c r="V65" s="6" t="s">
        <v>76</v>
      </c>
      <c r="W65" s="7">
        <f>P65*Kriteria!B$3</f>
        <v>2.0439680248909883E-3</v>
      </c>
      <c r="X65" s="7">
        <f>Q65*Kriteria!C$3</f>
        <v>2.2713032599624059E-3</v>
      </c>
      <c r="Y65" s="7">
        <f>R65*Kriteria!D$3</f>
        <v>1.7229634954922467E-3</v>
      </c>
      <c r="Z65" s="7">
        <f>S65*Kriteria!E$3</f>
        <v>1.0941517577548006E-3</v>
      </c>
      <c r="AC65" s="17" t="s">
        <v>76</v>
      </c>
      <c r="AD65" s="21">
        <f t="shared" si="8"/>
        <v>7.132386538100441E-3</v>
      </c>
      <c r="AE65" s="19">
        <f t="shared" si="9"/>
        <v>0.70698608517429373</v>
      </c>
      <c r="AF65" s="19">
        <f t="shared" si="10"/>
        <v>115</v>
      </c>
    </row>
    <row r="66" spans="1:32" x14ac:dyDescent="0.2">
      <c r="A66" s="6" t="s">
        <v>77</v>
      </c>
      <c r="B66" s="7">
        <v>98</v>
      </c>
      <c r="C66" s="7">
        <v>85</v>
      </c>
      <c r="D66" s="7">
        <v>86</v>
      </c>
      <c r="E66" s="7">
        <v>5</v>
      </c>
      <c r="H66" s="6" t="s">
        <v>77</v>
      </c>
      <c r="I66" s="7">
        <f t="shared" si="0"/>
        <v>98</v>
      </c>
      <c r="J66" s="7">
        <f t="shared" si="1"/>
        <v>85</v>
      </c>
      <c r="K66" s="7">
        <f t="shared" si="2"/>
        <v>86</v>
      </c>
      <c r="L66" s="7">
        <f t="shared" si="3"/>
        <v>0.2</v>
      </c>
      <c r="O66" s="6" t="s">
        <v>77</v>
      </c>
      <c r="P66" s="7">
        <f t="shared" si="4"/>
        <v>8.9026162790697676E-3</v>
      </c>
      <c r="Q66" s="7">
        <f t="shared" si="5"/>
        <v>7.9887218045112778E-3</v>
      </c>
      <c r="R66" s="7">
        <f t="shared" si="6"/>
        <v>7.7533357374684458E-3</v>
      </c>
      <c r="S66" s="7">
        <f t="shared" si="7"/>
        <v>5.9084194977843431E-3</v>
      </c>
      <c r="V66" s="6" t="s">
        <v>77</v>
      </c>
      <c r="W66" s="7">
        <f>P66*Kriteria!B$3</f>
        <v>2.4729489683866278E-3</v>
      </c>
      <c r="X66" s="7">
        <f>Q66*Kriteria!C$3</f>
        <v>2.2190893919172929E-3</v>
      </c>
      <c r="Y66" s="7">
        <f>R66*Kriteria!D$3</f>
        <v>1.7229634954922467E-3</v>
      </c>
      <c r="Z66" s="7">
        <f>S66*Kriteria!E$3</f>
        <v>1.3129821093057607E-3</v>
      </c>
      <c r="AC66" s="17" t="s">
        <v>77</v>
      </c>
      <c r="AD66" s="21">
        <f t="shared" si="8"/>
        <v>7.7279839651019288E-3</v>
      </c>
      <c r="AE66" s="19">
        <f t="shared" si="9"/>
        <v>0.76602370056520175</v>
      </c>
      <c r="AF66" s="19">
        <f t="shared" si="10"/>
        <v>65</v>
      </c>
    </row>
    <row r="67" spans="1:32" x14ac:dyDescent="0.2">
      <c r="A67" s="6" t="s">
        <v>78</v>
      </c>
      <c r="B67" s="7">
        <v>89</v>
      </c>
      <c r="C67" s="7">
        <v>90</v>
      </c>
      <c r="D67" s="7">
        <v>80</v>
      </c>
      <c r="E67" s="7">
        <v>2</v>
      </c>
      <c r="H67" s="6" t="s">
        <v>78</v>
      </c>
      <c r="I67" s="7">
        <f t="shared" si="0"/>
        <v>89</v>
      </c>
      <c r="J67" s="7">
        <f t="shared" si="1"/>
        <v>90</v>
      </c>
      <c r="K67" s="7">
        <f t="shared" si="2"/>
        <v>80</v>
      </c>
      <c r="L67" s="7">
        <f t="shared" si="3"/>
        <v>0.5</v>
      </c>
      <c r="O67" s="6" t="s">
        <v>78</v>
      </c>
      <c r="P67" s="7">
        <f t="shared" si="4"/>
        <v>8.0850290697674423E-3</v>
      </c>
      <c r="Q67" s="7">
        <f t="shared" si="5"/>
        <v>8.4586466165413529E-3</v>
      </c>
      <c r="R67" s="7">
        <f t="shared" si="6"/>
        <v>7.2124053371799496E-3</v>
      </c>
      <c r="S67" s="7">
        <f t="shared" si="7"/>
        <v>1.4771048744460856E-2</v>
      </c>
      <c r="V67" s="6" t="s">
        <v>78</v>
      </c>
      <c r="W67" s="7">
        <f>P67*Kriteria!B$3</f>
        <v>2.2458414100654067E-3</v>
      </c>
      <c r="X67" s="7">
        <f>Q67*Kriteria!C$3</f>
        <v>2.3496240620300749E-3</v>
      </c>
      <c r="Y67" s="7">
        <f>R67*Kriteria!D$3</f>
        <v>1.6027567399927876E-3</v>
      </c>
      <c r="Z67" s="7">
        <f>S67*Kriteria!E$3</f>
        <v>3.2824552732644017E-3</v>
      </c>
      <c r="AC67" s="17" t="s">
        <v>78</v>
      </c>
      <c r="AD67" s="21">
        <f t="shared" si="8"/>
        <v>9.4806774853526711E-3</v>
      </c>
      <c r="AE67" s="19">
        <f t="shared" si="9"/>
        <v>0.93975656315938749</v>
      </c>
      <c r="AF67" s="19">
        <f t="shared" si="10"/>
        <v>7</v>
      </c>
    </row>
    <row r="68" spans="1:32" x14ac:dyDescent="0.2">
      <c r="A68" s="6" t="s">
        <v>79</v>
      </c>
      <c r="B68" s="7">
        <v>98</v>
      </c>
      <c r="C68" s="7">
        <v>88</v>
      </c>
      <c r="D68" s="7">
        <v>79</v>
      </c>
      <c r="E68" s="7">
        <v>5</v>
      </c>
      <c r="H68" s="6" t="s">
        <v>79</v>
      </c>
      <c r="I68" s="7">
        <f t="shared" si="0"/>
        <v>98</v>
      </c>
      <c r="J68" s="7">
        <f t="shared" si="1"/>
        <v>88</v>
      </c>
      <c r="K68" s="7">
        <f t="shared" si="2"/>
        <v>79</v>
      </c>
      <c r="L68" s="7">
        <f t="shared" si="3"/>
        <v>0.2</v>
      </c>
      <c r="O68" s="6" t="s">
        <v>79</v>
      </c>
      <c r="P68" s="7">
        <f t="shared" si="4"/>
        <v>8.9026162790697676E-3</v>
      </c>
      <c r="Q68" s="7">
        <f t="shared" si="5"/>
        <v>8.2706766917293225E-3</v>
      </c>
      <c r="R68" s="7">
        <f t="shared" si="6"/>
        <v>7.1222502704651998E-3</v>
      </c>
      <c r="S68" s="7">
        <f t="shared" si="7"/>
        <v>5.9084194977843431E-3</v>
      </c>
      <c r="V68" s="6" t="s">
        <v>79</v>
      </c>
      <c r="W68" s="7">
        <f>P68*Kriteria!B$3</f>
        <v>2.4729489683866278E-3</v>
      </c>
      <c r="X68" s="7">
        <f>Q68*Kriteria!C$3</f>
        <v>2.2974101939849619E-3</v>
      </c>
      <c r="Y68" s="7">
        <f>R68*Kriteria!D$3</f>
        <v>1.5827222807428777E-3</v>
      </c>
      <c r="Z68" s="7">
        <f>S68*Kriteria!E$3</f>
        <v>1.3129821093057607E-3</v>
      </c>
      <c r="AC68" s="17" t="s">
        <v>79</v>
      </c>
      <c r="AD68" s="21">
        <f t="shared" si="8"/>
        <v>7.6660635524202284E-3</v>
      </c>
      <c r="AE68" s="19">
        <f t="shared" si="9"/>
        <v>0.75988594149671029</v>
      </c>
      <c r="AF68" s="19">
        <f t="shared" si="10"/>
        <v>71</v>
      </c>
    </row>
    <row r="69" spans="1:32" x14ac:dyDescent="0.2">
      <c r="A69" s="6" t="s">
        <v>80</v>
      </c>
      <c r="B69" s="7">
        <v>98</v>
      </c>
      <c r="C69" s="7">
        <v>85</v>
      </c>
      <c r="D69" s="7">
        <v>98</v>
      </c>
      <c r="E69" s="7">
        <v>5</v>
      </c>
      <c r="H69" s="6" t="s">
        <v>80</v>
      </c>
      <c r="I69" s="7">
        <f t="shared" si="0"/>
        <v>98</v>
      </c>
      <c r="J69" s="7">
        <f t="shared" si="1"/>
        <v>85</v>
      </c>
      <c r="K69" s="7">
        <f t="shared" si="2"/>
        <v>98</v>
      </c>
      <c r="L69" s="7">
        <f t="shared" si="3"/>
        <v>0.2</v>
      </c>
      <c r="O69" s="6" t="s">
        <v>80</v>
      </c>
      <c r="P69" s="7">
        <f t="shared" si="4"/>
        <v>8.9026162790697676E-3</v>
      </c>
      <c r="Q69" s="7">
        <f t="shared" si="5"/>
        <v>7.9887218045112778E-3</v>
      </c>
      <c r="R69" s="7">
        <f t="shared" si="6"/>
        <v>8.8351965380454381E-3</v>
      </c>
      <c r="S69" s="7">
        <f t="shared" si="7"/>
        <v>5.9084194977843431E-3</v>
      </c>
      <c r="V69" s="6" t="s">
        <v>80</v>
      </c>
      <c r="W69" s="7">
        <f>P69*Kriteria!B$3</f>
        <v>2.4729489683866278E-3</v>
      </c>
      <c r="X69" s="7">
        <f>Q69*Kriteria!C$3</f>
        <v>2.2190893919172929E-3</v>
      </c>
      <c r="Y69" s="7">
        <f>R69*Kriteria!D$3</f>
        <v>1.9633770064911649E-3</v>
      </c>
      <c r="Z69" s="7">
        <f>S69*Kriteria!E$3</f>
        <v>1.3129821093057607E-3</v>
      </c>
      <c r="AC69" s="17" t="s">
        <v>80</v>
      </c>
      <c r="AD69" s="21">
        <f t="shared" si="8"/>
        <v>7.9683974761008466E-3</v>
      </c>
      <c r="AE69" s="19">
        <f t="shared" si="9"/>
        <v>0.78985429444232491</v>
      </c>
      <c r="AF69" s="19">
        <f t="shared" si="10"/>
        <v>51</v>
      </c>
    </row>
    <row r="70" spans="1:32" x14ac:dyDescent="0.2">
      <c r="A70" s="6" t="s">
        <v>81</v>
      </c>
      <c r="B70" s="7">
        <v>84</v>
      </c>
      <c r="C70" s="7">
        <v>81</v>
      </c>
      <c r="D70" s="7">
        <v>94</v>
      </c>
      <c r="E70" s="7">
        <v>6</v>
      </c>
      <c r="H70" s="6" t="s">
        <v>81</v>
      </c>
      <c r="I70" s="7">
        <f t="shared" ref="I70:I128" si="11">IF(B$129 = "cost", IF(B70&lt;&gt;0, 1/B70, 0),B70)</f>
        <v>84</v>
      </c>
      <c r="J70" s="7">
        <f t="shared" ref="J70:J128" si="12">IF(C$129 = "cost", IF(C70&lt;&gt;0, 1/C70, 0),C70)</f>
        <v>81</v>
      </c>
      <c r="K70" s="7">
        <f t="shared" ref="K70:K128" si="13">IF(D$129 = "cost", IF(D70&lt;&gt;0, 1/D70, 0),D70)</f>
        <v>94</v>
      </c>
      <c r="L70" s="7">
        <f t="shared" ref="L70:L128" si="14">IF(E$129 = "cost", IF(E70&lt;&gt;0, 1/E70, 0),E70)</f>
        <v>0.16666666666666666</v>
      </c>
      <c r="O70" s="6" t="s">
        <v>81</v>
      </c>
      <c r="P70" s="7">
        <f t="shared" ref="P70:P128" si="15">I70/I$130</f>
        <v>7.6308139534883718E-3</v>
      </c>
      <c r="Q70" s="7">
        <f t="shared" ref="Q70:Q128" si="16">J70/J$130</f>
        <v>7.6127819548872178E-3</v>
      </c>
      <c r="R70" s="7">
        <f t="shared" ref="R70:R128" si="17">K70/K$130</f>
        <v>8.4745762711864406E-3</v>
      </c>
      <c r="S70" s="7">
        <f t="shared" ref="S70:S128" si="18">L70/L$130</f>
        <v>4.923682914820285E-3</v>
      </c>
      <c r="V70" s="6" t="s">
        <v>81</v>
      </c>
      <c r="W70" s="7">
        <f>P70*Kriteria!B$3</f>
        <v>2.1196705443313952E-3</v>
      </c>
      <c r="X70" s="7">
        <f>Q70*Kriteria!C$3</f>
        <v>2.1146616558270675E-3</v>
      </c>
      <c r="Y70" s="7">
        <f>R70*Kriteria!D$3</f>
        <v>1.8832391694915253E-3</v>
      </c>
      <c r="Z70" s="7">
        <f>S70*Kriteria!E$3</f>
        <v>1.0941517577548006E-3</v>
      </c>
      <c r="AC70" s="17" t="s">
        <v>81</v>
      </c>
      <c r="AD70" s="21">
        <f t="shared" ref="AD70:AD128" si="19">SUM(W70:Z70)</f>
        <v>7.2117231274047887E-3</v>
      </c>
      <c r="AE70" s="19">
        <f t="shared" ref="AE70:AE128" si="20">AD70/AG$1</f>
        <v>0.71485019410665951</v>
      </c>
      <c r="AF70" s="19">
        <f t="shared" ref="AF70:AF128" si="21">RANK(AE70,AE$5:AE$128)</f>
        <v>112</v>
      </c>
    </row>
    <row r="71" spans="1:32" x14ac:dyDescent="0.2">
      <c r="A71" s="6" t="s">
        <v>82</v>
      </c>
      <c r="B71" s="7">
        <v>87</v>
      </c>
      <c r="C71" s="7">
        <v>87</v>
      </c>
      <c r="D71" s="7">
        <v>84</v>
      </c>
      <c r="E71" s="7">
        <v>3</v>
      </c>
      <c r="H71" s="6" t="s">
        <v>82</v>
      </c>
      <c r="I71" s="7">
        <f t="shared" si="11"/>
        <v>87</v>
      </c>
      <c r="J71" s="7">
        <f t="shared" si="12"/>
        <v>87</v>
      </c>
      <c r="K71" s="7">
        <f t="shared" si="13"/>
        <v>84</v>
      </c>
      <c r="L71" s="7">
        <f t="shared" si="14"/>
        <v>0.33333333333333331</v>
      </c>
      <c r="O71" s="6" t="s">
        <v>82</v>
      </c>
      <c r="P71" s="7">
        <f t="shared" si="15"/>
        <v>7.9033430232558141E-3</v>
      </c>
      <c r="Q71" s="7">
        <f t="shared" si="16"/>
        <v>8.1766917293233082E-3</v>
      </c>
      <c r="R71" s="7">
        <f t="shared" si="17"/>
        <v>7.5730256040389471E-3</v>
      </c>
      <c r="S71" s="7">
        <f t="shared" si="18"/>
        <v>9.8473658296405701E-3</v>
      </c>
      <c r="V71" s="6" t="s">
        <v>82</v>
      </c>
      <c r="W71" s="7">
        <f>P71*Kriteria!B$3</f>
        <v>2.1953730637718021E-3</v>
      </c>
      <c r="X71" s="7">
        <f>Q71*Kriteria!C$3</f>
        <v>2.2713032599624059E-3</v>
      </c>
      <c r="Y71" s="7">
        <f>R71*Kriteria!D$3</f>
        <v>1.682894576992427E-3</v>
      </c>
      <c r="Z71" s="7">
        <f>S71*Kriteria!E$3</f>
        <v>2.1883035155096011E-3</v>
      </c>
      <c r="AC71" s="17" t="s">
        <v>82</v>
      </c>
      <c r="AD71" s="21">
        <f t="shared" si="19"/>
        <v>8.337874416236235E-3</v>
      </c>
      <c r="AE71" s="19">
        <f t="shared" si="20"/>
        <v>0.82647808846598192</v>
      </c>
      <c r="AF71" s="19">
        <f t="shared" si="21"/>
        <v>34</v>
      </c>
    </row>
    <row r="72" spans="1:32" x14ac:dyDescent="0.2">
      <c r="A72" s="6" t="s">
        <v>83</v>
      </c>
      <c r="B72" s="7">
        <v>84</v>
      </c>
      <c r="C72" s="7">
        <v>90</v>
      </c>
      <c r="D72" s="7">
        <v>78</v>
      </c>
      <c r="E72" s="7">
        <v>6</v>
      </c>
      <c r="H72" s="6" t="s">
        <v>83</v>
      </c>
      <c r="I72" s="7">
        <f t="shared" si="11"/>
        <v>84</v>
      </c>
      <c r="J72" s="7">
        <f t="shared" si="12"/>
        <v>90</v>
      </c>
      <c r="K72" s="7">
        <f t="shared" si="13"/>
        <v>78</v>
      </c>
      <c r="L72" s="7">
        <f t="shared" si="14"/>
        <v>0.16666666666666666</v>
      </c>
      <c r="O72" s="6" t="s">
        <v>83</v>
      </c>
      <c r="P72" s="7">
        <f t="shared" si="15"/>
        <v>7.6308139534883718E-3</v>
      </c>
      <c r="Q72" s="7">
        <f t="shared" si="16"/>
        <v>8.4586466165413529E-3</v>
      </c>
      <c r="R72" s="7">
        <f t="shared" si="17"/>
        <v>7.0320952037504509E-3</v>
      </c>
      <c r="S72" s="7">
        <f t="shared" si="18"/>
        <v>4.923682914820285E-3</v>
      </c>
      <c r="V72" s="6" t="s">
        <v>83</v>
      </c>
      <c r="W72" s="7">
        <f>P72*Kriteria!B$3</f>
        <v>2.1196705443313952E-3</v>
      </c>
      <c r="X72" s="7">
        <f>Q72*Kriteria!C$3</f>
        <v>2.3496240620300749E-3</v>
      </c>
      <c r="Y72" s="7">
        <f>R72*Kriteria!D$3</f>
        <v>1.5626878214929679E-3</v>
      </c>
      <c r="Z72" s="7">
        <f>S72*Kriteria!E$3</f>
        <v>1.0941517577548006E-3</v>
      </c>
      <c r="AC72" s="17" t="s">
        <v>83</v>
      </c>
      <c r="AD72" s="21">
        <f t="shared" si="19"/>
        <v>7.1261341856092382E-3</v>
      </c>
      <c r="AE72" s="19">
        <f t="shared" si="20"/>
        <v>0.70636633101665347</v>
      </c>
      <c r="AF72" s="19">
        <f t="shared" si="21"/>
        <v>116</v>
      </c>
    </row>
    <row r="73" spans="1:32" x14ac:dyDescent="0.2">
      <c r="A73" s="6" t="s">
        <v>84</v>
      </c>
      <c r="B73" s="7">
        <v>89</v>
      </c>
      <c r="C73" s="7">
        <v>80</v>
      </c>
      <c r="D73" s="7">
        <v>87</v>
      </c>
      <c r="E73" s="7">
        <v>2</v>
      </c>
      <c r="H73" s="6" t="s">
        <v>84</v>
      </c>
      <c r="I73" s="7">
        <f t="shared" si="11"/>
        <v>89</v>
      </c>
      <c r="J73" s="7">
        <f t="shared" si="12"/>
        <v>80</v>
      </c>
      <c r="K73" s="7">
        <f t="shared" si="13"/>
        <v>87</v>
      </c>
      <c r="L73" s="7">
        <f t="shared" si="14"/>
        <v>0.5</v>
      </c>
      <c r="O73" s="6" t="s">
        <v>84</v>
      </c>
      <c r="P73" s="7">
        <f t="shared" si="15"/>
        <v>8.0850290697674423E-3</v>
      </c>
      <c r="Q73" s="7">
        <f t="shared" si="16"/>
        <v>7.5187969924812026E-3</v>
      </c>
      <c r="R73" s="7">
        <f t="shared" si="17"/>
        <v>7.8434908041831956E-3</v>
      </c>
      <c r="S73" s="7">
        <f t="shared" si="18"/>
        <v>1.4771048744460856E-2</v>
      </c>
      <c r="V73" s="6" t="s">
        <v>84</v>
      </c>
      <c r="W73" s="7">
        <f>P73*Kriteria!B$3</f>
        <v>2.2458414100654067E-3</v>
      </c>
      <c r="X73" s="7">
        <f>Q73*Kriteria!C$3</f>
        <v>2.088554721804511E-3</v>
      </c>
      <c r="Y73" s="7">
        <f>R73*Kriteria!D$3</f>
        <v>1.7429979547421567E-3</v>
      </c>
      <c r="Z73" s="7">
        <f>S73*Kriteria!E$3</f>
        <v>3.2824552732644017E-3</v>
      </c>
      <c r="AC73" s="17" t="s">
        <v>84</v>
      </c>
      <c r="AD73" s="21">
        <f t="shared" si="19"/>
        <v>9.3598493598764758E-3</v>
      </c>
      <c r="AE73" s="19">
        <f t="shared" si="20"/>
        <v>0.92777967394382987</v>
      </c>
      <c r="AF73" s="19">
        <f t="shared" si="21"/>
        <v>13</v>
      </c>
    </row>
    <row r="74" spans="1:32" x14ac:dyDescent="0.2">
      <c r="A74" s="6" t="s">
        <v>85</v>
      </c>
      <c r="B74" s="7">
        <v>77</v>
      </c>
      <c r="C74" s="7">
        <v>87</v>
      </c>
      <c r="D74" s="7">
        <v>88</v>
      </c>
      <c r="E74" s="7">
        <v>2</v>
      </c>
      <c r="H74" s="6" t="s">
        <v>85</v>
      </c>
      <c r="I74" s="7">
        <f t="shared" si="11"/>
        <v>77</v>
      </c>
      <c r="J74" s="7">
        <f t="shared" si="12"/>
        <v>87</v>
      </c>
      <c r="K74" s="7">
        <f t="shared" si="13"/>
        <v>88</v>
      </c>
      <c r="L74" s="7">
        <f t="shared" si="14"/>
        <v>0.5</v>
      </c>
      <c r="O74" s="6" t="s">
        <v>85</v>
      </c>
      <c r="P74" s="7">
        <f t="shared" si="15"/>
        <v>6.9949127906976747E-3</v>
      </c>
      <c r="Q74" s="7">
        <f t="shared" si="16"/>
        <v>8.1766917293233082E-3</v>
      </c>
      <c r="R74" s="7">
        <f t="shared" si="17"/>
        <v>7.9336458708979436E-3</v>
      </c>
      <c r="S74" s="7">
        <f t="shared" si="18"/>
        <v>1.4771048744460856E-2</v>
      </c>
      <c r="V74" s="6" t="s">
        <v>85</v>
      </c>
      <c r="W74" s="7">
        <f>P74*Kriteria!B$3</f>
        <v>1.9430313323037789E-3</v>
      </c>
      <c r="X74" s="7">
        <f>Q74*Kriteria!C$3</f>
        <v>2.2713032599624059E-3</v>
      </c>
      <c r="Y74" s="7">
        <f>R74*Kriteria!D$3</f>
        <v>1.7630324139920662E-3</v>
      </c>
      <c r="Z74" s="7">
        <f>S74*Kriteria!E$3</f>
        <v>3.2824552732644017E-3</v>
      </c>
      <c r="AC74" s="17" t="s">
        <v>85</v>
      </c>
      <c r="AD74" s="21">
        <f t="shared" si="19"/>
        <v>9.2598222795226524E-3</v>
      </c>
      <c r="AE74" s="19">
        <f t="shared" si="20"/>
        <v>0.91786465411519358</v>
      </c>
      <c r="AF74" s="19">
        <f t="shared" si="21"/>
        <v>17</v>
      </c>
    </row>
    <row r="75" spans="1:32" x14ac:dyDescent="0.2">
      <c r="A75" s="6" t="s">
        <v>86</v>
      </c>
      <c r="B75" s="7">
        <v>96</v>
      </c>
      <c r="C75" s="7">
        <v>89</v>
      </c>
      <c r="D75" s="7">
        <v>90</v>
      </c>
      <c r="E75" s="7">
        <v>4</v>
      </c>
      <c r="H75" s="6" t="s">
        <v>86</v>
      </c>
      <c r="I75" s="7">
        <f t="shared" si="11"/>
        <v>96</v>
      </c>
      <c r="J75" s="7">
        <f t="shared" si="12"/>
        <v>89</v>
      </c>
      <c r="K75" s="7">
        <f t="shared" si="13"/>
        <v>90</v>
      </c>
      <c r="L75" s="7">
        <f t="shared" si="14"/>
        <v>0.25</v>
      </c>
      <c r="O75" s="6" t="s">
        <v>86</v>
      </c>
      <c r="P75" s="7">
        <f t="shared" si="15"/>
        <v>8.7209302325581394E-3</v>
      </c>
      <c r="Q75" s="7">
        <f t="shared" si="16"/>
        <v>8.3646616541353386E-3</v>
      </c>
      <c r="R75" s="7">
        <f t="shared" si="17"/>
        <v>8.1139560043274432E-3</v>
      </c>
      <c r="S75" s="7">
        <f t="shared" si="18"/>
        <v>7.385524372230428E-3</v>
      </c>
      <c r="V75" s="6" t="s">
        <v>86</v>
      </c>
      <c r="W75" s="7">
        <f>P75*Kriteria!B$3</f>
        <v>2.4224806220930232E-3</v>
      </c>
      <c r="X75" s="7">
        <f>Q75*Kriteria!C$3</f>
        <v>2.3235171280075189E-3</v>
      </c>
      <c r="Y75" s="7">
        <f>R75*Kriteria!D$3</f>
        <v>1.8031013324918861E-3</v>
      </c>
      <c r="Z75" s="7">
        <f>S75*Kriteria!E$3</f>
        <v>1.6412276366322008E-3</v>
      </c>
      <c r="AC75" s="17" t="s">
        <v>86</v>
      </c>
      <c r="AD75" s="21">
        <f t="shared" si="19"/>
        <v>8.190326719224629E-3</v>
      </c>
      <c r="AE75" s="19">
        <f t="shared" si="20"/>
        <v>0.81185266566682723</v>
      </c>
      <c r="AF75" s="19">
        <f t="shared" si="21"/>
        <v>44</v>
      </c>
    </row>
    <row r="76" spans="1:32" x14ac:dyDescent="0.2">
      <c r="A76" s="6" t="s">
        <v>87</v>
      </c>
      <c r="B76" s="7">
        <v>93</v>
      </c>
      <c r="C76" s="7">
        <v>81</v>
      </c>
      <c r="D76" s="7">
        <v>84</v>
      </c>
      <c r="E76" s="7">
        <v>6</v>
      </c>
      <c r="H76" s="6" t="s">
        <v>87</v>
      </c>
      <c r="I76" s="7">
        <f t="shared" si="11"/>
        <v>93</v>
      </c>
      <c r="J76" s="7">
        <f t="shared" si="12"/>
        <v>81</v>
      </c>
      <c r="K76" s="7">
        <f t="shared" si="13"/>
        <v>84</v>
      </c>
      <c r="L76" s="7">
        <f t="shared" si="14"/>
        <v>0.16666666666666666</v>
      </c>
      <c r="O76" s="6" t="s">
        <v>87</v>
      </c>
      <c r="P76" s="7">
        <f t="shared" si="15"/>
        <v>8.4484011627906971E-3</v>
      </c>
      <c r="Q76" s="7">
        <f t="shared" si="16"/>
        <v>7.6127819548872178E-3</v>
      </c>
      <c r="R76" s="7">
        <f t="shared" si="17"/>
        <v>7.5730256040389471E-3</v>
      </c>
      <c r="S76" s="7">
        <f t="shared" si="18"/>
        <v>4.923682914820285E-3</v>
      </c>
      <c r="V76" s="6" t="s">
        <v>87</v>
      </c>
      <c r="W76" s="7">
        <f>P76*Kriteria!B$3</f>
        <v>2.3467781026526159E-3</v>
      </c>
      <c r="X76" s="7">
        <f>Q76*Kriteria!C$3</f>
        <v>2.1146616558270675E-3</v>
      </c>
      <c r="Y76" s="7">
        <f>R76*Kriteria!D$3</f>
        <v>1.682894576992427E-3</v>
      </c>
      <c r="Z76" s="7">
        <f>S76*Kriteria!E$3</f>
        <v>1.0941517577548006E-3</v>
      </c>
      <c r="AC76" s="17" t="s">
        <v>87</v>
      </c>
      <c r="AD76" s="21">
        <f t="shared" si="19"/>
        <v>7.2384860932269103E-3</v>
      </c>
      <c r="AE76" s="19">
        <f t="shared" si="20"/>
        <v>0.71750302907755759</v>
      </c>
      <c r="AF76" s="19">
        <f t="shared" si="21"/>
        <v>107</v>
      </c>
    </row>
    <row r="77" spans="1:32" x14ac:dyDescent="0.2">
      <c r="A77" s="6" t="s">
        <v>88</v>
      </c>
      <c r="B77" s="7">
        <v>89</v>
      </c>
      <c r="C77" s="7">
        <v>80</v>
      </c>
      <c r="D77" s="7">
        <v>79</v>
      </c>
      <c r="E77" s="7">
        <v>4</v>
      </c>
      <c r="H77" s="6" t="s">
        <v>88</v>
      </c>
      <c r="I77" s="7">
        <f t="shared" si="11"/>
        <v>89</v>
      </c>
      <c r="J77" s="7">
        <f t="shared" si="12"/>
        <v>80</v>
      </c>
      <c r="K77" s="7">
        <f t="shared" si="13"/>
        <v>79</v>
      </c>
      <c r="L77" s="7">
        <f t="shared" si="14"/>
        <v>0.25</v>
      </c>
      <c r="O77" s="6" t="s">
        <v>88</v>
      </c>
      <c r="P77" s="7">
        <f t="shared" si="15"/>
        <v>8.0850290697674423E-3</v>
      </c>
      <c r="Q77" s="7">
        <f t="shared" si="16"/>
        <v>7.5187969924812026E-3</v>
      </c>
      <c r="R77" s="7">
        <f t="shared" si="17"/>
        <v>7.1222502704651998E-3</v>
      </c>
      <c r="S77" s="7">
        <f t="shared" si="18"/>
        <v>7.385524372230428E-3</v>
      </c>
      <c r="V77" s="6" t="s">
        <v>88</v>
      </c>
      <c r="W77" s="7">
        <f>P77*Kriteria!B$3</f>
        <v>2.2458414100654067E-3</v>
      </c>
      <c r="X77" s="7">
        <f>Q77*Kriteria!C$3</f>
        <v>2.088554721804511E-3</v>
      </c>
      <c r="Y77" s="7">
        <f>R77*Kriteria!D$3</f>
        <v>1.5827222807428777E-3</v>
      </c>
      <c r="Z77" s="7">
        <f>S77*Kriteria!E$3</f>
        <v>1.6412276366322008E-3</v>
      </c>
      <c r="AC77" s="17" t="s">
        <v>88</v>
      </c>
      <c r="AD77" s="21">
        <f t="shared" si="19"/>
        <v>7.5583460492449957E-3</v>
      </c>
      <c r="AE77" s="19">
        <f t="shared" si="20"/>
        <v>0.74920862115410181</v>
      </c>
      <c r="AF77" s="19">
        <f t="shared" si="21"/>
        <v>78</v>
      </c>
    </row>
    <row r="78" spans="1:32" x14ac:dyDescent="0.2">
      <c r="A78" s="6" t="s">
        <v>89</v>
      </c>
      <c r="B78" s="7">
        <v>97</v>
      </c>
      <c r="C78" s="7">
        <v>85</v>
      </c>
      <c r="D78" s="7">
        <v>93</v>
      </c>
      <c r="E78" s="7">
        <v>5</v>
      </c>
      <c r="H78" s="6" t="s">
        <v>89</v>
      </c>
      <c r="I78" s="7">
        <f t="shared" si="11"/>
        <v>97</v>
      </c>
      <c r="J78" s="7">
        <f t="shared" si="12"/>
        <v>85</v>
      </c>
      <c r="K78" s="7">
        <f t="shared" si="13"/>
        <v>93</v>
      </c>
      <c r="L78" s="7">
        <f t="shared" si="14"/>
        <v>0.2</v>
      </c>
      <c r="O78" s="6" t="s">
        <v>89</v>
      </c>
      <c r="P78" s="7">
        <f t="shared" si="15"/>
        <v>8.8117732558139535E-3</v>
      </c>
      <c r="Q78" s="7">
        <f t="shared" si="16"/>
        <v>7.9887218045112778E-3</v>
      </c>
      <c r="R78" s="7">
        <f t="shared" si="17"/>
        <v>8.3844212044716909E-3</v>
      </c>
      <c r="S78" s="7">
        <f t="shared" si="18"/>
        <v>5.9084194977843431E-3</v>
      </c>
      <c r="V78" s="6" t="s">
        <v>89</v>
      </c>
      <c r="W78" s="7">
        <f>P78*Kriteria!B$3</f>
        <v>2.4477147952398255E-3</v>
      </c>
      <c r="X78" s="7">
        <f>Q78*Kriteria!C$3</f>
        <v>2.2190893919172929E-3</v>
      </c>
      <c r="Y78" s="7">
        <f>R78*Kriteria!D$3</f>
        <v>1.8632047102416156E-3</v>
      </c>
      <c r="Z78" s="7">
        <f>S78*Kriteria!E$3</f>
        <v>1.3129821093057607E-3</v>
      </c>
      <c r="AC78" s="17" t="s">
        <v>89</v>
      </c>
      <c r="AD78" s="21">
        <f t="shared" si="19"/>
        <v>7.8429910067044951E-3</v>
      </c>
      <c r="AE78" s="19">
        <f t="shared" si="20"/>
        <v>0.77742358441554205</v>
      </c>
      <c r="AF78" s="19">
        <f t="shared" si="21"/>
        <v>58</v>
      </c>
    </row>
    <row r="79" spans="1:32" x14ac:dyDescent="0.2">
      <c r="A79" s="6" t="s">
        <v>90</v>
      </c>
      <c r="B79" s="7">
        <v>85</v>
      </c>
      <c r="C79" s="7">
        <v>80</v>
      </c>
      <c r="D79" s="7">
        <v>97</v>
      </c>
      <c r="E79" s="7">
        <v>2</v>
      </c>
      <c r="H79" s="6" t="s">
        <v>90</v>
      </c>
      <c r="I79" s="7">
        <f t="shared" si="11"/>
        <v>85</v>
      </c>
      <c r="J79" s="7">
        <f t="shared" si="12"/>
        <v>80</v>
      </c>
      <c r="K79" s="7">
        <f t="shared" si="13"/>
        <v>97</v>
      </c>
      <c r="L79" s="7">
        <f t="shared" si="14"/>
        <v>0.5</v>
      </c>
      <c r="O79" s="6" t="s">
        <v>90</v>
      </c>
      <c r="P79" s="7">
        <f t="shared" si="15"/>
        <v>7.7216569767441859E-3</v>
      </c>
      <c r="Q79" s="7">
        <f t="shared" si="16"/>
        <v>7.5187969924812026E-3</v>
      </c>
      <c r="R79" s="7">
        <f t="shared" si="17"/>
        <v>8.7450414713306883E-3</v>
      </c>
      <c r="S79" s="7">
        <f t="shared" si="18"/>
        <v>1.4771048744460856E-2</v>
      </c>
      <c r="V79" s="6" t="s">
        <v>90</v>
      </c>
      <c r="W79" s="7">
        <f>P79*Kriteria!B$3</f>
        <v>2.1449047174781975E-3</v>
      </c>
      <c r="X79" s="7">
        <f>Q79*Kriteria!C$3</f>
        <v>2.088554721804511E-3</v>
      </c>
      <c r="Y79" s="7">
        <f>R79*Kriteria!D$3</f>
        <v>1.9433425472412547E-3</v>
      </c>
      <c r="Z79" s="7">
        <f>S79*Kriteria!E$3</f>
        <v>3.2824552732644017E-3</v>
      </c>
      <c r="AC79" s="17" t="s">
        <v>90</v>
      </c>
      <c r="AD79" s="21">
        <f t="shared" si="19"/>
        <v>9.4592572597883649E-3</v>
      </c>
      <c r="AE79" s="19">
        <f t="shared" si="20"/>
        <v>0.93763331852950615</v>
      </c>
      <c r="AF79" s="19">
        <f t="shared" si="21"/>
        <v>8</v>
      </c>
    </row>
    <row r="80" spans="1:32" x14ac:dyDescent="0.2">
      <c r="A80" s="6" t="s">
        <v>91</v>
      </c>
      <c r="B80" s="7">
        <v>94</v>
      </c>
      <c r="C80" s="7">
        <v>88</v>
      </c>
      <c r="D80" s="7">
        <v>79</v>
      </c>
      <c r="E80" s="7">
        <v>3</v>
      </c>
      <c r="H80" s="6" t="s">
        <v>91</v>
      </c>
      <c r="I80" s="7">
        <f t="shared" si="11"/>
        <v>94</v>
      </c>
      <c r="J80" s="7">
        <f t="shared" si="12"/>
        <v>88</v>
      </c>
      <c r="K80" s="7">
        <f t="shared" si="13"/>
        <v>79</v>
      </c>
      <c r="L80" s="7">
        <f t="shared" si="14"/>
        <v>0.33333333333333331</v>
      </c>
      <c r="O80" s="6" t="s">
        <v>91</v>
      </c>
      <c r="P80" s="7">
        <f t="shared" si="15"/>
        <v>8.5392441860465112E-3</v>
      </c>
      <c r="Q80" s="7">
        <f t="shared" si="16"/>
        <v>8.2706766917293225E-3</v>
      </c>
      <c r="R80" s="7">
        <f t="shared" si="17"/>
        <v>7.1222502704651998E-3</v>
      </c>
      <c r="S80" s="7">
        <f t="shared" si="18"/>
        <v>9.8473658296405701E-3</v>
      </c>
      <c r="V80" s="6" t="s">
        <v>91</v>
      </c>
      <c r="W80" s="7">
        <f>P80*Kriteria!B$3</f>
        <v>2.3720122757994182E-3</v>
      </c>
      <c r="X80" s="7">
        <f>Q80*Kriteria!C$3</f>
        <v>2.2974101939849619E-3</v>
      </c>
      <c r="Y80" s="7">
        <f>R80*Kriteria!D$3</f>
        <v>1.5827222807428777E-3</v>
      </c>
      <c r="Z80" s="7">
        <f>S80*Kriteria!E$3</f>
        <v>2.1883035155096011E-3</v>
      </c>
      <c r="AC80" s="17" t="s">
        <v>91</v>
      </c>
      <c r="AD80" s="21">
        <f t="shared" si="19"/>
        <v>8.4404482660368589E-3</v>
      </c>
      <c r="AE80" s="19">
        <f t="shared" si="20"/>
        <v>0.83664555262743956</v>
      </c>
      <c r="AF80" s="19">
        <f t="shared" si="21"/>
        <v>27</v>
      </c>
    </row>
    <row r="81" spans="1:32" x14ac:dyDescent="0.2">
      <c r="A81" s="6" t="s">
        <v>92</v>
      </c>
      <c r="B81" s="7">
        <v>85</v>
      </c>
      <c r="C81" s="7">
        <v>82</v>
      </c>
      <c r="D81" s="7">
        <v>91</v>
      </c>
      <c r="E81" s="7">
        <v>3</v>
      </c>
      <c r="H81" s="6" t="s">
        <v>92</v>
      </c>
      <c r="I81" s="7">
        <f t="shared" si="11"/>
        <v>85</v>
      </c>
      <c r="J81" s="7">
        <f t="shared" si="12"/>
        <v>82</v>
      </c>
      <c r="K81" s="7">
        <f t="shared" si="13"/>
        <v>91</v>
      </c>
      <c r="L81" s="7">
        <f t="shared" si="14"/>
        <v>0.33333333333333331</v>
      </c>
      <c r="O81" s="6" t="s">
        <v>92</v>
      </c>
      <c r="P81" s="7">
        <f t="shared" si="15"/>
        <v>7.7216569767441859E-3</v>
      </c>
      <c r="Q81" s="7">
        <f t="shared" si="16"/>
        <v>7.706766917293233E-3</v>
      </c>
      <c r="R81" s="7">
        <f t="shared" si="17"/>
        <v>8.204111071042193E-3</v>
      </c>
      <c r="S81" s="7">
        <f t="shared" si="18"/>
        <v>9.8473658296405701E-3</v>
      </c>
      <c r="V81" s="6" t="s">
        <v>92</v>
      </c>
      <c r="W81" s="7">
        <f>P81*Kriteria!B$3</f>
        <v>2.1449047174781975E-3</v>
      </c>
      <c r="X81" s="7">
        <f>Q81*Kriteria!C$3</f>
        <v>2.1407685898496239E-3</v>
      </c>
      <c r="Y81" s="7">
        <f>R81*Kriteria!D$3</f>
        <v>1.8231357917417959E-3</v>
      </c>
      <c r="Z81" s="7">
        <f>S81*Kriteria!E$3</f>
        <v>2.1883035155096011E-3</v>
      </c>
      <c r="AC81" s="17" t="s">
        <v>92</v>
      </c>
      <c r="AD81" s="21">
        <f t="shared" si="19"/>
        <v>8.297112614579218E-3</v>
      </c>
      <c r="AE81" s="19">
        <f t="shared" si="20"/>
        <v>0.82243764191640101</v>
      </c>
      <c r="AF81" s="19">
        <f t="shared" si="21"/>
        <v>37</v>
      </c>
    </row>
    <row r="82" spans="1:32" x14ac:dyDescent="0.2">
      <c r="A82" s="6" t="s">
        <v>93</v>
      </c>
      <c r="B82" s="7">
        <v>94</v>
      </c>
      <c r="C82" s="7">
        <v>80</v>
      </c>
      <c r="D82" s="7">
        <v>85</v>
      </c>
      <c r="E82" s="7">
        <v>4</v>
      </c>
      <c r="H82" s="6" t="s">
        <v>93</v>
      </c>
      <c r="I82" s="7">
        <f t="shared" si="11"/>
        <v>94</v>
      </c>
      <c r="J82" s="7">
        <f t="shared" si="12"/>
        <v>80</v>
      </c>
      <c r="K82" s="7">
        <f t="shared" si="13"/>
        <v>85</v>
      </c>
      <c r="L82" s="7">
        <f t="shared" si="14"/>
        <v>0.25</v>
      </c>
      <c r="O82" s="6" t="s">
        <v>93</v>
      </c>
      <c r="P82" s="7">
        <f t="shared" si="15"/>
        <v>8.5392441860465112E-3</v>
      </c>
      <c r="Q82" s="7">
        <f t="shared" si="16"/>
        <v>7.5187969924812026E-3</v>
      </c>
      <c r="R82" s="7">
        <f t="shared" si="17"/>
        <v>7.663180670753696E-3</v>
      </c>
      <c r="S82" s="7">
        <f t="shared" si="18"/>
        <v>7.385524372230428E-3</v>
      </c>
      <c r="V82" s="6" t="s">
        <v>93</v>
      </c>
      <c r="W82" s="7">
        <f>P82*Kriteria!B$3</f>
        <v>2.3720122757994182E-3</v>
      </c>
      <c r="X82" s="7">
        <f>Q82*Kriteria!C$3</f>
        <v>2.088554721804511E-3</v>
      </c>
      <c r="Y82" s="7">
        <f>R82*Kriteria!D$3</f>
        <v>1.7029290362423368E-3</v>
      </c>
      <c r="Z82" s="7">
        <f>S82*Kriteria!E$3</f>
        <v>1.6412276366322008E-3</v>
      </c>
      <c r="AC82" s="17" t="s">
        <v>93</v>
      </c>
      <c r="AD82" s="21">
        <f t="shared" si="19"/>
        <v>7.8047236704784674E-3</v>
      </c>
      <c r="AE82" s="19">
        <f t="shared" si="20"/>
        <v>0.77363039764923791</v>
      </c>
      <c r="AF82" s="19">
        <f t="shared" si="21"/>
        <v>61</v>
      </c>
    </row>
    <row r="83" spans="1:32" x14ac:dyDescent="0.2">
      <c r="A83" s="6" t="s">
        <v>94</v>
      </c>
      <c r="B83" s="7">
        <v>96</v>
      </c>
      <c r="C83" s="7">
        <v>85</v>
      </c>
      <c r="D83" s="7">
        <v>98</v>
      </c>
      <c r="E83" s="7">
        <v>4</v>
      </c>
      <c r="H83" s="6" t="s">
        <v>94</v>
      </c>
      <c r="I83" s="7">
        <f t="shared" si="11"/>
        <v>96</v>
      </c>
      <c r="J83" s="7">
        <f t="shared" si="12"/>
        <v>85</v>
      </c>
      <c r="K83" s="7">
        <f t="shared" si="13"/>
        <v>98</v>
      </c>
      <c r="L83" s="7">
        <f t="shared" si="14"/>
        <v>0.25</v>
      </c>
      <c r="O83" s="6" t="s">
        <v>94</v>
      </c>
      <c r="P83" s="7">
        <f t="shared" si="15"/>
        <v>8.7209302325581394E-3</v>
      </c>
      <c r="Q83" s="7">
        <f t="shared" si="16"/>
        <v>7.9887218045112778E-3</v>
      </c>
      <c r="R83" s="7">
        <f t="shared" si="17"/>
        <v>8.8351965380454381E-3</v>
      </c>
      <c r="S83" s="7">
        <f t="shared" si="18"/>
        <v>7.385524372230428E-3</v>
      </c>
      <c r="V83" s="6" t="s">
        <v>94</v>
      </c>
      <c r="W83" s="7">
        <f>P83*Kriteria!B$3</f>
        <v>2.4224806220930232E-3</v>
      </c>
      <c r="X83" s="7">
        <f>Q83*Kriteria!C$3</f>
        <v>2.2190893919172929E-3</v>
      </c>
      <c r="Y83" s="7">
        <f>R83*Kriteria!D$3</f>
        <v>1.9633770064911649E-3</v>
      </c>
      <c r="Z83" s="7">
        <f>S83*Kriteria!E$3</f>
        <v>1.6412276366322008E-3</v>
      </c>
      <c r="AC83" s="17" t="s">
        <v>94</v>
      </c>
      <c r="AD83" s="21">
        <f t="shared" si="19"/>
        <v>8.2461746571336828E-3</v>
      </c>
      <c r="AE83" s="19">
        <f t="shared" si="20"/>
        <v>0.81738850066069102</v>
      </c>
      <c r="AF83" s="19">
        <f t="shared" si="21"/>
        <v>41</v>
      </c>
    </row>
    <row r="84" spans="1:32" x14ac:dyDescent="0.2">
      <c r="A84" s="6" t="s">
        <v>95</v>
      </c>
      <c r="B84" s="7">
        <v>96</v>
      </c>
      <c r="C84" s="7">
        <v>82</v>
      </c>
      <c r="D84" s="7">
        <v>81</v>
      </c>
      <c r="E84" s="7">
        <v>6</v>
      </c>
      <c r="H84" s="6" t="s">
        <v>95</v>
      </c>
      <c r="I84" s="7">
        <f t="shared" si="11"/>
        <v>96</v>
      </c>
      <c r="J84" s="7">
        <f t="shared" si="12"/>
        <v>82</v>
      </c>
      <c r="K84" s="7">
        <f t="shared" si="13"/>
        <v>81</v>
      </c>
      <c r="L84" s="7">
        <f t="shared" si="14"/>
        <v>0.16666666666666666</v>
      </c>
      <c r="O84" s="6" t="s">
        <v>95</v>
      </c>
      <c r="P84" s="7">
        <f t="shared" si="15"/>
        <v>8.7209302325581394E-3</v>
      </c>
      <c r="Q84" s="7">
        <f t="shared" si="16"/>
        <v>7.706766917293233E-3</v>
      </c>
      <c r="R84" s="7">
        <f t="shared" si="17"/>
        <v>7.3025604038946985E-3</v>
      </c>
      <c r="S84" s="7">
        <f t="shared" si="18"/>
        <v>4.923682914820285E-3</v>
      </c>
      <c r="V84" s="6" t="s">
        <v>95</v>
      </c>
      <c r="W84" s="7">
        <f>P84*Kriteria!B$3</f>
        <v>2.4224806220930232E-3</v>
      </c>
      <c r="X84" s="7">
        <f>Q84*Kriteria!C$3</f>
        <v>2.1407685898496239E-3</v>
      </c>
      <c r="Y84" s="7">
        <f>R84*Kriteria!D$3</f>
        <v>1.6227911992426974E-3</v>
      </c>
      <c r="Z84" s="7">
        <f>S84*Kriteria!E$3</f>
        <v>1.0941517577548006E-3</v>
      </c>
      <c r="AC84" s="17" t="s">
        <v>95</v>
      </c>
      <c r="AD84" s="21">
        <f t="shared" si="19"/>
        <v>7.2801921689401453E-3</v>
      </c>
      <c r="AE84" s="19">
        <f t="shared" si="20"/>
        <v>0.7216370752399428</v>
      </c>
      <c r="AF84" s="19">
        <f t="shared" si="21"/>
        <v>104</v>
      </c>
    </row>
    <row r="85" spans="1:32" x14ac:dyDescent="0.2">
      <c r="A85" s="6" t="s">
        <v>96</v>
      </c>
      <c r="B85" s="7">
        <v>89</v>
      </c>
      <c r="C85" s="7">
        <v>88</v>
      </c>
      <c r="D85" s="7">
        <v>95</v>
      </c>
      <c r="E85" s="7">
        <v>6</v>
      </c>
      <c r="H85" s="6" t="s">
        <v>96</v>
      </c>
      <c r="I85" s="7">
        <f t="shared" si="11"/>
        <v>89</v>
      </c>
      <c r="J85" s="7">
        <f t="shared" si="12"/>
        <v>88</v>
      </c>
      <c r="K85" s="7">
        <f t="shared" si="13"/>
        <v>95</v>
      </c>
      <c r="L85" s="7">
        <f t="shared" si="14"/>
        <v>0.16666666666666666</v>
      </c>
      <c r="O85" s="6" t="s">
        <v>96</v>
      </c>
      <c r="P85" s="7">
        <f t="shared" si="15"/>
        <v>8.0850290697674423E-3</v>
      </c>
      <c r="Q85" s="7">
        <f t="shared" si="16"/>
        <v>8.2706766917293225E-3</v>
      </c>
      <c r="R85" s="7">
        <f t="shared" si="17"/>
        <v>8.5647313379011904E-3</v>
      </c>
      <c r="S85" s="7">
        <f t="shared" si="18"/>
        <v>4.923682914820285E-3</v>
      </c>
      <c r="V85" s="6" t="s">
        <v>96</v>
      </c>
      <c r="W85" s="7">
        <f>P85*Kriteria!B$3</f>
        <v>2.2458414100654067E-3</v>
      </c>
      <c r="X85" s="7">
        <f>Q85*Kriteria!C$3</f>
        <v>2.2974101939849619E-3</v>
      </c>
      <c r="Y85" s="7">
        <f>R85*Kriteria!D$3</f>
        <v>1.9032736287414352E-3</v>
      </c>
      <c r="Z85" s="7">
        <f>S85*Kriteria!E$3</f>
        <v>1.0941517577548006E-3</v>
      </c>
      <c r="AC85" s="17" t="s">
        <v>96</v>
      </c>
      <c r="AD85" s="21">
        <f t="shared" si="19"/>
        <v>7.5406769905466044E-3</v>
      </c>
      <c r="AE85" s="19">
        <f t="shared" si="20"/>
        <v>0.74745720477037647</v>
      </c>
      <c r="AF85" s="19">
        <f t="shared" si="21"/>
        <v>82</v>
      </c>
    </row>
    <row r="86" spans="1:32" x14ac:dyDescent="0.2">
      <c r="A86" s="6" t="s">
        <v>97</v>
      </c>
      <c r="B86" s="7">
        <v>88</v>
      </c>
      <c r="C86" s="7">
        <v>82</v>
      </c>
      <c r="D86" s="7">
        <v>92</v>
      </c>
      <c r="E86" s="7">
        <v>2</v>
      </c>
      <c r="H86" s="6" t="s">
        <v>97</v>
      </c>
      <c r="I86" s="7">
        <f t="shared" si="11"/>
        <v>88</v>
      </c>
      <c r="J86" s="7">
        <f t="shared" si="12"/>
        <v>82</v>
      </c>
      <c r="K86" s="7">
        <f t="shared" si="13"/>
        <v>92</v>
      </c>
      <c r="L86" s="7">
        <f t="shared" si="14"/>
        <v>0.5</v>
      </c>
      <c r="O86" s="6" t="s">
        <v>97</v>
      </c>
      <c r="P86" s="7">
        <f t="shared" si="15"/>
        <v>7.9941860465116282E-3</v>
      </c>
      <c r="Q86" s="7">
        <f t="shared" si="16"/>
        <v>7.706766917293233E-3</v>
      </c>
      <c r="R86" s="7">
        <f t="shared" si="17"/>
        <v>8.2942661377569428E-3</v>
      </c>
      <c r="S86" s="7">
        <f t="shared" si="18"/>
        <v>1.4771048744460856E-2</v>
      </c>
      <c r="V86" s="6" t="s">
        <v>97</v>
      </c>
      <c r="W86" s="7">
        <f>P86*Kriteria!B$3</f>
        <v>2.2206072369186044E-3</v>
      </c>
      <c r="X86" s="7">
        <f>Q86*Kriteria!C$3</f>
        <v>2.1407685898496239E-3</v>
      </c>
      <c r="Y86" s="7">
        <f>R86*Kriteria!D$3</f>
        <v>1.8431702509917058E-3</v>
      </c>
      <c r="Z86" s="7">
        <f>S86*Kriteria!E$3</f>
        <v>3.2824552732644017E-3</v>
      </c>
      <c r="AC86" s="17" t="s">
        <v>97</v>
      </c>
      <c r="AD86" s="21">
        <f t="shared" si="19"/>
        <v>9.4870013510243364E-3</v>
      </c>
      <c r="AE86" s="19">
        <f t="shared" si="20"/>
        <v>0.94038340594342562</v>
      </c>
      <c r="AF86" s="19">
        <f t="shared" si="21"/>
        <v>5</v>
      </c>
    </row>
    <row r="87" spans="1:32" x14ac:dyDescent="0.2">
      <c r="A87" s="6" t="s">
        <v>98</v>
      </c>
      <c r="B87" s="7">
        <v>95</v>
      </c>
      <c r="C87" s="7">
        <v>87</v>
      </c>
      <c r="D87" s="7">
        <v>88</v>
      </c>
      <c r="E87" s="7">
        <v>3</v>
      </c>
      <c r="H87" s="6" t="s">
        <v>98</v>
      </c>
      <c r="I87" s="7">
        <f t="shared" si="11"/>
        <v>95</v>
      </c>
      <c r="J87" s="7">
        <f t="shared" si="12"/>
        <v>87</v>
      </c>
      <c r="K87" s="7">
        <f t="shared" si="13"/>
        <v>88</v>
      </c>
      <c r="L87" s="7">
        <f t="shared" si="14"/>
        <v>0.33333333333333331</v>
      </c>
      <c r="O87" s="6" t="s">
        <v>98</v>
      </c>
      <c r="P87" s="7">
        <f t="shared" si="15"/>
        <v>8.6300872093023253E-3</v>
      </c>
      <c r="Q87" s="7">
        <f t="shared" si="16"/>
        <v>8.1766917293233082E-3</v>
      </c>
      <c r="R87" s="7">
        <f t="shared" si="17"/>
        <v>7.9336458708979436E-3</v>
      </c>
      <c r="S87" s="7">
        <f t="shared" si="18"/>
        <v>9.8473658296405701E-3</v>
      </c>
      <c r="V87" s="6" t="s">
        <v>98</v>
      </c>
      <c r="W87" s="7">
        <f>P87*Kriteria!B$3</f>
        <v>2.3972464489462205E-3</v>
      </c>
      <c r="X87" s="7">
        <f>Q87*Kriteria!C$3</f>
        <v>2.2713032599624059E-3</v>
      </c>
      <c r="Y87" s="7">
        <f>R87*Kriteria!D$3</f>
        <v>1.7630324139920662E-3</v>
      </c>
      <c r="Z87" s="7">
        <f>S87*Kriteria!E$3</f>
        <v>2.1883035155096011E-3</v>
      </c>
      <c r="AC87" s="17" t="s">
        <v>98</v>
      </c>
      <c r="AD87" s="21">
        <f t="shared" si="19"/>
        <v>8.6198856384102941E-3</v>
      </c>
      <c r="AE87" s="19">
        <f t="shared" si="20"/>
        <v>0.85443198704887569</v>
      </c>
      <c r="AF87" s="19">
        <f t="shared" si="21"/>
        <v>21</v>
      </c>
    </row>
    <row r="88" spans="1:32" x14ac:dyDescent="0.2">
      <c r="A88" s="6" t="s">
        <v>99</v>
      </c>
      <c r="B88" s="7">
        <v>98</v>
      </c>
      <c r="C88" s="7">
        <v>83</v>
      </c>
      <c r="D88" s="7">
        <v>88</v>
      </c>
      <c r="E88" s="7">
        <v>5</v>
      </c>
      <c r="H88" s="6" t="s">
        <v>99</v>
      </c>
      <c r="I88" s="7">
        <f t="shared" si="11"/>
        <v>98</v>
      </c>
      <c r="J88" s="7">
        <f t="shared" si="12"/>
        <v>83</v>
      </c>
      <c r="K88" s="7">
        <f t="shared" si="13"/>
        <v>88</v>
      </c>
      <c r="L88" s="7">
        <f t="shared" si="14"/>
        <v>0.2</v>
      </c>
      <c r="O88" s="6" t="s">
        <v>99</v>
      </c>
      <c r="P88" s="7">
        <f t="shared" si="15"/>
        <v>8.9026162790697676E-3</v>
      </c>
      <c r="Q88" s="7">
        <f t="shared" si="16"/>
        <v>7.8007518796992482E-3</v>
      </c>
      <c r="R88" s="7">
        <f t="shared" si="17"/>
        <v>7.9336458708979436E-3</v>
      </c>
      <c r="S88" s="7">
        <f t="shared" si="18"/>
        <v>5.9084194977843431E-3</v>
      </c>
      <c r="V88" s="6" t="s">
        <v>99</v>
      </c>
      <c r="W88" s="7">
        <f>P88*Kriteria!B$3</f>
        <v>2.4729489683866278E-3</v>
      </c>
      <c r="X88" s="7">
        <f>Q88*Kriteria!C$3</f>
        <v>2.1668755238721804E-3</v>
      </c>
      <c r="Y88" s="7">
        <f>R88*Kriteria!D$3</f>
        <v>1.7630324139920662E-3</v>
      </c>
      <c r="Z88" s="7">
        <f>S88*Kriteria!E$3</f>
        <v>1.3129821093057607E-3</v>
      </c>
      <c r="AC88" s="17" t="s">
        <v>99</v>
      </c>
      <c r="AD88" s="21">
        <f t="shared" si="19"/>
        <v>7.7158390155566354E-3</v>
      </c>
      <c r="AE88" s="19">
        <f t="shared" si="20"/>
        <v>0.7648198524159463</v>
      </c>
      <c r="AF88" s="19">
        <f t="shared" si="21"/>
        <v>66</v>
      </c>
    </row>
    <row r="89" spans="1:32" x14ac:dyDescent="0.2">
      <c r="A89" s="6" t="s">
        <v>100</v>
      </c>
      <c r="B89" s="7">
        <v>94</v>
      </c>
      <c r="C89" s="7">
        <v>80</v>
      </c>
      <c r="D89" s="7">
        <v>86</v>
      </c>
      <c r="E89" s="7">
        <v>6</v>
      </c>
      <c r="H89" s="6" t="s">
        <v>100</v>
      </c>
      <c r="I89" s="7">
        <f t="shared" si="11"/>
        <v>94</v>
      </c>
      <c r="J89" s="7">
        <f t="shared" si="12"/>
        <v>80</v>
      </c>
      <c r="K89" s="7">
        <f t="shared" si="13"/>
        <v>86</v>
      </c>
      <c r="L89" s="7">
        <f t="shared" si="14"/>
        <v>0.16666666666666666</v>
      </c>
      <c r="O89" s="6" t="s">
        <v>100</v>
      </c>
      <c r="P89" s="7">
        <f t="shared" si="15"/>
        <v>8.5392441860465112E-3</v>
      </c>
      <c r="Q89" s="7">
        <f t="shared" si="16"/>
        <v>7.5187969924812026E-3</v>
      </c>
      <c r="R89" s="7">
        <f t="shared" si="17"/>
        <v>7.7533357374684458E-3</v>
      </c>
      <c r="S89" s="7">
        <f t="shared" si="18"/>
        <v>4.923682914820285E-3</v>
      </c>
      <c r="V89" s="6" t="s">
        <v>100</v>
      </c>
      <c r="W89" s="7">
        <f>P89*Kriteria!B$3</f>
        <v>2.3720122757994182E-3</v>
      </c>
      <c r="X89" s="7">
        <f>Q89*Kriteria!C$3</f>
        <v>2.088554721804511E-3</v>
      </c>
      <c r="Y89" s="7">
        <f>R89*Kriteria!D$3</f>
        <v>1.7229634954922467E-3</v>
      </c>
      <c r="Z89" s="7">
        <f>S89*Kriteria!E$3</f>
        <v>1.0941517577548006E-3</v>
      </c>
      <c r="AC89" s="17" t="s">
        <v>100</v>
      </c>
      <c r="AD89" s="21">
        <f t="shared" si="19"/>
        <v>7.2776822508509769E-3</v>
      </c>
      <c r="AE89" s="19">
        <f t="shared" si="20"/>
        <v>0.72138828373733843</v>
      </c>
      <c r="AF89" s="19">
        <f t="shared" si="21"/>
        <v>105</v>
      </c>
    </row>
    <row r="90" spans="1:32" x14ac:dyDescent="0.2">
      <c r="A90" s="6" t="s">
        <v>101</v>
      </c>
      <c r="B90" s="7">
        <v>85</v>
      </c>
      <c r="C90" s="7">
        <v>88</v>
      </c>
      <c r="D90" s="7">
        <v>92</v>
      </c>
      <c r="E90" s="7">
        <v>6</v>
      </c>
      <c r="H90" s="6" t="s">
        <v>101</v>
      </c>
      <c r="I90" s="7">
        <f t="shared" si="11"/>
        <v>85</v>
      </c>
      <c r="J90" s="7">
        <f t="shared" si="12"/>
        <v>88</v>
      </c>
      <c r="K90" s="7">
        <f t="shared" si="13"/>
        <v>92</v>
      </c>
      <c r="L90" s="7">
        <f t="shared" si="14"/>
        <v>0.16666666666666666</v>
      </c>
      <c r="O90" s="6" t="s">
        <v>101</v>
      </c>
      <c r="P90" s="7">
        <f t="shared" si="15"/>
        <v>7.7216569767441859E-3</v>
      </c>
      <c r="Q90" s="7">
        <f t="shared" si="16"/>
        <v>8.2706766917293225E-3</v>
      </c>
      <c r="R90" s="7">
        <f t="shared" si="17"/>
        <v>8.2942661377569428E-3</v>
      </c>
      <c r="S90" s="7">
        <f t="shared" si="18"/>
        <v>4.923682914820285E-3</v>
      </c>
      <c r="V90" s="6" t="s">
        <v>101</v>
      </c>
      <c r="W90" s="7">
        <f>P90*Kriteria!B$3</f>
        <v>2.1449047174781975E-3</v>
      </c>
      <c r="X90" s="7">
        <f>Q90*Kriteria!C$3</f>
        <v>2.2974101939849619E-3</v>
      </c>
      <c r="Y90" s="7">
        <f>R90*Kriteria!D$3</f>
        <v>1.8431702509917058E-3</v>
      </c>
      <c r="Z90" s="7">
        <f>S90*Kriteria!E$3</f>
        <v>1.0941517577548006E-3</v>
      </c>
      <c r="AC90" s="17" t="s">
        <v>101</v>
      </c>
      <c r="AD90" s="21">
        <f t="shared" si="19"/>
        <v>7.3796369202096656E-3</v>
      </c>
      <c r="AE90" s="19">
        <f t="shared" si="20"/>
        <v>0.73149437265583617</v>
      </c>
      <c r="AF90" s="19">
        <f t="shared" si="21"/>
        <v>95</v>
      </c>
    </row>
    <row r="91" spans="1:32" x14ac:dyDescent="0.2">
      <c r="A91" s="6" t="s">
        <v>102</v>
      </c>
      <c r="B91" s="7">
        <v>85</v>
      </c>
      <c r="C91" s="7">
        <v>81</v>
      </c>
      <c r="D91" s="7">
        <v>82</v>
      </c>
      <c r="E91" s="7">
        <v>6</v>
      </c>
      <c r="H91" s="6" t="s">
        <v>102</v>
      </c>
      <c r="I91" s="7">
        <f t="shared" si="11"/>
        <v>85</v>
      </c>
      <c r="J91" s="7">
        <f t="shared" si="12"/>
        <v>81</v>
      </c>
      <c r="K91" s="7">
        <f t="shared" si="13"/>
        <v>82</v>
      </c>
      <c r="L91" s="7">
        <f t="shared" si="14"/>
        <v>0.16666666666666666</v>
      </c>
      <c r="O91" s="6" t="s">
        <v>102</v>
      </c>
      <c r="P91" s="7">
        <f t="shared" si="15"/>
        <v>7.7216569767441859E-3</v>
      </c>
      <c r="Q91" s="7">
        <f t="shared" si="16"/>
        <v>7.6127819548872178E-3</v>
      </c>
      <c r="R91" s="7">
        <f t="shared" si="17"/>
        <v>7.3927154706094483E-3</v>
      </c>
      <c r="S91" s="7">
        <f t="shared" si="18"/>
        <v>4.923682914820285E-3</v>
      </c>
      <c r="V91" s="6" t="s">
        <v>102</v>
      </c>
      <c r="W91" s="7">
        <f>P91*Kriteria!B$3</f>
        <v>2.1449047174781975E-3</v>
      </c>
      <c r="X91" s="7">
        <f>Q91*Kriteria!C$3</f>
        <v>2.1146616558270675E-3</v>
      </c>
      <c r="Y91" s="7">
        <f>R91*Kriteria!D$3</f>
        <v>1.6428256584926073E-3</v>
      </c>
      <c r="Z91" s="7">
        <f>S91*Kriteria!E$3</f>
        <v>1.0941517577548006E-3</v>
      </c>
      <c r="AC91" s="17" t="s">
        <v>102</v>
      </c>
      <c r="AD91" s="21">
        <f t="shared" si="19"/>
        <v>6.9965437895526724E-3</v>
      </c>
      <c r="AE91" s="19">
        <f t="shared" si="20"/>
        <v>0.69352089614085122</v>
      </c>
      <c r="AF91" s="19">
        <f t="shared" si="21"/>
        <v>121</v>
      </c>
    </row>
    <row r="92" spans="1:32" x14ac:dyDescent="0.2">
      <c r="A92" s="6" t="s">
        <v>103</v>
      </c>
      <c r="B92" s="7">
        <v>85</v>
      </c>
      <c r="C92" s="7">
        <v>80</v>
      </c>
      <c r="D92" s="7">
        <v>89</v>
      </c>
      <c r="E92" s="7">
        <v>2</v>
      </c>
      <c r="H92" s="6" t="s">
        <v>103</v>
      </c>
      <c r="I92" s="7">
        <f t="shared" si="11"/>
        <v>85</v>
      </c>
      <c r="J92" s="7">
        <f t="shared" si="12"/>
        <v>80</v>
      </c>
      <c r="K92" s="7">
        <f t="shared" si="13"/>
        <v>89</v>
      </c>
      <c r="L92" s="7">
        <f t="shared" si="14"/>
        <v>0.5</v>
      </c>
      <c r="O92" s="6" t="s">
        <v>103</v>
      </c>
      <c r="P92" s="7">
        <f t="shared" si="15"/>
        <v>7.7216569767441859E-3</v>
      </c>
      <c r="Q92" s="7">
        <f t="shared" si="16"/>
        <v>7.5187969924812026E-3</v>
      </c>
      <c r="R92" s="7">
        <f t="shared" si="17"/>
        <v>8.0238009376126934E-3</v>
      </c>
      <c r="S92" s="7">
        <f t="shared" si="18"/>
        <v>1.4771048744460856E-2</v>
      </c>
      <c r="V92" s="6" t="s">
        <v>103</v>
      </c>
      <c r="W92" s="7">
        <f>P92*Kriteria!B$3</f>
        <v>2.1449047174781975E-3</v>
      </c>
      <c r="X92" s="7">
        <f>Q92*Kriteria!C$3</f>
        <v>2.088554721804511E-3</v>
      </c>
      <c r="Y92" s="7">
        <f>R92*Kriteria!D$3</f>
        <v>1.7830668732419762E-3</v>
      </c>
      <c r="Z92" s="7">
        <f>S92*Kriteria!E$3</f>
        <v>3.2824552732644017E-3</v>
      </c>
      <c r="AC92" s="17" t="s">
        <v>103</v>
      </c>
      <c r="AD92" s="21">
        <f t="shared" si="19"/>
        <v>9.2989815857890852E-3</v>
      </c>
      <c r="AE92" s="19">
        <f t="shared" si="20"/>
        <v>0.92174625594475734</v>
      </c>
      <c r="AF92" s="19">
        <f t="shared" si="21"/>
        <v>16</v>
      </c>
    </row>
    <row r="93" spans="1:32" x14ac:dyDescent="0.2">
      <c r="A93" s="6" t="s">
        <v>104</v>
      </c>
      <c r="B93" s="7">
        <v>93</v>
      </c>
      <c r="C93" s="7">
        <v>88</v>
      </c>
      <c r="D93" s="7">
        <v>90</v>
      </c>
      <c r="E93" s="7">
        <v>3</v>
      </c>
      <c r="H93" s="6" t="s">
        <v>104</v>
      </c>
      <c r="I93" s="7">
        <f t="shared" si="11"/>
        <v>93</v>
      </c>
      <c r="J93" s="7">
        <f t="shared" si="12"/>
        <v>88</v>
      </c>
      <c r="K93" s="7">
        <f t="shared" si="13"/>
        <v>90</v>
      </c>
      <c r="L93" s="7">
        <f t="shared" si="14"/>
        <v>0.33333333333333331</v>
      </c>
      <c r="O93" s="6" t="s">
        <v>104</v>
      </c>
      <c r="P93" s="7">
        <f t="shared" si="15"/>
        <v>8.4484011627906971E-3</v>
      </c>
      <c r="Q93" s="7">
        <f t="shared" si="16"/>
        <v>8.2706766917293225E-3</v>
      </c>
      <c r="R93" s="7">
        <f t="shared" si="17"/>
        <v>8.1139560043274432E-3</v>
      </c>
      <c r="S93" s="7">
        <f t="shared" si="18"/>
        <v>9.8473658296405701E-3</v>
      </c>
      <c r="V93" s="6" t="s">
        <v>104</v>
      </c>
      <c r="W93" s="7">
        <f>P93*Kriteria!B$3</f>
        <v>2.3467781026526159E-3</v>
      </c>
      <c r="X93" s="7">
        <f>Q93*Kriteria!C$3</f>
        <v>2.2974101939849619E-3</v>
      </c>
      <c r="Y93" s="7">
        <f>R93*Kriteria!D$3</f>
        <v>1.8031013324918861E-3</v>
      </c>
      <c r="Z93" s="7">
        <f>S93*Kriteria!E$3</f>
        <v>2.1883035155096011E-3</v>
      </c>
      <c r="AC93" s="17" t="s">
        <v>104</v>
      </c>
      <c r="AD93" s="21">
        <f t="shared" si="19"/>
        <v>8.635593144639065E-3</v>
      </c>
      <c r="AE93" s="19">
        <f t="shared" si="20"/>
        <v>0.85598896777015432</v>
      </c>
      <c r="AF93" s="19">
        <f t="shared" si="21"/>
        <v>20</v>
      </c>
    </row>
    <row r="94" spans="1:32" x14ac:dyDescent="0.2">
      <c r="A94" s="6" t="s">
        <v>105</v>
      </c>
      <c r="B94" s="7">
        <v>89</v>
      </c>
      <c r="C94" s="7">
        <v>88</v>
      </c>
      <c r="D94" s="7">
        <v>81</v>
      </c>
      <c r="E94" s="7">
        <v>4</v>
      </c>
      <c r="H94" s="6" t="s">
        <v>105</v>
      </c>
      <c r="I94" s="7">
        <f t="shared" si="11"/>
        <v>89</v>
      </c>
      <c r="J94" s="7">
        <f t="shared" si="12"/>
        <v>88</v>
      </c>
      <c r="K94" s="7">
        <f t="shared" si="13"/>
        <v>81</v>
      </c>
      <c r="L94" s="7">
        <f t="shared" si="14"/>
        <v>0.25</v>
      </c>
      <c r="O94" s="6" t="s">
        <v>105</v>
      </c>
      <c r="P94" s="7">
        <f t="shared" si="15"/>
        <v>8.0850290697674423E-3</v>
      </c>
      <c r="Q94" s="7">
        <f t="shared" si="16"/>
        <v>8.2706766917293225E-3</v>
      </c>
      <c r="R94" s="7">
        <f t="shared" si="17"/>
        <v>7.3025604038946985E-3</v>
      </c>
      <c r="S94" s="7">
        <f t="shared" si="18"/>
        <v>7.385524372230428E-3</v>
      </c>
      <c r="V94" s="6" t="s">
        <v>105</v>
      </c>
      <c r="W94" s="7">
        <f>P94*Kriteria!B$3</f>
        <v>2.2458414100654067E-3</v>
      </c>
      <c r="X94" s="7">
        <f>Q94*Kriteria!C$3</f>
        <v>2.2974101939849619E-3</v>
      </c>
      <c r="Y94" s="7">
        <f>R94*Kriteria!D$3</f>
        <v>1.6227911992426974E-3</v>
      </c>
      <c r="Z94" s="7">
        <f>S94*Kriteria!E$3</f>
        <v>1.6412276366322008E-3</v>
      </c>
      <c r="AC94" s="17" t="s">
        <v>105</v>
      </c>
      <c r="AD94" s="21">
        <f t="shared" si="19"/>
        <v>7.8072704399252662E-3</v>
      </c>
      <c r="AE94" s="19">
        <f t="shared" si="20"/>
        <v>0.77388284198205914</v>
      </c>
      <c r="AF94" s="19">
        <f t="shared" si="21"/>
        <v>60</v>
      </c>
    </row>
    <row r="95" spans="1:32" x14ac:dyDescent="0.2">
      <c r="A95" s="6" t="s">
        <v>106</v>
      </c>
      <c r="B95" s="7">
        <v>81</v>
      </c>
      <c r="C95" s="7">
        <v>80</v>
      </c>
      <c r="D95" s="7">
        <v>82</v>
      </c>
      <c r="E95" s="7">
        <v>5</v>
      </c>
      <c r="H95" s="6" t="s">
        <v>106</v>
      </c>
      <c r="I95" s="7">
        <f t="shared" si="11"/>
        <v>81</v>
      </c>
      <c r="J95" s="7">
        <f t="shared" si="12"/>
        <v>80</v>
      </c>
      <c r="K95" s="7">
        <f t="shared" si="13"/>
        <v>82</v>
      </c>
      <c r="L95" s="7">
        <f t="shared" si="14"/>
        <v>0.2</v>
      </c>
      <c r="O95" s="6" t="s">
        <v>106</v>
      </c>
      <c r="P95" s="7">
        <f t="shared" si="15"/>
        <v>7.3582848837209303E-3</v>
      </c>
      <c r="Q95" s="7">
        <f t="shared" si="16"/>
        <v>7.5187969924812026E-3</v>
      </c>
      <c r="R95" s="7">
        <f t="shared" si="17"/>
        <v>7.3927154706094483E-3</v>
      </c>
      <c r="S95" s="7">
        <f t="shared" si="18"/>
        <v>5.9084194977843431E-3</v>
      </c>
      <c r="V95" s="6" t="s">
        <v>106</v>
      </c>
      <c r="W95" s="7">
        <f>P95*Kriteria!B$3</f>
        <v>2.0439680248909883E-3</v>
      </c>
      <c r="X95" s="7">
        <f>Q95*Kriteria!C$3</f>
        <v>2.088554721804511E-3</v>
      </c>
      <c r="Y95" s="7">
        <f>R95*Kriteria!D$3</f>
        <v>1.6428256584926073E-3</v>
      </c>
      <c r="Z95" s="7">
        <f>S95*Kriteria!E$3</f>
        <v>1.3129821093057607E-3</v>
      </c>
      <c r="AC95" s="17" t="s">
        <v>106</v>
      </c>
      <c r="AD95" s="21">
        <f t="shared" si="19"/>
        <v>7.0883305144938671E-3</v>
      </c>
      <c r="AE95" s="19">
        <f t="shared" si="20"/>
        <v>0.70261910429186758</v>
      </c>
      <c r="AF95" s="19">
        <f t="shared" si="21"/>
        <v>119</v>
      </c>
    </row>
    <row r="96" spans="1:32" x14ac:dyDescent="0.2">
      <c r="A96" s="6" t="s">
        <v>107</v>
      </c>
      <c r="B96" s="7">
        <v>78</v>
      </c>
      <c r="C96" s="7">
        <v>90</v>
      </c>
      <c r="D96" s="7">
        <v>83</v>
      </c>
      <c r="E96" s="7">
        <v>3</v>
      </c>
      <c r="H96" s="6" t="s">
        <v>107</v>
      </c>
      <c r="I96" s="7">
        <f t="shared" si="11"/>
        <v>78</v>
      </c>
      <c r="J96" s="7">
        <f t="shared" si="12"/>
        <v>90</v>
      </c>
      <c r="K96" s="7">
        <f t="shared" si="13"/>
        <v>83</v>
      </c>
      <c r="L96" s="7">
        <f t="shared" si="14"/>
        <v>0.33333333333333331</v>
      </c>
      <c r="O96" s="6" t="s">
        <v>107</v>
      </c>
      <c r="P96" s="7">
        <f t="shared" si="15"/>
        <v>7.0857558139534879E-3</v>
      </c>
      <c r="Q96" s="7">
        <f t="shared" si="16"/>
        <v>8.4586466165413529E-3</v>
      </c>
      <c r="R96" s="7">
        <f t="shared" si="17"/>
        <v>7.4828705373241973E-3</v>
      </c>
      <c r="S96" s="7">
        <f t="shared" si="18"/>
        <v>9.8473658296405701E-3</v>
      </c>
      <c r="V96" s="6" t="s">
        <v>107</v>
      </c>
      <c r="W96" s="7">
        <f>P96*Kriteria!B$3</f>
        <v>1.968265505450581E-3</v>
      </c>
      <c r="X96" s="7">
        <f>Q96*Kriteria!C$3</f>
        <v>2.3496240620300749E-3</v>
      </c>
      <c r="Y96" s="7">
        <f>R96*Kriteria!D$3</f>
        <v>1.6628601177425171E-3</v>
      </c>
      <c r="Z96" s="7">
        <f>S96*Kriteria!E$3</f>
        <v>2.1883035155096011E-3</v>
      </c>
      <c r="AC96" s="17" t="s">
        <v>107</v>
      </c>
      <c r="AD96" s="21">
        <f t="shared" si="19"/>
        <v>8.1690532007327749E-3</v>
      </c>
      <c r="AE96" s="19">
        <f t="shared" si="20"/>
        <v>0.80974396313421826</v>
      </c>
      <c r="AF96" s="19">
        <f t="shared" si="21"/>
        <v>45</v>
      </c>
    </row>
    <row r="97" spans="1:32" x14ac:dyDescent="0.2">
      <c r="A97" s="6" t="s">
        <v>108</v>
      </c>
      <c r="B97" s="7">
        <v>89</v>
      </c>
      <c r="C97" s="7">
        <v>89</v>
      </c>
      <c r="D97" s="7">
        <v>78</v>
      </c>
      <c r="E97" s="7">
        <v>6</v>
      </c>
      <c r="H97" s="6" t="s">
        <v>108</v>
      </c>
      <c r="I97" s="7">
        <f t="shared" si="11"/>
        <v>89</v>
      </c>
      <c r="J97" s="7">
        <f t="shared" si="12"/>
        <v>89</v>
      </c>
      <c r="K97" s="7">
        <f t="shared" si="13"/>
        <v>78</v>
      </c>
      <c r="L97" s="7">
        <f t="shared" si="14"/>
        <v>0.16666666666666666</v>
      </c>
      <c r="O97" s="6" t="s">
        <v>108</v>
      </c>
      <c r="P97" s="7">
        <f t="shared" si="15"/>
        <v>8.0850290697674423E-3</v>
      </c>
      <c r="Q97" s="7">
        <f t="shared" si="16"/>
        <v>8.3646616541353386E-3</v>
      </c>
      <c r="R97" s="7">
        <f t="shared" si="17"/>
        <v>7.0320952037504509E-3</v>
      </c>
      <c r="S97" s="7">
        <f t="shared" si="18"/>
        <v>4.923682914820285E-3</v>
      </c>
      <c r="V97" s="6" t="s">
        <v>108</v>
      </c>
      <c r="W97" s="7">
        <f>P97*Kriteria!B$3</f>
        <v>2.2458414100654067E-3</v>
      </c>
      <c r="X97" s="7">
        <f>Q97*Kriteria!C$3</f>
        <v>2.3235171280075189E-3</v>
      </c>
      <c r="Y97" s="7">
        <f>R97*Kriteria!D$3</f>
        <v>1.5626878214929679E-3</v>
      </c>
      <c r="Z97" s="7">
        <f>S97*Kriteria!E$3</f>
        <v>1.0941517577548006E-3</v>
      </c>
      <c r="AC97" s="17" t="s">
        <v>108</v>
      </c>
      <c r="AD97" s="21">
        <f t="shared" si="19"/>
        <v>7.2261981173206936E-3</v>
      </c>
      <c r="AE97" s="19">
        <f t="shared" si="20"/>
        <v>0.71628500367550663</v>
      </c>
      <c r="AF97" s="19">
        <f t="shared" si="21"/>
        <v>109</v>
      </c>
    </row>
    <row r="98" spans="1:32" x14ac:dyDescent="0.2">
      <c r="A98" s="6" t="s">
        <v>109</v>
      </c>
      <c r="B98" s="7">
        <v>87</v>
      </c>
      <c r="C98" s="7">
        <v>89</v>
      </c>
      <c r="D98" s="7">
        <v>84</v>
      </c>
      <c r="E98" s="7">
        <v>2</v>
      </c>
      <c r="H98" s="6" t="s">
        <v>109</v>
      </c>
      <c r="I98" s="7">
        <f t="shared" si="11"/>
        <v>87</v>
      </c>
      <c r="J98" s="7">
        <f t="shared" si="12"/>
        <v>89</v>
      </c>
      <c r="K98" s="7">
        <f t="shared" si="13"/>
        <v>84</v>
      </c>
      <c r="L98" s="7">
        <f t="shared" si="14"/>
        <v>0.5</v>
      </c>
      <c r="O98" s="6" t="s">
        <v>109</v>
      </c>
      <c r="P98" s="7">
        <f t="shared" si="15"/>
        <v>7.9033430232558141E-3</v>
      </c>
      <c r="Q98" s="7">
        <f t="shared" si="16"/>
        <v>8.3646616541353386E-3</v>
      </c>
      <c r="R98" s="7">
        <f t="shared" si="17"/>
        <v>7.5730256040389471E-3</v>
      </c>
      <c r="S98" s="7">
        <f t="shared" si="18"/>
        <v>1.4771048744460856E-2</v>
      </c>
      <c r="V98" s="6" t="s">
        <v>109</v>
      </c>
      <c r="W98" s="7">
        <f>P98*Kriteria!B$3</f>
        <v>2.1953730637718021E-3</v>
      </c>
      <c r="X98" s="7">
        <f>Q98*Kriteria!C$3</f>
        <v>2.3235171280075189E-3</v>
      </c>
      <c r="Y98" s="7">
        <f>R98*Kriteria!D$3</f>
        <v>1.682894576992427E-3</v>
      </c>
      <c r="Z98" s="7">
        <f>S98*Kriteria!E$3</f>
        <v>3.2824552732644017E-3</v>
      </c>
      <c r="AC98" s="17" t="s">
        <v>109</v>
      </c>
      <c r="AD98" s="21">
        <f t="shared" si="19"/>
        <v>9.4842400420361503E-3</v>
      </c>
      <c r="AE98" s="19">
        <f t="shared" si="20"/>
        <v>0.9401096957314109</v>
      </c>
      <c r="AF98" s="19">
        <f t="shared" si="21"/>
        <v>6</v>
      </c>
    </row>
    <row r="99" spans="1:32" x14ac:dyDescent="0.2">
      <c r="A99" s="6" t="s">
        <v>110</v>
      </c>
      <c r="B99" s="7">
        <v>98</v>
      </c>
      <c r="C99" s="7">
        <v>85</v>
      </c>
      <c r="D99" s="7">
        <v>98</v>
      </c>
      <c r="E99" s="7">
        <v>4</v>
      </c>
      <c r="H99" s="6" t="s">
        <v>110</v>
      </c>
      <c r="I99" s="7">
        <f t="shared" si="11"/>
        <v>98</v>
      </c>
      <c r="J99" s="7">
        <f t="shared" si="12"/>
        <v>85</v>
      </c>
      <c r="K99" s="7">
        <f t="shared" si="13"/>
        <v>98</v>
      </c>
      <c r="L99" s="7">
        <f t="shared" si="14"/>
        <v>0.25</v>
      </c>
      <c r="O99" s="6" t="s">
        <v>110</v>
      </c>
      <c r="P99" s="7">
        <f t="shared" si="15"/>
        <v>8.9026162790697676E-3</v>
      </c>
      <c r="Q99" s="7">
        <f t="shared" si="16"/>
        <v>7.9887218045112778E-3</v>
      </c>
      <c r="R99" s="7">
        <f t="shared" si="17"/>
        <v>8.8351965380454381E-3</v>
      </c>
      <c r="S99" s="7">
        <f t="shared" si="18"/>
        <v>7.385524372230428E-3</v>
      </c>
      <c r="V99" s="6" t="s">
        <v>110</v>
      </c>
      <c r="W99" s="7">
        <f>P99*Kriteria!B$3</f>
        <v>2.4729489683866278E-3</v>
      </c>
      <c r="X99" s="7">
        <f>Q99*Kriteria!C$3</f>
        <v>2.2190893919172929E-3</v>
      </c>
      <c r="Y99" s="7">
        <f>R99*Kriteria!D$3</f>
        <v>1.9633770064911649E-3</v>
      </c>
      <c r="Z99" s="7">
        <f>S99*Kriteria!E$3</f>
        <v>1.6412276366322008E-3</v>
      </c>
      <c r="AC99" s="17" t="s">
        <v>110</v>
      </c>
      <c r="AD99" s="21">
        <f t="shared" si="19"/>
        <v>8.2966430034272873E-3</v>
      </c>
      <c r="AE99" s="19">
        <f t="shared" si="20"/>
        <v>0.82239109248332076</v>
      </c>
      <c r="AF99" s="19">
        <f t="shared" si="21"/>
        <v>38</v>
      </c>
    </row>
    <row r="100" spans="1:32" x14ac:dyDescent="0.2">
      <c r="A100" s="6" t="s">
        <v>111</v>
      </c>
      <c r="B100" s="7">
        <v>96</v>
      </c>
      <c r="C100" s="7">
        <v>87</v>
      </c>
      <c r="D100" s="7">
        <v>95</v>
      </c>
      <c r="E100" s="7">
        <v>6</v>
      </c>
      <c r="H100" s="6" t="s">
        <v>111</v>
      </c>
      <c r="I100" s="7">
        <f t="shared" si="11"/>
        <v>96</v>
      </c>
      <c r="J100" s="7">
        <f t="shared" si="12"/>
        <v>87</v>
      </c>
      <c r="K100" s="7">
        <f t="shared" si="13"/>
        <v>95</v>
      </c>
      <c r="L100" s="7">
        <f t="shared" si="14"/>
        <v>0.16666666666666666</v>
      </c>
      <c r="O100" s="6" t="s">
        <v>111</v>
      </c>
      <c r="P100" s="7">
        <f t="shared" si="15"/>
        <v>8.7209302325581394E-3</v>
      </c>
      <c r="Q100" s="7">
        <f t="shared" si="16"/>
        <v>8.1766917293233082E-3</v>
      </c>
      <c r="R100" s="7">
        <f t="shared" si="17"/>
        <v>8.5647313379011904E-3</v>
      </c>
      <c r="S100" s="7">
        <f t="shared" si="18"/>
        <v>4.923682914820285E-3</v>
      </c>
      <c r="V100" s="6" t="s">
        <v>111</v>
      </c>
      <c r="W100" s="7">
        <f>P100*Kriteria!B$3</f>
        <v>2.4224806220930232E-3</v>
      </c>
      <c r="X100" s="7">
        <f>Q100*Kriteria!C$3</f>
        <v>2.2713032599624059E-3</v>
      </c>
      <c r="Y100" s="7">
        <f>R100*Kriteria!D$3</f>
        <v>1.9032736287414352E-3</v>
      </c>
      <c r="Z100" s="7">
        <f>S100*Kriteria!E$3</f>
        <v>1.0941517577548006E-3</v>
      </c>
      <c r="AC100" s="17" t="s">
        <v>111</v>
      </c>
      <c r="AD100" s="21">
        <f t="shared" si="19"/>
        <v>7.6912092685516645E-3</v>
      </c>
      <c r="AE100" s="19">
        <f t="shared" si="20"/>
        <v>0.76237846925185959</v>
      </c>
      <c r="AF100" s="19">
        <f t="shared" si="21"/>
        <v>69</v>
      </c>
    </row>
    <row r="101" spans="1:32" x14ac:dyDescent="0.2">
      <c r="A101" s="6" t="s">
        <v>112</v>
      </c>
      <c r="B101" s="7">
        <v>88</v>
      </c>
      <c r="C101" s="7">
        <v>89</v>
      </c>
      <c r="D101" s="7">
        <v>86</v>
      </c>
      <c r="E101" s="7">
        <v>3</v>
      </c>
      <c r="H101" s="6" t="s">
        <v>112</v>
      </c>
      <c r="I101" s="7">
        <f t="shared" si="11"/>
        <v>88</v>
      </c>
      <c r="J101" s="7">
        <f t="shared" si="12"/>
        <v>89</v>
      </c>
      <c r="K101" s="7">
        <f t="shared" si="13"/>
        <v>86</v>
      </c>
      <c r="L101" s="7">
        <f t="shared" si="14"/>
        <v>0.33333333333333331</v>
      </c>
      <c r="O101" s="6" t="s">
        <v>112</v>
      </c>
      <c r="P101" s="7">
        <f t="shared" si="15"/>
        <v>7.9941860465116282E-3</v>
      </c>
      <c r="Q101" s="7">
        <f t="shared" si="16"/>
        <v>8.3646616541353386E-3</v>
      </c>
      <c r="R101" s="7">
        <f t="shared" si="17"/>
        <v>7.7533357374684458E-3</v>
      </c>
      <c r="S101" s="7">
        <f t="shared" si="18"/>
        <v>9.8473658296405701E-3</v>
      </c>
      <c r="V101" s="6" t="s">
        <v>112</v>
      </c>
      <c r="W101" s="7">
        <f>P101*Kriteria!B$3</f>
        <v>2.2206072369186044E-3</v>
      </c>
      <c r="X101" s="7">
        <f>Q101*Kriteria!C$3</f>
        <v>2.3235171280075189E-3</v>
      </c>
      <c r="Y101" s="7">
        <f>R101*Kriteria!D$3</f>
        <v>1.7229634954922467E-3</v>
      </c>
      <c r="Z101" s="7">
        <f>S101*Kriteria!E$3</f>
        <v>2.1883035155096011E-3</v>
      </c>
      <c r="AC101" s="17" t="s">
        <v>112</v>
      </c>
      <c r="AD101" s="21">
        <f t="shared" si="19"/>
        <v>8.4553913759279706E-3</v>
      </c>
      <c r="AE101" s="19">
        <f t="shared" si="20"/>
        <v>0.8381267638189267</v>
      </c>
      <c r="AF101" s="19">
        <f t="shared" si="21"/>
        <v>26</v>
      </c>
    </row>
    <row r="102" spans="1:32" x14ac:dyDescent="0.2">
      <c r="A102" s="6" t="s">
        <v>113</v>
      </c>
      <c r="B102" s="7">
        <v>93</v>
      </c>
      <c r="C102" s="7">
        <v>90</v>
      </c>
      <c r="D102" s="7">
        <v>83</v>
      </c>
      <c r="E102" s="7">
        <v>5</v>
      </c>
      <c r="H102" s="6" t="s">
        <v>113</v>
      </c>
      <c r="I102" s="7">
        <f t="shared" si="11"/>
        <v>93</v>
      </c>
      <c r="J102" s="7">
        <f t="shared" si="12"/>
        <v>90</v>
      </c>
      <c r="K102" s="7">
        <f t="shared" si="13"/>
        <v>83</v>
      </c>
      <c r="L102" s="7">
        <f t="shared" si="14"/>
        <v>0.2</v>
      </c>
      <c r="O102" s="6" t="s">
        <v>113</v>
      </c>
      <c r="P102" s="7">
        <f t="shared" si="15"/>
        <v>8.4484011627906971E-3</v>
      </c>
      <c r="Q102" s="7">
        <f t="shared" si="16"/>
        <v>8.4586466165413529E-3</v>
      </c>
      <c r="R102" s="7">
        <f t="shared" si="17"/>
        <v>7.4828705373241973E-3</v>
      </c>
      <c r="S102" s="7">
        <f t="shared" si="18"/>
        <v>5.9084194977843431E-3</v>
      </c>
      <c r="V102" s="6" t="s">
        <v>113</v>
      </c>
      <c r="W102" s="7">
        <f>P102*Kriteria!B$3</f>
        <v>2.3467781026526159E-3</v>
      </c>
      <c r="X102" s="7">
        <f>Q102*Kriteria!C$3</f>
        <v>2.3496240620300749E-3</v>
      </c>
      <c r="Y102" s="7">
        <f>R102*Kriteria!D$3</f>
        <v>1.6628601177425171E-3</v>
      </c>
      <c r="Z102" s="7">
        <f>S102*Kriteria!E$3</f>
        <v>1.3129821093057607E-3</v>
      </c>
      <c r="AC102" s="17" t="s">
        <v>113</v>
      </c>
      <c r="AD102" s="21">
        <f t="shared" si="19"/>
        <v>7.6722443917309679E-3</v>
      </c>
      <c r="AE102" s="19">
        <f t="shared" si="20"/>
        <v>0.76049860702795269</v>
      </c>
      <c r="AF102" s="19">
        <f t="shared" si="21"/>
        <v>70</v>
      </c>
    </row>
    <row r="103" spans="1:32" x14ac:dyDescent="0.2">
      <c r="A103" s="6" t="s">
        <v>114</v>
      </c>
      <c r="B103" s="7">
        <v>96</v>
      </c>
      <c r="C103" s="7">
        <v>82</v>
      </c>
      <c r="D103" s="7">
        <v>82</v>
      </c>
      <c r="E103" s="7">
        <v>6</v>
      </c>
      <c r="H103" s="6" t="s">
        <v>114</v>
      </c>
      <c r="I103" s="7">
        <f t="shared" si="11"/>
        <v>96</v>
      </c>
      <c r="J103" s="7">
        <f t="shared" si="12"/>
        <v>82</v>
      </c>
      <c r="K103" s="7">
        <f t="shared" si="13"/>
        <v>82</v>
      </c>
      <c r="L103" s="7">
        <f t="shared" si="14"/>
        <v>0.16666666666666666</v>
      </c>
      <c r="O103" s="6" t="s">
        <v>114</v>
      </c>
      <c r="P103" s="7">
        <f t="shared" si="15"/>
        <v>8.7209302325581394E-3</v>
      </c>
      <c r="Q103" s="7">
        <f t="shared" si="16"/>
        <v>7.706766917293233E-3</v>
      </c>
      <c r="R103" s="7">
        <f t="shared" si="17"/>
        <v>7.3927154706094483E-3</v>
      </c>
      <c r="S103" s="7">
        <f t="shared" si="18"/>
        <v>4.923682914820285E-3</v>
      </c>
      <c r="V103" s="6" t="s">
        <v>114</v>
      </c>
      <c r="W103" s="7">
        <f>P103*Kriteria!B$3</f>
        <v>2.4224806220930232E-3</v>
      </c>
      <c r="X103" s="7">
        <f>Q103*Kriteria!C$3</f>
        <v>2.1407685898496239E-3</v>
      </c>
      <c r="Y103" s="7">
        <f>R103*Kriteria!D$3</f>
        <v>1.6428256584926073E-3</v>
      </c>
      <c r="Z103" s="7">
        <f>S103*Kriteria!E$3</f>
        <v>1.0941517577548006E-3</v>
      </c>
      <c r="AC103" s="17" t="s">
        <v>114</v>
      </c>
      <c r="AD103" s="21">
        <f t="shared" si="19"/>
        <v>7.3002266281900555E-3</v>
      </c>
      <c r="AE103" s="19">
        <f t="shared" si="20"/>
        <v>0.72362295806303645</v>
      </c>
      <c r="AF103" s="19">
        <f t="shared" si="21"/>
        <v>103</v>
      </c>
    </row>
    <row r="104" spans="1:32" x14ac:dyDescent="0.2">
      <c r="A104" s="6" t="s">
        <v>115</v>
      </c>
      <c r="B104" s="7">
        <v>75</v>
      </c>
      <c r="C104" s="7">
        <v>83</v>
      </c>
      <c r="D104" s="7">
        <v>91</v>
      </c>
      <c r="E104" s="7">
        <v>4</v>
      </c>
      <c r="H104" s="6" t="s">
        <v>115</v>
      </c>
      <c r="I104" s="7">
        <f t="shared" si="11"/>
        <v>75</v>
      </c>
      <c r="J104" s="7">
        <f t="shared" si="12"/>
        <v>83</v>
      </c>
      <c r="K104" s="7">
        <f t="shared" si="13"/>
        <v>91</v>
      </c>
      <c r="L104" s="7">
        <f t="shared" si="14"/>
        <v>0.25</v>
      </c>
      <c r="O104" s="6" t="s">
        <v>115</v>
      </c>
      <c r="P104" s="7">
        <f t="shared" si="15"/>
        <v>6.8132267441860465E-3</v>
      </c>
      <c r="Q104" s="7">
        <f t="shared" si="16"/>
        <v>7.8007518796992482E-3</v>
      </c>
      <c r="R104" s="7">
        <f t="shared" si="17"/>
        <v>8.204111071042193E-3</v>
      </c>
      <c r="S104" s="7">
        <f t="shared" si="18"/>
        <v>7.385524372230428E-3</v>
      </c>
      <c r="V104" s="6" t="s">
        <v>115</v>
      </c>
      <c r="W104" s="7">
        <f>P104*Kriteria!B$3</f>
        <v>1.8925629860101743E-3</v>
      </c>
      <c r="X104" s="7">
        <f>Q104*Kriteria!C$3</f>
        <v>2.1668755238721804E-3</v>
      </c>
      <c r="Y104" s="7">
        <f>R104*Kriteria!D$3</f>
        <v>1.8231357917417959E-3</v>
      </c>
      <c r="Z104" s="7">
        <f>S104*Kriteria!E$3</f>
        <v>1.6412276366322008E-3</v>
      </c>
      <c r="AC104" s="17" t="s">
        <v>115</v>
      </c>
      <c r="AD104" s="21">
        <f t="shared" si="19"/>
        <v>7.5238019382563512E-3</v>
      </c>
      <c r="AE104" s="19">
        <f t="shared" si="20"/>
        <v>0.74578449296598026</v>
      </c>
      <c r="AF104" s="19">
        <f t="shared" si="21"/>
        <v>84</v>
      </c>
    </row>
    <row r="105" spans="1:32" x14ac:dyDescent="0.2">
      <c r="A105" s="6" t="s">
        <v>116</v>
      </c>
      <c r="B105" s="7">
        <v>96</v>
      </c>
      <c r="C105" s="7">
        <v>89</v>
      </c>
      <c r="D105" s="7">
        <v>80</v>
      </c>
      <c r="E105" s="7">
        <v>6</v>
      </c>
      <c r="H105" s="6" t="s">
        <v>116</v>
      </c>
      <c r="I105" s="7">
        <f t="shared" si="11"/>
        <v>96</v>
      </c>
      <c r="J105" s="7">
        <f t="shared" si="12"/>
        <v>89</v>
      </c>
      <c r="K105" s="7">
        <f t="shared" si="13"/>
        <v>80</v>
      </c>
      <c r="L105" s="7">
        <f t="shared" si="14"/>
        <v>0.16666666666666666</v>
      </c>
      <c r="O105" s="6" t="s">
        <v>116</v>
      </c>
      <c r="P105" s="7">
        <f t="shared" si="15"/>
        <v>8.7209302325581394E-3</v>
      </c>
      <c r="Q105" s="7">
        <f t="shared" si="16"/>
        <v>8.3646616541353386E-3</v>
      </c>
      <c r="R105" s="7">
        <f t="shared" si="17"/>
        <v>7.2124053371799496E-3</v>
      </c>
      <c r="S105" s="7">
        <f t="shared" si="18"/>
        <v>4.923682914820285E-3</v>
      </c>
      <c r="V105" s="6" t="s">
        <v>116</v>
      </c>
      <c r="W105" s="7">
        <f>P105*Kriteria!B$3</f>
        <v>2.4224806220930232E-3</v>
      </c>
      <c r="X105" s="7">
        <f>Q105*Kriteria!C$3</f>
        <v>2.3235171280075189E-3</v>
      </c>
      <c r="Y105" s="7">
        <f>R105*Kriteria!D$3</f>
        <v>1.6027567399927876E-3</v>
      </c>
      <c r="Z105" s="7">
        <f>S105*Kriteria!E$3</f>
        <v>1.0941517577548006E-3</v>
      </c>
      <c r="AC105" s="17" t="s">
        <v>116</v>
      </c>
      <c r="AD105" s="21">
        <f t="shared" si="19"/>
        <v>7.4429062478481309E-3</v>
      </c>
      <c r="AE105" s="19">
        <f t="shared" si="20"/>
        <v>0.73776584070089823</v>
      </c>
      <c r="AF105" s="19">
        <f t="shared" si="21"/>
        <v>89</v>
      </c>
    </row>
    <row r="106" spans="1:32" x14ac:dyDescent="0.2">
      <c r="A106" s="6" t="s">
        <v>117</v>
      </c>
      <c r="B106" s="7">
        <v>77</v>
      </c>
      <c r="C106" s="7">
        <v>88</v>
      </c>
      <c r="D106" s="7">
        <v>95</v>
      </c>
      <c r="E106" s="7">
        <v>3</v>
      </c>
      <c r="H106" s="6" t="s">
        <v>117</v>
      </c>
      <c r="I106" s="7">
        <f t="shared" si="11"/>
        <v>77</v>
      </c>
      <c r="J106" s="7">
        <f t="shared" si="12"/>
        <v>88</v>
      </c>
      <c r="K106" s="7">
        <f t="shared" si="13"/>
        <v>95</v>
      </c>
      <c r="L106" s="7">
        <f t="shared" si="14"/>
        <v>0.33333333333333331</v>
      </c>
      <c r="O106" s="6" t="s">
        <v>117</v>
      </c>
      <c r="P106" s="7">
        <f t="shared" si="15"/>
        <v>6.9949127906976747E-3</v>
      </c>
      <c r="Q106" s="7">
        <f t="shared" si="16"/>
        <v>8.2706766917293225E-3</v>
      </c>
      <c r="R106" s="7">
        <f t="shared" si="17"/>
        <v>8.5647313379011904E-3</v>
      </c>
      <c r="S106" s="7">
        <f t="shared" si="18"/>
        <v>9.8473658296405701E-3</v>
      </c>
      <c r="V106" s="6" t="s">
        <v>117</v>
      </c>
      <c r="W106" s="7">
        <f>P106*Kriteria!B$3</f>
        <v>1.9430313323037789E-3</v>
      </c>
      <c r="X106" s="7">
        <f>Q106*Kriteria!C$3</f>
        <v>2.2974101939849619E-3</v>
      </c>
      <c r="Y106" s="7">
        <f>R106*Kriteria!D$3</f>
        <v>1.9032736287414352E-3</v>
      </c>
      <c r="Z106" s="7">
        <f>S106*Kriteria!E$3</f>
        <v>2.1883035155096011E-3</v>
      </c>
      <c r="AC106" s="17" t="s">
        <v>117</v>
      </c>
      <c r="AD106" s="21">
        <f t="shared" si="19"/>
        <v>8.3320186705397765E-3</v>
      </c>
      <c r="AE106" s="19">
        <f t="shared" si="20"/>
        <v>0.82589764730458382</v>
      </c>
      <c r="AF106" s="19">
        <f t="shared" si="21"/>
        <v>35</v>
      </c>
    </row>
    <row r="107" spans="1:32" x14ac:dyDescent="0.2">
      <c r="A107" s="6" t="s">
        <v>118</v>
      </c>
      <c r="B107" s="7">
        <v>84</v>
      </c>
      <c r="C107" s="7">
        <v>82</v>
      </c>
      <c r="D107" s="7">
        <v>99</v>
      </c>
      <c r="E107" s="7">
        <v>6</v>
      </c>
      <c r="H107" s="6" t="s">
        <v>118</v>
      </c>
      <c r="I107" s="7">
        <f t="shared" si="11"/>
        <v>84</v>
      </c>
      <c r="J107" s="7">
        <f t="shared" si="12"/>
        <v>82</v>
      </c>
      <c r="K107" s="7">
        <f t="shared" si="13"/>
        <v>99</v>
      </c>
      <c r="L107" s="7">
        <f t="shared" si="14"/>
        <v>0.16666666666666666</v>
      </c>
      <c r="O107" s="6" t="s">
        <v>118</v>
      </c>
      <c r="P107" s="7">
        <f t="shared" si="15"/>
        <v>7.6308139534883718E-3</v>
      </c>
      <c r="Q107" s="7">
        <f t="shared" si="16"/>
        <v>7.706766917293233E-3</v>
      </c>
      <c r="R107" s="7">
        <f t="shared" si="17"/>
        <v>8.9253516047601879E-3</v>
      </c>
      <c r="S107" s="7">
        <f t="shared" si="18"/>
        <v>4.923682914820285E-3</v>
      </c>
      <c r="V107" s="6" t="s">
        <v>118</v>
      </c>
      <c r="W107" s="7">
        <f>P107*Kriteria!B$3</f>
        <v>2.1196705443313952E-3</v>
      </c>
      <c r="X107" s="7">
        <f>Q107*Kriteria!C$3</f>
        <v>2.1407685898496239E-3</v>
      </c>
      <c r="Y107" s="7">
        <f>R107*Kriteria!D$3</f>
        <v>1.9834114657410746E-3</v>
      </c>
      <c r="Z107" s="7">
        <f>S107*Kriteria!E$3</f>
        <v>1.0941517577548006E-3</v>
      </c>
      <c r="AC107" s="17" t="s">
        <v>118</v>
      </c>
      <c r="AD107" s="21">
        <f t="shared" si="19"/>
        <v>7.3380023576768939E-3</v>
      </c>
      <c r="AE107" s="19">
        <f t="shared" si="20"/>
        <v>0.7273674151198487</v>
      </c>
      <c r="AF107" s="19">
        <f t="shared" si="21"/>
        <v>98</v>
      </c>
    </row>
    <row r="108" spans="1:32" x14ac:dyDescent="0.2">
      <c r="A108" s="6" t="s">
        <v>119</v>
      </c>
      <c r="B108" s="7">
        <v>90</v>
      </c>
      <c r="C108" s="7">
        <v>81</v>
      </c>
      <c r="D108" s="7">
        <v>83</v>
      </c>
      <c r="E108" s="7">
        <v>2</v>
      </c>
      <c r="H108" s="6" t="s">
        <v>119</v>
      </c>
      <c r="I108" s="7">
        <f t="shared" si="11"/>
        <v>90</v>
      </c>
      <c r="J108" s="7">
        <f t="shared" si="12"/>
        <v>81</v>
      </c>
      <c r="K108" s="7">
        <f t="shared" si="13"/>
        <v>83</v>
      </c>
      <c r="L108" s="7">
        <f t="shared" si="14"/>
        <v>0.5</v>
      </c>
      <c r="O108" s="6" t="s">
        <v>119</v>
      </c>
      <c r="P108" s="7">
        <f t="shared" si="15"/>
        <v>8.1758720930232565E-3</v>
      </c>
      <c r="Q108" s="7">
        <f t="shared" si="16"/>
        <v>7.6127819548872178E-3</v>
      </c>
      <c r="R108" s="7">
        <f t="shared" si="17"/>
        <v>7.4828705373241973E-3</v>
      </c>
      <c r="S108" s="7">
        <f t="shared" si="18"/>
        <v>1.4771048744460856E-2</v>
      </c>
      <c r="V108" s="6" t="s">
        <v>119</v>
      </c>
      <c r="W108" s="7">
        <f>P108*Kriteria!B$3</f>
        <v>2.2710755832122094E-3</v>
      </c>
      <c r="X108" s="7">
        <f>Q108*Kriteria!C$3</f>
        <v>2.1146616558270675E-3</v>
      </c>
      <c r="Y108" s="7">
        <f>R108*Kriteria!D$3</f>
        <v>1.6628601177425171E-3</v>
      </c>
      <c r="Z108" s="7">
        <f>S108*Kriteria!E$3</f>
        <v>3.2824552732644017E-3</v>
      </c>
      <c r="AC108" s="17" t="s">
        <v>119</v>
      </c>
      <c r="AD108" s="21">
        <f t="shared" si="19"/>
        <v>9.3310526300461952E-3</v>
      </c>
      <c r="AE108" s="19">
        <f t="shared" si="20"/>
        <v>0.9249252454604916</v>
      </c>
      <c r="AF108" s="19">
        <f t="shared" si="21"/>
        <v>14</v>
      </c>
    </row>
    <row r="109" spans="1:32" x14ac:dyDescent="0.2">
      <c r="A109" s="6" t="s">
        <v>120</v>
      </c>
      <c r="B109" s="7">
        <v>83</v>
      </c>
      <c r="C109" s="7">
        <v>87</v>
      </c>
      <c r="D109" s="7">
        <v>92</v>
      </c>
      <c r="E109" s="7">
        <v>3</v>
      </c>
      <c r="H109" s="6" t="s">
        <v>120</v>
      </c>
      <c r="I109" s="7">
        <f t="shared" si="11"/>
        <v>83</v>
      </c>
      <c r="J109" s="7">
        <f t="shared" si="12"/>
        <v>87</v>
      </c>
      <c r="K109" s="7">
        <f t="shared" si="13"/>
        <v>92</v>
      </c>
      <c r="L109" s="7">
        <f t="shared" si="14"/>
        <v>0.33333333333333331</v>
      </c>
      <c r="O109" s="6" t="s">
        <v>120</v>
      </c>
      <c r="P109" s="7">
        <f t="shared" si="15"/>
        <v>7.5399709302325585E-3</v>
      </c>
      <c r="Q109" s="7">
        <f t="shared" si="16"/>
        <v>8.1766917293233082E-3</v>
      </c>
      <c r="R109" s="7">
        <f t="shared" si="17"/>
        <v>8.2942661377569428E-3</v>
      </c>
      <c r="S109" s="7">
        <f t="shared" si="18"/>
        <v>9.8473658296405701E-3</v>
      </c>
      <c r="V109" s="6" t="s">
        <v>120</v>
      </c>
      <c r="W109" s="7">
        <f>P109*Kriteria!B$3</f>
        <v>2.0944363711845929E-3</v>
      </c>
      <c r="X109" s="7">
        <f>Q109*Kriteria!C$3</f>
        <v>2.2713032599624059E-3</v>
      </c>
      <c r="Y109" s="7">
        <f>R109*Kriteria!D$3</f>
        <v>1.8431702509917058E-3</v>
      </c>
      <c r="Z109" s="7">
        <f>S109*Kriteria!E$3</f>
        <v>2.1883035155096011E-3</v>
      </c>
      <c r="AC109" s="17" t="s">
        <v>120</v>
      </c>
      <c r="AD109" s="21">
        <f t="shared" si="19"/>
        <v>8.3972133976483055E-3</v>
      </c>
      <c r="AE109" s="19">
        <f t="shared" si="20"/>
        <v>0.83235996740547125</v>
      </c>
      <c r="AF109" s="19">
        <f t="shared" si="21"/>
        <v>31</v>
      </c>
    </row>
    <row r="110" spans="1:32" x14ac:dyDescent="0.2">
      <c r="A110" s="6" t="s">
        <v>121</v>
      </c>
      <c r="B110" s="7">
        <v>91</v>
      </c>
      <c r="C110" s="7">
        <v>88</v>
      </c>
      <c r="D110" s="7">
        <v>91</v>
      </c>
      <c r="E110" s="7">
        <v>4</v>
      </c>
      <c r="H110" s="6" t="s">
        <v>121</v>
      </c>
      <c r="I110" s="7">
        <f t="shared" si="11"/>
        <v>91</v>
      </c>
      <c r="J110" s="7">
        <f t="shared" si="12"/>
        <v>88</v>
      </c>
      <c r="K110" s="7">
        <f t="shared" si="13"/>
        <v>91</v>
      </c>
      <c r="L110" s="7">
        <f t="shared" si="14"/>
        <v>0.25</v>
      </c>
      <c r="O110" s="6" t="s">
        <v>121</v>
      </c>
      <c r="P110" s="7">
        <f t="shared" si="15"/>
        <v>8.2667151162790706E-3</v>
      </c>
      <c r="Q110" s="7">
        <f t="shared" si="16"/>
        <v>8.2706766917293225E-3</v>
      </c>
      <c r="R110" s="7">
        <f t="shared" si="17"/>
        <v>8.204111071042193E-3</v>
      </c>
      <c r="S110" s="7">
        <f t="shared" si="18"/>
        <v>7.385524372230428E-3</v>
      </c>
      <c r="V110" s="6" t="s">
        <v>121</v>
      </c>
      <c r="W110" s="7">
        <f>P110*Kriteria!B$3</f>
        <v>2.2963097563590117E-3</v>
      </c>
      <c r="X110" s="7">
        <f>Q110*Kriteria!C$3</f>
        <v>2.2974101939849619E-3</v>
      </c>
      <c r="Y110" s="7">
        <f>R110*Kriteria!D$3</f>
        <v>1.8231357917417959E-3</v>
      </c>
      <c r="Z110" s="7">
        <f>S110*Kriteria!E$3</f>
        <v>1.6412276366322008E-3</v>
      </c>
      <c r="AC110" s="17" t="s">
        <v>121</v>
      </c>
      <c r="AD110" s="21">
        <f t="shared" si="19"/>
        <v>8.0580833787179691E-3</v>
      </c>
      <c r="AE110" s="19">
        <f t="shared" si="20"/>
        <v>0.79874426203562487</v>
      </c>
      <c r="AF110" s="19">
        <f t="shared" si="21"/>
        <v>49</v>
      </c>
    </row>
    <row r="111" spans="1:32" x14ac:dyDescent="0.2">
      <c r="A111" s="6" t="s">
        <v>122</v>
      </c>
      <c r="B111" s="7">
        <v>94</v>
      </c>
      <c r="C111" s="7">
        <v>88</v>
      </c>
      <c r="D111" s="7">
        <v>89</v>
      </c>
      <c r="E111" s="7">
        <v>6</v>
      </c>
      <c r="H111" s="6" t="s">
        <v>122</v>
      </c>
      <c r="I111" s="7">
        <f t="shared" si="11"/>
        <v>94</v>
      </c>
      <c r="J111" s="7">
        <f t="shared" si="12"/>
        <v>88</v>
      </c>
      <c r="K111" s="7">
        <f t="shared" si="13"/>
        <v>89</v>
      </c>
      <c r="L111" s="7">
        <f t="shared" si="14"/>
        <v>0.16666666666666666</v>
      </c>
      <c r="O111" s="6" t="s">
        <v>122</v>
      </c>
      <c r="P111" s="7">
        <f t="shared" si="15"/>
        <v>8.5392441860465112E-3</v>
      </c>
      <c r="Q111" s="7">
        <f t="shared" si="16"/>
        <v>8.2706766917293225E-3</v>
      </c>
      <c r="R111" s="7">
        <f t="shared" si="17"/>
        <v>8.0238009376126934E-3</v>
      </c>
      <c r="S111" s="7">
        <f t="shared" si="18"/>
        <v>4.923682914820285E-3</v>
      </c>
      <c r="V111" s="6" t="s">
        <v>122</v>
      </c>
      <c r="W111" s="7">
        <f>P111*Kriteria!B$3</f>
        <v>2.3720122757994182E-3</v>
      </c>
      <c r="X111" s="7">
        <f>Q111*Kriteria!C$3</f>
        <v>2.2974101939849619E-3</v>
      </c>
      <c r="Y111" s="7">
        <f>R111*Kriteria!D$3</f>
        <v>1.7830668732419762E-3</v>
      </c>
      <c r="Z111" s="7">
        <f>S111*Kriteria!E$3</f>
        <v>1.0941517577548006E-3</v>
      </c>
      <c r="AC111" s="17" t="s">
        <v>122</v>
      </c>
      <c r="AD111" s="21">
        <f t="shared" si="19"/>
        <v>7.5466411007811566E-3</v>
      </c>
      <c r="AE111" s="19">
        <f t="shared" si="20"/>
        <v>0.74804838738838941</v>
      </c>
      <c r="AF111" s="19">
        <f t="shared" si="21"/>
        <v>81</v>
      </c>
    </row>
    <row r="112" spans="1:32" x14ac:dyDescent="0.2">
      <c r="A112" s="6" t="s">
        <v>123</v>
      </c>
      <c r="B112" s="7">
        <v>97</v>
      </c>
      <c r="C112" s="7">
        <v>84</v>
      </c>
      <c r="D112" s="7">
        <v>81</v>
      </c>
      <c r="E112" s="7">
        <v>5</v>
      </c>
      <c r="H112" s="6" t="s">
        <v>123</v>
      </c>
      <c r="I112" s="7">
        <f t="shared" si="11"/>
        <v>97</v>
      </c>
      <c r="J112" s="7">
        <f t="shared" si="12"/>
        <v>84</v>
      </c>
      <c r="K112" s="7">
        <f t="shared" si="13"/>
        <v>81</v>
      </c>
      <c r="L112" s="7">
        <f t="shared" si="14"/>
        <v>0.2</v>
      </c>
      <c r="O112" s="6" t="s">
        <v>123</v>
      </c>
      <c r="P112" s="7">
        <f t="shared" si="15"/>
        <v>8.8117732558139535E-3</v>
      </c>
      <c r="Q112" s="7">
        <f t="shared" si="16"/>
        <v>7.8947368421052634E-3</v>
      </c>
      <c r="R112" s="7">
        <f t="shared" si="17"/>
        <v>7.3025604038946985E-3</v>
      </c>
      <c r="S112" s="7">
        <f t="shared" si="18"/>
        <v>5.9084194977843431E-3</v>
      </c>
      <c r="V112" s="6" t="s">
        <v>123</v>
      </c>
      <c r="W112" s="7">
        <f>P112*Kriteria!B$3</f>
        <v>2.4477147952398255E-3</v>
      </c>
      <c r="X112" s="7">
        <f>Q112*Kriteria!C$3</f>
        <v>2.1929824578947369E-3</v>
      </c>
      <c r="Y112" s="7">
        <f>R112*Kriteria!D$3</f>
        <v>1.6227911992426974E-3</v>
      </c>
      <c r="Z112" s="7">
        <f>S112*Kriteria!E$3</f>
        <v>1.3129821093057607E-3</v>
      </c>
      <c r="AC112" s="17" t="s">
        <v>123</v>
      </c>
      <c r="AD112" s="21">
        <f t="shared" si="19"/>
        <v>7.5764705616830205E-3</v>
      </c>
      <c r="AE112" s="19">
        <f t="shared" si="20"/>
        <v>0.75100518364069757</v>
      </c>
      <c r="AF112" s="19">
        <f t="shared" si="21"/>
        <v>75</v>
      </c>
    </row>
    <row r="113" spans="1:32" x14ac:dyDescent="0.2">
      <c r="A113" s="6" t="s">
        <v>124</v>
      </c>
      <c r="B113" s="7">
        <v>93</v>
      </c>
      <c r="C113" s="7">
        <v>84</v>
      </c>
      <c r="D113" s="7">
        <v>87</v>
      </c>
      <c r="E113" s="7">
        <v>3</v>
      </c>
      <c r="H113" s="6" t="s">
        <v>124</v>
      </c>
      <c r="I113" s="7">
        <f t="shared" si="11"/>
        <v>93</v>
      </c>
      <c r="J113" s="7">
        <f t="shared" si="12"/>
        <v>84</v>
      </c>
      <c r="K113" s="7">
        <f t="shared" si="13"/>
        <v>87</v>
      </c>
      <c r="L113" s="7">
        <f t="shared" si="14"/>
        <v>0.33333333333333331</v>
      </c>
      <c r="O113" s="6" t="s">
        <v>124</v>
      </c>
      <c r="P113" s="7">
        <f t="shared" si="15"/>
        <v>8.4484011627906971E-3</v>
      </c>
      <c r="Q113" s="7">
        <f t="shared" si="16"/>
        <v>7.8947368421052634E-3</v>
      </c>
      <c r="R113" s="7">
        <f t="shared" si="17"/>
        <v>7.8434908041831956E-3</v>
      </c>
      <c r="S113" s="7">
        <f t="shared" si="18"/>
        <v>9.8473658296405701E-3</v>
      </c>
      <c r="V113" s="6" t="s">
        <v>124</v>
      </c>
      <c r="W113" s="7">
        <f>P113*Kriteria!B$3</f>
        <v>2.3467781026526159E-3</v>
      </c>
      <c r="X113" s="7">
        <f>Q113*Kriteria!C$3</f>
        <v>2.1929824578947369E-3</v>
      </c>
      <c r="Y113" s="7">
        <f>R113*Kriteria!D$3</f>
        <v>1.7429979547421567E-3</v>
      </c>
      <c r="Z113" s="7">
        <f>S113*Kriteria!E$3</f>
        <v>2.1883035155096011E-3</v>
      </c>
      <c r="AC113" s="17" t="s">
        <v>124</v>
      </c>
      <c r="AD113" s="21">
        <f t="shared" si="19"/>
        <v>8.4710620307991112E-3</v>
      </c>
      <c r="AE113" s="19">
        <f t="shared" si="20"/>
        <v>0.83968009170998847</v>
      </c>
      <c r="AF113" s="19">
        <f t="shared" si="21"/>
        <v>25</v>
      </c>
    </row>
    <row r="114" spans="1:32" x14ac:dyDescent="0.2">
      <c r="A114" s="6" t="s">
        <v>125</v>
      </c>
      <c r="B114" s="7">
        <v>80</v>
      </c>
      <c r="C114" s="7">
        <v>83</v>
      </c>
      <c r="D114" s="7">
        <v>85</v>
      </c>
      <c r="E114" s="7">
        <v>3</v>
      </c>
      <c r="H114" s="6" t="s">
        <v>125</v>
      </c>
      <c r="I114" s="7">
        <f t="shared" si="11"/>
        <v>80</v>
      </c>
      <c r="J114" s="7">
        <f t="shared" si="12"/>
        <v>83</v>
      </c>
      <c r="K114" s="7">
        <f t="shared" si="13"/>
        <v>85</v>
      </c>
      <c r="L114" s="7">
        <f t="shared" si="14"/>
        <v>0.33333333333333331</v>
      </c>
      <c r="O114" s="6" t="s">
        <v>125</v>
      </c>
      <c r="P114" s="7">
        <f t="shared" si="15"/>
        <v>7.2674418604651162E-3</v>
      </c>
      <c r="Q114" s="7">
        <f t="shared" si="16"/>
        <v>7.8007518796992482E-3</v>
      </c>
      <c r="R114" s="7">
        <f t="shared" si="17"/>
        <v>7.663180670753696E-3</v>
      </c>
      <c r="S114" s="7">
        <f t="shared" si="18"/>
        <v>9.8473658296405701E-3</v>
      </c>
      <c r="V114" s="6" t="s">
        <v>125</v>
      </c>
      <c r="W114" s="7">
        <f>P114*Kriteria!B$3</f>
        <v>2.018733851744186E-3</v>
      </c>
      <c r="X114" s="7">
        <f>Q114*Kriteria!C$3</f>
        <v>2.1668755238721804E-3</v>
      </c>
      <c r="Y114" s="7">
        <f>R114*Kriteria!D$3</f>
        <v>1.7029290362423368E-3</v>
      </c>
      <c r="Z114" s="7">
        <f>S114*Kriteria!E$3</f>
        <v>2.1883035155096011E-3</v>
      </c>
      <c r="AC114" s="17" t="s">
        <v>125</v>
      </c>
      <c r="AD114" s="21">
        <f t="shared" si="19"/>
        <v>8.0768419273683049E-3</v>
      </c>
      <c r="AE114" s="19">
        <f t="shared" si="20"/>
        <v>0.80060367231898633</v>
      </c>
      <c r="AF114" s="19">
        <f t="shared" si="21"/>
        <v>47</v>
      </c>
    </row>
    <row r="115" spans="1:32" x14ac:dyDescent="0.2">
      <c r="A115" s="6" t="s">
        <v>126</v>
      </c>
      <c r="B115" s="7">
        <v>94</v>
      </c>
      <c r="C115" s="7">
        <v>80</v>
      </c>
      <c r="D115" s="7">
        <v>95</v>
      </c>
      <c r="E115" s="7">
        <v>6</v>
      </c>
      <c r="H115" s="6" t="s">
        <v>126</v>
      </c>
      <c r="I115" s="7">
        <f t="shared" si="11"/>
        <v>94</v>
      </c>
      <c r="J115" s="7">
        <f t="shared" si="12"/>
        <v>80</v>
      </c>
      <c r="K115" s="7">
        <f t="shared" si="13"/>
        <v>95</v>
      </c>
      <c r="L115" s="7">
        <f t="shared" si="14"/>
        <v>0.16666666666666666</v>
      </c>
      <c r="O115" s="6" t="s">
        <v>126</v>
      </c>
      <c r="P115" s="7">
        <f t="shared" si="15"/>
        <v>8.5392441860465112E-3</v>
      </c>
      <c r="Q115" s="7">
        <f t="shared" si="16"/>
        <v>7.5187969924812026E-3</v>
      </c>
      <c r="R115" s="7">
        <f t="shared" si="17"/>
        <v>8.5647313379011904E-3</v>
      </c>
      <c r="S115" s="7">
        <f t="shared" si="18"/>
        <v>4.923682914820285E-3</v>
      </c>
      <c r="V115" s="6" t="s">
        <v>126</v>
      </c>
      <c r="W115" s="7">
        <f>P115*Kriteria!B$3</f>
        <v>2.3720122757994182E-3</v>
      </c>
      <c r="X115" s="7">
        <f>Q115*Kriteria!C$3</f>
        <v>2.088554721804511E-3</v>
      </c>
      <c r="Y115" s="7">
        <f>R115*Kriteria!D$3</f>
        <v>1.9032736287414352E-3</v>
      </c>
      <c r="Z115" s="7">
        <f>S115*Kriteria!E$3</f>
        <v>1.0941517577548006E-3</v>
      </c>
      <c r="AC115" s="17" t="s">
        <v>126</v>
      </c>
      <c r="AD115" s="21">
        <f t="shared" si="19"/>
        <v>7.457992384100165E-3</v>
      </c>
      <c r="AE115" s="19">
        <f t="shared" si="20"/>
        <v>0.73926122914518078</v>
      </c>
      <c r="AF115" s="19">
        <f t="shared" si="21"/>
        <v>87</v>
      </c>
    </row>
    <row r="116" spans="1:32" x14ac:dyDescent="0.2">
      <c r="A116" s="6" t="s">
        <v>127</v>
      </c>
      <c r="B116" s="7">
        <v>98</v>
      </c>
      <c r="C116" s="7">
        <v>80</v>
      </c>
      <c r="D116" s="7">
        <v>98</v>
      </c>
      <c r="E116" s="7">
        <v>5</v>
      </c>
      <c r="H116" s="6" t="s">
        <v>127</v>
      </c>
      <c r="I116" s="7">
        <f t="shared" si="11"/>
        <v>98</v>
      </c>
      <c r="J116" s="7">
        <f t="shared" si="12"/>
        <v>80</v>
      </c>
      <c r="K116" s="7">
        <f t="shared" si="13"/>
        <v>98</v>
      </c>
      <c r="L116" s="7">
        <f t="shared" si="14"/>
        <v>0.2</v>
      </c>
      <c r="O116" s="6" t="s">
        <v>127</v>
      </c>
      <c r="P116" s="7">
        <f t="shared" si="15"/>
        <v>8.9026162790697676E-3</v>
      </c>
      <c r="Q116" s="7">
        <f t="shared" si="16"/>
        <v>7.5187969924812026E-3</v>
      </c>
      <c r="R116" s="7">
        <f t="shared" si="17"/>
        <v>8.8351965380454381E-3</v>
      </c>
      <c r="S116" s="7">
        <f t="shared" si="18"/>
        <v>5.9084194977843431E-3</v>
      </c>
      <c r="V116" s="6" t="s">
        <v>127</v>
      </c>
      <c r="W116" s="7">
        <f>P116*Kriteria!B$3</f>
        <v>2.4729489683866278E-3</v>
      </c>
      <c r="X116" s="7">
        <f>Q116*Kriteria!C$3</f>
        <v>2.088554721804511E-3</v>
      </c>
      <c r="Y116" s="7">
        <f>R116*Kriteria!D$3</f>
        <v>1.9633770064911649E-3</v>
      </c>
      <c r="Z116" s="7">
        <f>S116*Kriteria!E$3</f>
        <v>1.3129821093057607E-3</v>
      </c>
      <c r="AC116" s="17" t="s">
        <v>127</v>
      </c>
      <c r="AD116" s="21">
        <f t="shared" si="19"/>
        <v>7.8378628059880637E-3</v>
      </c>
      <c r="AE116" s="19">
        <f t="shared" si="20"/>
        <v>0.77691525995371835</v>
      </c>
      <c r="AF116" s="19">
        <f t="shared" si="21"/>
        <v>59</v>
      </c>
    </row>
    <row r="117" spans="1:32" x14ac:dyDescent="0.2">
      <c r="A117" s="6" t="s">
        <v>128</v>
      </c>
      <c r="B117" s="7">
        <v>94</v>
      </c>
      <c r="C117" s="7">
        <v>84</v>
      </c>
      <c r="D117" s="7">
        <v>88</v>
      </c>
      <c r="E117" s="7">
        <v>6</v>
      </c>
      <c r="H117" s="6" t="s">
        <v>128</v>
      </c>
      <c r="I117" s="7">
        <f t="shared" si="11"/>
        <v>94</v>
      </c>
      <c r="J117" s="7">
        <f t="shared" si="12"/>
        <v>84</v>
      </c>
      <c r="K117" s="7">
        <f t="shared" si="13"/>
        <v>88</v>
      </c>
      <c r="L117" s="7">
        <f t="shared" si="14"/>
        <v>0.16666666666666666</v>
      </c>
      <c r="O117" s="6" t="s">
        <v>128</v>
      </c>
      <c r="P117" s="7">
        <f t="shared" si="15"/>
        <v>8.5392441860465112E-3</v>
      </c>
      <c r="Q117" s="7">
        <f t="shared" si="16"/>
        <v>7.8947368421052634E-3</v>
      </c>
      <c r="R117" s="7">
        <f t="shared" si="17"/>
        <v>7.9336458708979436E-3</v>
      </c>
      <c r="S117" s="7">
        <f t="shared" si="18"/>
        <v>4.923682914820285E-3</v>
      </c>
      <c r="V117" s="6" t="s">
        <v>128</v>
      </c>
      <c r="W117" s="7">
        <f>P117*Kriteria!B$3</f>
        <v>2.3720122757994182E-3</v>
      </c>
      <c r="X117" s="7">
        <f>Q117*Kriteria!C$3</f>
        <v>2.1929824578947369E-3</v>
      </c>
      <c r="Y117" s="7">
        <f>R117*Kriteria!D$3</f>
        <v>1.7630324139920662E-3</v>
      </c>
      <c r="Z117" s="7">
        <f>S117*Kriteria!E$3</f>
        <v>1.0941517577548006E-3</v>
      </c>
      <c r="AC117" s="17" t="s">
        <v>128</v>
      </c>
      <c r="AD117" s="21">
        <f t="shared" si="19"/>
        <v>7.4221789054410214E-3</v>
      </c>
      <c r="AE117" s="19">
        <f t="shared" si="20"/>
        <v>0.73571127697441074</v>
      </c>
      <c r="AF117" s="19">
        <f t="shared" si="21"/>
        <v>91</v>
      </c>
    </row>
    <row r="118" spans="1:32" x14ac:dyDescent="0.2">
      <c r="A118" s="6" t="s">
        <v>129</v>
      </c>
      <c r="B118" s="7">
        <v>75</v>
      </c>
      <c r="C118" s="7">
        <v>89</v>
      </c>
      <c r="D118" s="7">
        <v>93</v>
      </c>
      <c r="E118" s="7">
        <v>5</v>
      </c>
      <c r="H118" s="6" t="s">
        <v>129</v>
      </c>
      <c r="I118" s="7">
        <f t="shared" si="11"/>
        <v>75</v>
      </c>
      <c r="J118" s="7">
        <f t="shared" si="12"/>
        <v>89</v>
      </c>
      <c r="K118" s="7">
        <f t="shared" si="13"/>
        <v>93</v>
      </c>
      <c r="L118" s="7">
        <f t="shared" si="14"/>
        <v>0.2</v>
      </c>
      <c r="O118" s="6" t="s">
        <v>129</v>
      </c>
      <c r="P118" s="7">
        <f t="shared" si="15"/>
        <v>6.8132267441860465E-3</v>
      </c>
      <c r="Q118" s="7">
        <f t="shared" si="16"/>
        <v>8.3646616541353386E-3</v>
      </c>
      <c r="R118" s="7">
        <f t="shared" si="17"/>
        <v>8.3844212044716909E-3</v>
      </c>
      <c r="S118" s="7">
        <f t="shared" si="18"/>
        <v>5.9084194977843431E-3</v>
      </c>
      <c r="V118" s="6" t="s">
        <v>129</v>
      </c>
      <c r="W118" s="7">
        <f>P118*Kriteria!B$3</f>
        <v>1.8925629860101743E-3</v>
      </c>
      <c r="X118" s="7">
        <f>Q118*Kriteria!C$3</f>
        <v>2.3235171280075189E-3</v>
      </c>
      <c r="Y118" s="7">
        <f>R118*Kriteria!D$3</f>
        <v>1.8632047102416156E-3</v>
      </c>
      <c r="Z118" s="7">
        <f>S118*Kriteria!E$3</f>
        <v>1.3129821093057607E-3</v>
      </c>
      <c r="AC118" s="17" t="s">
        <v>129</v>
      </c>
      <c r="AD118" s="21">
        <f t="shared" si="19"/>
        <v>7.3922669335650696E-3</v>
      </c>
      <c r="AE118" s="19">
        <f t="shared" si="20"/>
        <v>0.73274630195749935</v>
      </c>
      <c r="AF118" s="19">
        <f t="shared" si="21"/>
        <v>93</v>
      </c>
    </row>
    <row r="119" spans="1:32" x14ac:dyDescent="0.2">
      <c r="A119" s="6" t="s">
        <v>130</v>
      </c>
      <c r="B119" s="7">
        <v>98</v>
      </c>
      <c r="C119" s="7">
        <v>80</v>
      </c>
      <c r="D119" s="7">
        <v>78</v>
      </c>
      <c r="E119" s="7">
        <v>2</v>
      </c>
      <c r="H119" s="6" t="s">
        <v>130</v>
      </c>
      <c r="I119" s="7">
        <f t="shared" si="11"/>
        <v>98</v>
      </c>
      <c r="J119" s="7">
        <f t="shared" si="12"/>
        <v>80</v>
      </c>
      <c r="K119" s="7">
        <f t="shared" si="13"/>
        <v>78</v>
      </c>
      <c r="L119" s="7">
        <f t="shared" si="14"/>
        <v>0.5</v>
      </c>
      <c r="O119" s="6" t="s">
        <v>130</v>
      </c>
      <c r="P119" s="7">
        <f t="shared" si="15"/>
        <v>8.9026162790697676E-3</v>
      </c>
      <c r="Q119" s="7">
        <f t="shared" si="16"/>
        <v>7.5187969924812026E-3</v>
      </c>
      <c r="R119" s="7">
        <f t="shared" si="17"/>
        <v>7.0320952037504509E-3</v>
      </c>
      <c r="S119" s="7">
        <f t="shared" si="18"/>
        <v>1.4771048744460856E-2</v>
      </c>
      <c r="V119" s="6" t="s">
        <v>130</v>
      </c>
      <c r="W119" s="7">
        <f>P119*Kriteria!B$3</f>
        <v>2.4729489683866278E-3</v>
      </c>
      <c r="X119" s="7">
        <f>Q119*Kriteria!C$3</f>
        <v>2.088554721804511E-3</v>
      </c>
      <c r="Y119" s="7">
        <f>R119*Kriteria!D$3</f>
        <v>1.5626878214929679E-3</v>
      </c>
      <c r="Z119" s="7">
        <f>S119*Kriteria!E$3</f>
        <v>3.2824552732644017E-3</v>
      </c>
      <c r="AC119" s="17" t="s">
        <v>130</v>
      </c>
      <c r="AD119" s="21">
        <f t="shared" si="19"/>
        <v>9.4066467849485066E-3</v>
      </c>
      <c r="AE119" s="19">
        <f t="shared" si="20"/>
        <v>0.93241839173782137</v>
      </c>
      <c r="AF119" s="19">
        <f t="shared" si="21"/>
        <v>12</v>
      </c>
    </row>
    <row r="120" spans="1:32" x14ac:dyDescent="0.2">
      <c r="A120" s="6" t="s">
        <v>131</v>
      </c>
      <c r="B120" s="7">
        <v>94</v>
      </c>
      <c r="C120" s="7">
        <v>90</v>
      </c>
      <c r="D120" s="7">
        <v>81</v>
      </c>
      <c r="E120" s="7">
        <v>6</v>
      </c>
      <c r="H120" s="6" t="s">
        <v>131</v>
      </c>
      <c r="I120" s="7">
        <f t="shared" si="11"/>
        <v>94</v>
      </c>
      <c r="J120" s="7">
        <f t="shared" si="12"/>
        <v>90</v>
      </c>
      <c r="K120" s="7">
        <f t="shared" si="13"/>
        <v>81</v>
      </c>
      <c r="L120" s="7">
        <f t="shared" si="14"/>
        <v>0.16666666666666666</v>
      </c>
      <c r="O120" s="6" t="s">
        <v>131</v>
      </c>
      <c r="P120" s="7">
        <f t="shared" si="15"/>
        <v>8.5392441860465112E-3</v>
      </c>
      <c r="Q120" s="7">
        <f t="shared" si="16"/>
        <v>8.4586466165413529E-3</v>
      </c>
      <c r="R120" s="7">
        <f t="shared" si="17"/>
        <v>7.3025604038946985E-3</v>
      </c>
      <c r="S120" s="7">
        <f t="shared" si="18"/>
        <v>4.923682914820285E-3</v>
      </c>
      <c r="V120" s="6" t="s">
        <v>131</v>
      </c>
      <c r="W120" s="7">
        <f>P120*Kriteria!B$3</f>
        <v>2.3720122757994182E-3</v>
      </c>
      <c r="X120" s="7">
        <f>Q120*Kriteria!C$3</f>
        <v>2.3496240620300749E-3</v>
      </c>
      <c r="Y120" s="7">
        <f>R120*Kriteria!D$3</f>
        <v>1.6227911992426974E-3</v>
      </c>
      <c r="Z120" s="7">
        <f>S120*Kriteria!E$3</f>
        <v>1.0941517577548006E-3</v>
      </c>
      <c r="AC120" s="17" t="s">
        <v>131</v>
      </c>
      <c r="AD120" s="21">
        <f t="shared" si="19"/>
        <v>7.4385792948269908E-3</v>
      </c>
      <c r="AE120" s="19">
        <f t="shared" si="20"/>
        <v>0.73733693859908322</v>
      </c>
      <c r="AF120" s="19">
        <f t="shared" si="21"/>
        <v>90</v>
      </c>
    </row>
    <row r="121" spans="1:32" x14ac:dyDescent="0.2">
      <c r="A121" s="6" t="s">
        <v>132</v>
      </c>
      <c r="B121" s="7">
        <v>91</v>
      </c>
      <c r="C121" s="7">
        <v>88</v>
      </c>
      <c r="D121" s="7">
        <v>86</v>
      </c>
      <c r="E121" s="7">
        <v>5</v>
      </c>
      <c r="H121" s="6" t="s">
        <v>132</v>
      </c>
      <c r="I121" s="7">
        <f t="shared" si="11"/>
        <v>91</v>
      </c>
      <c r="J121" s="7">
        <f t="shared" si="12"/>
        <v>88</v>
      </c>
      <c r="K121" s="7">
        <f t="shared" si="13"/>
        <v>86</v>
      </c>
      <c r="L121" s="7">
        <f t="shared" si="14"/>
        <v>0.2</v>
      </c>
      <c r="O121" s="6" t="s">
        <v>132</v>
      </c>
      <c r="P121" s="7">
        <f t="shared" si="15"/>
        <v>8.2667151162790706E-3</v>
      </c>
      <c r="Q121" s="7">
        <f t="shared" si="16"/>
        <v>8.2706766917293225E-3</v>
      </c>
      <c r="R121" s="7">
        <f t="shared" si="17"/>
        <v>7.7533357374684458E-3</v>
      </c>
      <c r="S121" s="7">
        <f t="shared" si="18"/>
        <v>5.9084194977843431E-3</v>
      </c>
      <c r="V121" s="6" t="s">
        <v>132</v>
      </c>
      <c r="W121" s="7">
        <f>P121*Kriteria!B$3</f>
        <v>2.2963097563590117E-3</v>
      </c>
      <c r="X121" s="7">
        <f>Q121*Kriteria!C$3</f>
        <v>2.2974101939849619E-3</v>
      </c>
      <c r="Y121" s="7">
        <f>R121*Kriteria!D$3</f>
        <v>1.7229634954922467E-3</v>
      </c>
      <c r="Z121" s="7">
        <f>S121*Kriteria!E$3</f>
        <v>1.3129821093057607E-3</v>
      </c>
      <c r="AC121" s="17" t="s">
        <v>132</v>
      </c>
      <c r="AD121" s="21">
        <f t="shared" si="19"/>
        <v>7.6296655551419809E-3</v>
      </c>
      <c r="AE121" s="19">
        <f t="shared" si="20"/>
        <v>0.75627804987916125</v>
      </c>
      <c r="AF121" s="19">
        <f t="shared" si="21"/>
        <v>74</v>
      </c>
    </row>
    <row r="122" spans="1:32" x14ac:dyDescent="0.2">
      <c r="A122" s="6" t="s">
        <v>133</v>
      </c>
      <c r="B122" s="7">
        <v>92</v>
      </c>
      <c r="C122" s="7">
        <v>81</v>
      </c>
      <c r="D122" s="7">
        <v>97</v>
      </c>
      <c r="E122" s="7">
        <v>6</v>
      </c>
      <c r="H122" s="6" t="s">
        <v>133</v>
      </c>
      <c r="I122" s="7">
        <f t="shared" si="11"/>
        <v>92</v>
      </c>
      <c r="J122" s="7">
        <f t="shared" si="12"/>
        <v>81</v>
      </c>
      <c r="K122" s="7">
        <f t="shared" si="13"/>
        <v>97</v>
      </c>
      <c r="L122" s="7">
        <f t="shared" si="14"/>
        <v>0.16666666666666666</v>
      </c>
      <c r="O122" s="6" t="s">
        <v>133</v>
      </c>
      <c r="P122" s="7">
        <f t="shared" si="15"/>
        <v>8.357558139534883E-3</v>
      </c>
      <c r="Q122" s="7">
        <f t="shared" si="16"/>
        <v>7.6127819548872178E-3</v>
      </c>
      <c r="R122" s="7">
        <f t="shared" si="17"/>
        <v>8.7450414713306883E-3</v>
      </c>
      <c r="S122" s="7">
        <f t="shared" si="18"/>
        <v>4.923682914820285E-3</v>
      </c>
      <c r="V122" s="6" t="s">
        <v>133</v>
      </c>
      <c r="W122" s="7">
        <f>P122*Kriteria!B$3</f>
        <v>2.3215439295058136E-3</v>
      </c>
      <c r="X122" s="7">
        <f>Q122*Kriteria!C$3</f>
        <v>2.1146616558270675E-3</v>
      </c>
      <c r="Y122" s="7">
        <f>R122*Kriteria!D$3</f>
        <v>1.9433425472412547E-3</v>
      </c>
      <c r="Z122" s="7">
        <f>S122*Kriteria!E$3</f>
        <v>1.0941517577548006E-3</v>
      </c>
      <c r="AC122" s="17" t="s">
        <v>133</v>
      </c>
      <c r="AD122" s="21">
        <f t="shared" si="19"/>
        <v>7.4736998903289368E-3</v>
      </c>
      <c r="AE122" s="19">
        <f t="shared" si="20"/>
        <v>0.74081820986645952</v>
      </c>
      <c r="AF122" s="19">
        <f t="shared" si="21"/>
        <v>86</v>
      </c>
    </row>
    <row r="123" spans="1:32" x14ac:dyDescent="0.2">
      <c r="A123" s="6" t="s">
        <v>134</v>
      </c>
      <c r="B123" s="7">
        <v>87</v>
      </c>
      <c r="C123" s="7">
        <v>87</v>
      </c>
      <c r="D123" s="7">
        <v>96</v>
      </c>
      <c r="E123" s="7">
        <v>2</v>
      </c>
      <c r="H123" s="6" t="s">
        <v>134</v>
      </c>
      <c r="I123" s="7">
        <f t="shared" si="11"/>
        <v>87</v>
      </c>
      <c r="J123" s="7">
        <f t="shared" si="12"/>
        <v>87</v>
      </c>
      <c r="K123" s="7">
        <f t="shared" si="13"/>
        <v>96</v>
      </c>
      <c r="L123" s="7">
        <f t="shared" si="14"/>
        <v>0.5</v>
      </c>
      <c r="O123" s="6" t="s">
        <v>134</v>
      </c>
      <c r="P123" s="7">
        <f t="shared" si="15"/>
        <v>7.9033430232558141E-3</v>
      </c>
      <c r="Q123" s="7">
        <f t="shared" si="16"/>
        <v>8.1766917293233082E-3</v>
      </c>
      <c r="R123" s="7">
        <f t="shared" si="17"/>
        <v>8.6548864046159402E-3</v>
      </c>
      <c r="S123" s="7">
        <f t="shared" si="18"/>
        <v>1.4771048744460856E-2</v>
      </c>
      <c r="V123" s="6" t="s">
        <v>134</v>
      </c>
      <c r="W123" s="7">
        <f>P123*Kriteria!B$3</f>
        <v>2.1953730637718021E-3</v>
      </c>
      <c r="X123" s="7">
        <f>Q123*Kriteria!C$3</f>
        <v>2.2713032599624059E-3</v>
      </c>
      <c r="Y123" s="7">
        <f>R123*Kriteria!D$3</f>
        <v>1.9233080879913452E-3</v>
      </c>
      <c r="Z123" s="7">
        <f>S123*Kriteria!E$3</f>
        <v>3.2824552732644017E-3</v>
      </c>
      <c r="AC123" s="17" t="s">
        <v>134</v>
      </c>
      <c r="AD123" s="21">
        <f t="shared" si="19"/>
        <v>9.6724396849899551E-3</v>
      </c>
      <c r="AE123" s="19">
        <f t="shared" si="20"/>
        <v>0.95876467581309144</v>
      </c>
      <c r="AF123" s="19">
        <f t="shared" si="21"/>
        <v>4</v>
      </c>
    </row>
    <row r="124" spans="1:32" x14ac:dyDescent="0.2">
      <c r="A124" s="6" t="s">
        <v>135</v>
      </c>
      <c r="B124" s="7">
        <v>86</v>
      </c>
      <c r="C124" s="7">
        <v>82</v>
      </c>
      <c r="D124" s="7">
        <v>92</v>
      </c>
      <c r="E124" s="7">
        <v>2</v>
      </c>
      <c r="H124" s="6" t="s">
        <v>135</v>
      </c>
      <c r="I124" s="7">
        <f t="shared" si="11"/>
        <v>86</v>
      </c>
      <c r="J124" s="7">
        <f t="shared" si="12"/>
        <v>82</v>
      </c>
      <c r="K124" s="7">
        <f t="shared" si="13"/>
        <v>92</v>
      </c>
      <c r="L124" s="7">
        <f t="shared" si="14"/>
        <v>0.5</v>
      </c>
      <c r="O124" s="6" t="s">
        <v>135</v>
      </c>
      <c r="P124" s="7">
        <f t="shared" si="15"/>
        <v>7.8125E-3</v>
      </c>
      <c r="Q124" s="7">
        <f t="shared" si="16"/>
        <v>7.706766917293233E-3</v>
      </c>
      <c r="R124" s="7">
        <f t="shared" si="17"/>
        <v>8.2942661377569428E-3</v>
      </c>
      <c r="S124" s="7">
        <f t="shared" si="18"/>
        <v>1.4771048744460856E-2</v>
      </c>
      <c r="V124" s="6" t="s">
        <v>135</v>
      </c>
      <c r="W124" s="7">
        <f>P124*Kriteria!B$3</f>
        <v>2.1701388906249998E-3</v>
      </c>
      <c r="X124" s="7">
        <f>Q124*Kriteria!C$3</f>
        <v>2.1407685898496239E-3</v>
      </c>
      <c r="Y124" s="7">
        <f>R124*Kriteria!D$3</f>
        <v>1.8431702509917058E-3</v>
      </c>
      <c r="Z124" s="7">
        <f>S124*Kriteria!E$3</f>
        <v>3.2824552732644017E-3</v>
      </c>
      <c r="AC124" s="17" t="s">
        <v>135</v>
      </c>
      <c r="AD124" s="21">
        <f t="shared" si="19"/>
        <v>9.4365330047307301E-3</v>
      </c>
      <c r="AE124" s="19">
        <f t="shared" si="20"/>
        <v>0.93538081412079566</v>
      </c>
      <c r="AF124" s="19">
        <f t="shared" si="21"/>
        <v>9</v>
      </c>
    </row>
    <row r="125" spans="1:32" x14ac:dyDescent="0.2">
      <c r="A125" s="6" t="s">
        <v>136</v>
      </c>
      <c r="B125" s="7">
        <v>81</v>
      </c>
      <c r="C125" s="7">
        <v>82</v>
      </c>
      <c r="D125" s="7">
        <v>92</v>
      </c>
      <c r="E125" s="7">
        <v>3</v>
      </c>
      <c r="H125" s="6" t="s">
        <v>136</v>
      </c>
      <c r="I125" s="7">
        <f t="shared" si="11"/>
        <v>81</v>
      </c>
      <c r="J125" s="7">
        <f t="shared" si="12"/>
        <v>82</v>
      </c>
      <c r="K125" s="7">
        <f t="shared" si="13"/>
        <v>92</v>
      </c>
      <c r="L125" s="7">
        <f t="shared" si="14"/>
        <v>0.33333333333333331</v>
      </c>
      <c r="O125" s="6" t="s">
        <v>136</v>
      </c>
      <c r="P125" s="7">
        <f t="shared" si="15"/>
        <v>7.3582848837209303E-3</v>
      </c>
      <c r="Q125" s="7">
        <f t="shared" si="16"/>
        <v>7.706766917293233E-3</v>
      </c>
      <c r="R125" s="7">
        <f t="shared" si="17"/>
        <v>8.2942661377569428E-3</v>
      </c>
      <c r="S125" s="7">
        <f t="shared" si="18"/>
        <v>9.8473658296405701E-3</v>
      </c>
      <c r="V125" s="6" t="s">
        <v>136</v>
      </c>
      <c r="W125" s="7">
        <f>P125*Kriteria!B$3</f>
        <v>2.0439680248909883E-3</v>
      </c>
      <c r="X125" s="7">
        <f>Q125*Kriteria!C$3</f>
        <v>2.1407685898496239E-3</v>
      </c>
      <c r="Y125" s="7">
        <f>R125*Kriteria!D$3</f>
        <v>1.8431702509917058E-3</v>
      </c>
      <c r="Z125" s="7">
        <f>S125*Kriteria!E$3</f>
        <v>2.1883035155096011E-3</v>
      </c>
      <c r="AC125" s="17" t="s">
        <v>136</v>
      </c>
      <c r="AD125" s="21">
        <f t="shared" si="19"/>
        <v>8.2162103812419181E-3</v>
      </c>
      <c r="AE125" s="19">
        <f t="shared" si="20"/>
        <v>0.81441834109423494</v>
      </c>
      <c r="AF125" s="19">
        <f t="shared" si="21"/>
        <v>42</v>
      </c>
    </row>
    <row r="126" spans="1:32" x14ac:dyDescent="0.2">
      <c r="A126" s="6" t="s">
        <v>137</v>
      </c>
      <c r="B126" s="7">
        <v>78</v>
      </c>
      <c r="C126" s="7">
        <v>83</v>
      </c>
      <c r="D126" s="7">
        <v>95</v>
      </c>
      <c r="E126" s="7">
        <v>2</v>
      </c>
      <c r="H126" s="6" t="s">
        <v>137</v>
      </c>
      <c r="I126" s="7">
        <f t="shared" si="11"/>
        <v>78</v>
      </c>
      <c r="J126" s="7">
        <f t="shared" si="12"/>
        <v>83</v>
      </c>
      <c r="K126" s="7">
        <f t="shared" si="13"/>
        <v>95</v>
      </c>
      <c r="L126" s="7">
        <f t="shared" si="14"/>
        <v>0.5</v>
      </c>
      <c r="O126" s="6" t="s">
        <v>137</v>
      </c>
      <c r="P126" s="7">
        <f t="shared" si="15"/>
        <v>7.0857558139534879E-3</v>
      </c>
      <c r="Q126" s="7">
        <f t="shared" si="16"/>
        <v>7.8007518796992482E-3</v>
      </c>
      <c r="R126" s="7">
        <f t="shared" si="17"/>
        <v>8.5647313379011904E-3</v>
      </c>
      <c r="S126" s="7">
        <f t="shared" si="18"/>
        <v>1.4771048744460856E-2</v>
      </c>
      <c r="V126" s="6" t="s">
        <v>137</v>
      </c>
      <c r="W126" s="7">
        <f>P126*Kriteria!B$3</f>
        <v>1.968265505450581E-3</v>
      </c>
      <c r="X126" s="7">
        <f>Q126*Kriteria!C$3</f>
        <v>2.1668755238721804E-3</v>
      </c>
      <c r="Y126" s="7">
        <f>R126*Kriteria!D$3</f>
        <v>1.9032736287414352E-3</v>
      </c>
      <c r="Z126" s="7">
        <f>S126*Kriteria!E$3</f>
        <v>3.2824552732644017E-3</v>
      </c>
      <c r="AC126" s="17" t="s">
        <v>137</v>
      </c>
      <c r="AD126" s="21">
        <f t="shared" si="19"/>
        <v>9.3208699313285983E-3</v>
      </c>
      <c r="AE126" s="19">
        <f t="shared" si="20"/>
        <v>0.92391590219727859</v>
      </c>
      <c r="AF126" s="19">
        <f t="shared" si="21"/>
        <v>15</v>
      </c>
    </row>
    <row r="127" spans="1:32" x14ac:dyDescent="0.2">
      <c r="A127" s="6" t="s">
        <v>138</v>
      </c>
      <c r="B127" s="7">
        <v>81</v>
      </c>
      <c r="C127" s="7">
        <v>84</v>
      </c>
      <c r="D127" s="7">
        <v>93</v>
      </c>
      <c r="E127" s="7">
        <v>6</v>
      </c>
      <c r="H127" s="6" t="s">
        <v>138</v>
      </c>
      <c r="I127" s="7">
        <f t="shared" si="11"/>
        <v>81</v>
      </c>
      <c r="J127" s="7">
        <f t="shared" si="12"/>
        <v>84</v>
      </c>
      <c r="K127" s="7">
        <f t="shared" si="13"/>
        <v>93</v>
      </c>
      <c r="L127" s="7">
        <f t="shared" si="14"/>
        <v>0.16666666666666666</v>
      </c>
      <c r="O127" s="6" t="s">
        <v>138</v>
      </c>
      <c r="P127" s="7">
        <f t="shared" si="15"/>
        <v>7.3582848837209303E-3</v>
      </c>
      <c r="Q127" s="7">
        <f t="shared" si="16"/>
        <v>7.8947368421052634E-3</v>
      </c>
      <c r="R127" s="7">
        <f t="shared" si="17"/>
        <v>8.3844212044716909E-3</v>
      </c>
      <c r="S127" s="7">
        <f t="shared" si="18"/>
        <v>4.923682914820285E-3</v>
      </c>
      <c r="V127" s="6" t="s">
        <v>138</v>
      </c>
      <c r="W127" s="7">
        <f>P127*Kriteria!B$3</f>
        <v>2.0439680248909883E-3</v>
      </c>
      <c r="X127" s="7">
        <f>Q127*Kriteria!C$3</f>
        <v>2.1929824578947369E-3</v>
      </c>
      <c r="Y127" s="7">
        <f>R127*Kriteria!D$3</f>
        <v>1.8632047102416156E-3</v>
      </c>
      <c r="Z127" s="7">
        <f>S127*Kriteria!E$3</f>
        <v>1.0941517577548006E-3</v>
      </c>
      <c r="AC127" s="17" t="s">
        <v>138</v>
      </c>
      <c r="AD127" s="21">
        <f t="shared" si="19"/>
        <v>7.1943069507821415E-3</v>
      </c>
      <c r="AE127" s="19">
        <f t="shared" si="20"/>
        <v>0.71312384424278508</v>
      </c>
      <c r="AF127" s="19">
        <f t="shared" si="21"/>
        <v>113</v>
      </c>
    </row>
    <row r="128" spans="1:32" x14ac:dyDescent="0.2">
      <c r="A128" s="6" t="s">
        <v>139</v>
      </c>
      <c r="B128" s="7">
        <v>82</v>
      </c>
      <c r="C128" s="7">
        <v>84</v>
      </c>
      <c r="D128" s="7">
        <v>87</v>
      </c>
      <c r="E128" s="7">
        <v>3</v>
      </c>
      <c r="H128" s="6" t="s">
        <v>139</v>
      </c>
      <c r="I128" s="7">
        <f t="shared" si="11"/>
        <v>82</v>
      </c>
      <c r="J128" s="7">
        <f t="shared" si="12"/>
        <v>84</v>
      </c>
      <c r="K128" s="7">
        <f t="shared" si="13"/>
        <v>87</v>
      </c>
      <c r="L128" s="7">
        <f t="shared" si="14"/>
        <v>0.33333333333333331</v>
      </c>
      <c r="O128" s="6" t="s">
        <v>139</v>
      </c>
      <c r="P128" s="7">
        <f t="shared" si="15"/>
        <v>7.4491279069767444E-3</v>
      </c>
      <c r="Q128" s="7">
        <f t="shared" si="16"/>
        <v>7.8947368421052634E-3</v>
      </c>
      <c r="R128" s="7">
        <f t="shared" si="17"/>
        <v>7.8434908041831956E-3</v>
      </c>
      <c r="S128" s="7">
        <f t="shared" si="18"/>
        <v>9.8473658296405701E-3</v>
      </c>
      <c r="V128" s="6" t="s">
        <v>139</v>
      </c>
      <c r="W128" s="7">
        <f>P128*Kriteria!B$3</f>
        <v>2.0692021980377906E-3</v>
      </c>
      <c r="X128" s="7">
        <f>Q128*Kriteria!C$3</f>
        <v>2.1929824578947369E-3</v>
      </c>
      <c r="Y128" s="7">
        <f>R128*Kriteria!D$3</f>
        <v>1.7429979547421567E-3</v>
      </c>
      <c r="Z128" s="7">
        <f>S128*Kriteria!E$3</f>
        <v>2.1883035155096011E-3</v>
      </c>
      <c r="AC128" s="17" t="s">
        <v>139</v>
      </c>
      <c r="AD128" s="21">
        <f t="shared" si="19"/>
        <v>8.1934861261842851E-3</v>
      </c>
      <c r="AE128" s="19">
        <f t="shared" si="20"/>
        <v>0.81216583668552456</v>
      </c>
      <c r="AF128" s="19">
        <f t="shared" si="21"/>
        <v>43</v>
      </c>
    </row>
    <row r="129" spans="1:12" x14ac:dyDescent="0.2">
      <c r="A129" s="11" t="s">
        <v>142</v>
      </c>
      <c r="B129" s="9" t="s">
        <v>10</v>
      </c>
      <c r="C129" s="9" t="s">
        <v>10</v>
      </c>
      <c r="D129" s="9" t="s">
        <v>10</v>
      </c>
      <c r="E129" s="9" t="s">
        <v>143</v>
      </c>
      <c r="H129" s="22" t="s">
        <v>155</v>
      </c>
      <c r="I129" s="21">
        <f>MAX(I5:I128)</f>
        <v>98</v>
      </c>
      <c r="J129" s="21">
        <f t="shared" ref="J129:L129" si="22">MAX(J5:J128)</f>
        <v>90</v>
      </c>
      <c r="K129" s="21">
        <f t="shared" si="22"/>
        <v>99</v>
      </c>
      <c r="L129" s="21">
        <f t="shared" si="22"/>
        <v>0.5</v>
      </c>
    </row>
    <row r="130" spans="1:12" x14ac:dyDescent="0.2">
      <c r="H130" s="23" t="s">
        <v>156</v>
      </c>
      <c r="I130" s="21">
        <f>SUM(I5:I128,  I129)</f>
        <v>11008</v>
      </c>
      <c r="J130" s="21">
        <f t="shared" ref="J130:L130" si="23">SUM(J5:J128,  J129)</f>
        <v>10640</v>
      </c>
      <c r="K130" s="21">
        <f t="shared" si="23"/>
        <v>11092</v>
      </c>
      <c r="L130" s="21">
        <f t="shared" si="23"/>
        <v>33.85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ABEA-3E94-7C4A-B2E0-88F4943A0BEE}">
  <dimension ref="A1:D125"/>
  <sheetViews>
    <sheetView workbookViewId="0">
      <selection activeCell="C1" sqref="C1:D125"/>
    </sheetView>
  </sheetViews>
  <sheetFormatPr baseColWidth="10" defaultRowHeight="16" x14ac:dyDescent="0.2"/>
  <cols>
    <col min="1" max="1" width="39.1640625" bestFit="1" customWidth="1"/>
    <col min="2" max="2" width="17" customWidth="1"/>
    <col min="4" max="4" width="5.33203125" bestFit="1" customWidth="1"/>
  </cols>
  <sheetData>
    <row r="1" spans="1:4" x14ac:dyDescent="0.2">
      <c r="A1" s="4" t="s">
        <v>141</v>
      </c>
      <c r="B1" s="4" t="s">
        <v>158</v>
      </c>
      <c r="C1" s="4" t="s">
        <v>161</v>
      </c>
      <c r="D1" s="4" t="s">
        <v>162</v>
      </c>
    </row>
    <row r="2" spans="1:4" x14ac:dyDescent="0.2">
      <c r="A2" s="17" t="s">
        <v>49</v>
      </c>
      <c r="B2" s="21">
        <v>1.0062332835399625E-2</v>
      </c>
      <c r="C2" s="19">
        <v>0.9974121931022788</v>
      </c>
      <c r="D2" s="19">
        <v>1</v>
      </c>
    </row>
    <row r="3" spans="1:4" x14ac:dyDescent="0.2">
      <c r="A3" s="17" t="s">
        <v>52</v>
      </c>
      <c r="B3" s="21">
        <v>9.7567961104726379E-3</v>
      </c>
      <c r="C3" s="19">
        <v>0.96712636775066585</v>
      </c>
      <c r="D3" s="19">
        <v>2</v>
      </c>
    </row>
    <row r="4" spans="1:4" x14ac:dyDescent="0.2">
      <c r="A4" s="17" t="s">
        <v>46</v>
      </c>
      <c r="B4" s="21">
        <v>9.7463966826788536E-3</v>
      </c>
      <c r="C4" s="19">
        <v>0.96609554157422328</v>
      </c>
      <c r="D4" s="19">
        <v>3</v>
      </c>
    </row>
    <row r="5" spans="1:4" x14ac:dyDescent="0.2">
      <c r="A5" s="17" t="s">
        <v>134</v>
      </c>
      <c r="B5" s="21">
        <v>9.6724396849899551E-3</v>
      </c>
      <c r="C5" s="19">
        <v>0.95876467581309144</v>
      </c>
      <c r="D5" s="19">
        <v>4</v>
      </c>
    </row>
    <row r="6" spans="1:4" x14ac:dyDescent="0.2">
      <c r="A6" s="17" t="s">
        <v>97</v>
      </c>
      <c r="B6" s="21">
        <v>9.4870013510243364E-3</v>
      </c>
      <c r="C6" s="19">
        <v>0.94038340594342562</v>
      </c>
      <c r="D6" s="19">
        <v>5</v>
      </c>
    </row>
    <row r="7" spans="1:4" x14ac:dyDescent="0.2">
      <c r="A7" s="17" t="s">
        <v>109</v>
      </c>
      <c r="B7" s="21">
        <v>9.4842400420361503E-3</v>
      </c>
      <c r="C7" s="19">
        <v>0.9401096957314109</v>
      </c>
      <c r="D7" s="19">
        <v>6</v>
      </c>
    </row>
    <row r="8" spans="1:4" x14ac:dyDescent="0.2">
      <c r="A8" s="17" t="s">
        <v>78</v>
      </c>
      <c r="B8" s="21">
        <v>9.4806774853526711E-3</v>
      </c>
      <c r="C8" s="19">
        <v>0.93975656315938749</v>
      </c>
      <c r="D8" s="19">
        <v>7</v>
      </c>
    </row>
    <row r="9" spans="1:4" x14ac:dyDescent="0.2">
      <c r="A9" s="17" t="s">
        <v>90</v>
      </c>
      <c r="B9" s="21">
        <v>9.4592572597883649E-3</v>
      </c>
      <c r="C9" s="19">
        <v>0.93763331852950615</v>
      </c>
      <c r="D9" s="19">
        <v>8</v>
      </c>
    </row>
    <row r="10" spans="1:4" x14ac:dyDescent="0.2">
      <c r="A10" s="17" t="s">
        <v>135</v>
      </c>
      <c r="B10" s="21">
        <v>9.4365330047307301E-3</v>
      </c>
      <c r="C10" s="19">
        <v>0.93538081412079566</v>
      </c>
      <c r="D10" s="19">
        <v>9</v>
      </c>
    </row>
    <row r="11" spans="1:4" x14ac:dyDescent="0.2">
      <c r="A11" s="17" t="s">
        <v>41</v>
      </c>
      <c r="B11" s="21">
        <v>9.4346076052606691E-3</v>
      </c>
      <c r="C11" s="19">
        <v>0.93518996206497063</v>
      </c>
      <c r="D11" s="19">
        <v>10</v>
      </c>
    </row>
    <row r="12" spans="1:4" x14ac:dyDescent="0.2">
      <c r="A12" s="17" t="s">
        <v>74</v>
      </c>
      <c r="B12" s="21">
        <v>9.4181357026942372E-3</v>
      </c>
      <c r="C12" s="19">
        <v>0.93355721181390028</v>
      </c>
      <c r="D12" s="19">
        <v>11</v>
      </c>
    </row>
    <row r="13" spans="1:4" x14ac:dyDescent="0.2">
      <c r="A13" s="17" t="s">
        <v>130</v>
      </c>
      <c r="B13" s="21">
        <v>9.4066467849485066E-3</v>
      </c>
      <c r="C13" s="19">
        <v>0.93241839173782137</v>
      </c>
      <c r="D13" s="19">
        <v>12</v>
      </c>
    </row>
    <row r="14" spans="1:4" x14ac:dyDescent="0.2">
      <c r="A14" s="17" t="s">
        <v>84</v>
      </c>
      <c r="B14" s="21">
        <v>9.3598493598764758E-3</v>
      </c>
      <c r="C14" s="19">
        <v>0.92777967394382987</v>
      </c>
      <c r="D14" s="19">
        <v>13</v>
      </c>
    </row>
    <row r="15" spans="1:4" x14ac:dyDescent="0.2">
      <c r="A15" s="17" t="s">
        <v>119</v>
      </c>
      <c r="B15" s="21">
        <v>9.3310526300461952E-3</v>
      </c>
      <c r="C15" s="19">
        <v>0.9249252454604916</v>
      </c>
      <c r="D15" s="19">
        <v>14</v>
      </c>
    </row>
    <row r="16" spans="1:4" x14ac:dyDescent="0.2">
      <c r="A16" s="17" t="s">
        <v>137</v>
      </c>
      <c r="B16" s="21">
        <v>9.3208699313285983E-3</v>
      </c>
      <c r="C16" s="19">
        <v>0.92391590219727859</v>
      </c>
      <c r="D16" s="19">
        <v>15</v>
      </c>
    </row>
    <row r="17" spans="1:4" x14ac:dyDescent="0.2">
      <c r="A17" s="17" t="s">
        <v>103</v>
      </c>
      <c r="B17" s="21">
        <v>9.2989815857890852E-3</v>
      </c>
      <c r="C17" s="19">
        <v>0.92174625594475734</v>
      </c>
      <c r="D17" s="19">
        <v>16</v>
      </c>
    </row>
    <row r="18" spans="1:4" x14ac:dyDescent="0.2">
      <c r="A18" s="17" t="s">
        <v>85</v>
      </c>
      <c r="B18" s="21">
        <v>9.2598222795226524E-3</v>
      </c>
      <c r="C18" s="19">
        <v>0.91786465411519358</v>
      </c>
      <c r="D18" s="19">
        <v>17</v>
      </c>
    </row>
    <row r="19" spans="1:4" x14ac:dyDescent="0.2">
      <c r="A19" s="17" t="s">
        <v>30</v>
      </c>
      <c r="B19" s="21">
        <v>9.2258258357954797E-3</v>
      </c>
      <c r="C19" s="19">
        <v>0.91449481254363407</v>
      </c>
      <c r="D19" s="19">
        <v>18</v>
      </c>
    </row>
    <row r="20" spans="1:4" x14ac:dyDescent="0.2">
      <c r="A20" s="17" t="s">
        <v>75</v>
      </c>
      <c r="B20" s="21">
        <v>8.8236129098743146E-3</v>
      </c>
      <c r="C20" s="19">
        <v>0.87462611776882238</v>
      </c>
      <c r="D20" s="19">
        <v>19</v>
      </c>
    </row>
    <row r="21" spans="1:4" x14ac:dyDescent="0.2">
      <c r="A21" s="17" t="s">
        <v>104</v>
      </c>
      <c r="B21" s="21">
        <v>8.635593144639065E-3</v>
      </c>
      <c r="C21" s="19">
        <v>0.85598896777015432</v>
      </c>
      <c r="D21" s="19">
        <v>20</v>
      </c>
    </row>
    <row r="22" spans="1:4" x14ac:dyDescent="0.2">
      <c r="A22" s="17" t="s">
        <v>98</v>
      </c>
      <c r="B22" s="21">
        <v>8.6198856384102941E-3</v>
      </c>
      <c r="C22" s="19">
        <v>0.85443198704887569</v>
      </c>
      <c r="D22" s="19">
        <v>21</v>
      </c>
    </row>
    <row r="23" spans="1:4" x14ac:dyDescent="0.2">
      <c r="A23" s="17" t="s">
        <v>58</v>
      </c>
      <c r="B23" s="21">
        <v>8.6174840848592185E-3</v>
      </c>
      <c r="C23" s="19">
        <v>0.85419393700288593</v>
      </c>
      <c r="D23" s="19">
        <v>22</v>
      </c>
    </row>
    <row r="24" spans="1:4" x14ac:dyDescent="0.2">
      <c r="A24" s="17" t="s">
        <v>42</v>
      </c>
      <c r="B24" s="21">
        <v>8.4926621340819727E-3</v>
      </c>
      <c r="C24" s="19">
        <v>0.84182116642288229</v>
      </c>
      <c r="D24" s="19">
        <v>23</v>
      </c>
    </row>
    <row r="25" spans="1:4" x14ac:dyDescent="0.2">
      <c r="A25" s="17" t="s">
        <v>64</v>
      </c>
      <c r="B25" s="21">
        <v>8.4747698033783136E-3</v>
      </c>
      <c r="C25" s="19">
        <v>0.84004761856884336</v>
      </c>
      <c r="D25" s="19">
        <v>24</v>
      </c>
    </row>
    <row r="26" spans="1:4" x14ac:dyDescent="0.2">
      <c r="A26" s="17" t="s">
        <v>124</v>
      </c>
      <c r="B26" s="21">
        <v>8.4710620307991112E-3</v>
      </c>
      <c r="C26" s="19">
        <v>0.83968009170998847</v>
      </c>
      <c r="D26" s="19">
        <v>25</v>
      </c>
    </row>
    <row r="27" spans="1:4" x14ac:dyDescent="0.2">
      <c r="A27" s="17" t="s">
        <v>112</v>
      </c>
      <c r="B27" s="21">
        <v>8.4553913759279706E-3</v>
      </c>
      <c r="C27" s="19">
        <v>0.8381267638189267</v>
      </c>
      <c r="D27" s="19">
        <v>26</v>
      </c>
    </row>
    <row r="28" spans="1:4" x14ac:dyDescent="0.2">
      <c r="A28" s="17" t="s">
        <v>91</v>
      </c>
      <c r="B28" s="21">
        <v>8.4404482660368589E-3</v>
      </c>
      <c r="C28" s="19">
        <v>0.83664555262743956</v>
      </c>
      <c r="D28" s="19">
        <v>27</v>
      </c>
    </row>
    <row r="29" spans="1:4" x14ac:dyDescent="0.2">
      <c r="A29" s="17" t="s">
        <v>35</v>
      </c>
      <c r="B29" s="21">
        <v>8.4382634415619742E-3</v>
      </c>
      <c r="C29" s="19">
        <v>0.8364289854946797</v>
      </c>
      <c r="D29" s="19">
        <v>28</v>
      </c>
    </row>
    <row r="30" spans="1:4" x14ac:dyDescent="0.2">
      <c r="A30" s="17" t="s">
        <v>44</v>
      </c>
      <c r="B30" s="21">
        <v>8.4212865676627034E-3</v>
      </c>
      <c r="C30" s="19">
        <v>0.83474618079075236</v>
      </c>
      <c r="D30" s="19">
        <v>29</v>
      </c>
    </row>
    <row r="31" spans="1:4" x14ac:dyDescent="0.2">
      <c r="A31" s="17" t="s">
        <v>45</v>
      </c>
      <c r="B31" s="21">
        <v>8.4021963824690085E-3</v>
      </c>
      <c r="C31" s="19">
        <v>0.83285389758046291</v>
      </c>
      <c r="D31" s="19">
        <v>30</v>
      </c>
    </row>
    <row r="32" spans="1:4" x14ac:dyDescent="0.2">
      <c r="A32" s="17" t="s">
        <v>120</v>
      </c>
      <c r="B32" s="21">
        <v>8.3972133976483055E-3</v>
      </c>
      <c r="C32" s="19">
        <v>0.83235996740547125</v>
      </c>
      <c r="D32" s="19">
        <v>31</v>
      </c>
    </row>
    <row r="33" spans="1:4" x14ac:dyDescent="0.2">
      <c r="A33" s="17" t="s">
        <v>18</v>
      </c>
      <c r="B33" s="21">
        <v>8.3892155234055951E-3</v>
      </c>
      <c r="C33" s="19">
        <v>0.83156719127501832</v>
      </c>
      <c r="D33" s="19">
        <v>32</v>
      </c>
    </row>
    <row r="34" spans="1:4" x14ac:dyDescent="0.2">
      <c r="A34" s="17" t="s">
        <v>66</v>
      </c>
      <c r="B34" s="21">
        <v>8.3510351530182072E-3</v>
      </c>
      <c r="C34" s="19">
        <v>0.82778262485443932</v>
      </c>
      <c r="D34" s="19">
        <v>33</v>
      </c>
    </row>
    <row r="35" spans="1:4" x14ac:dyDescent="0.2">
      <c r="A35" s="17" t="s">
        <v>82</v>
      </c>
      <c r="B35" s="21">
        <v>8.337874416236235E-3</v>
      </c>
      <c r="C35" s="19">
        <v>0.82647808846598192</v>
      </c>
      <c r="D35" s="19">
        <v>34</v>
      </c>
    </row>
    <row r="36" spans="1:4" x14ac:dyDescent="0.2">
      <c r="A36" s="17" t="s">
        <v>117</v>
      </c>
      <c r="B36" s="21">
        <v>8.3320186705397765E-3</v>
      </c>
      <c r="C36" s="19">
        <v>0.82589764730458382</v>
      </c>
      <c r="D36" s="19">
        <v>35</v>
      </c>
    </row>
    <row r="37" spans="1:4" x14ac:dyDescent="0.2">
      <c r="A37" s="17" t="s">
        <v>38</v>
      </c>
      <c r="B37" s="21">
        <v>8.3006036580822347E-3</v>
      </c>
      <c r="C37" s="19">
        <v>0.82278368586202655</v>
      </c>
      <c r="D37" s="19">
        <v>36</v>
      </c>
    </row>
    <row r="38" spans="1:4" x14ac:dyDescent="0.2">
      <c r="A38" s="17" t="s">
        <v>92</v>
      </c>
      <c r="B38" s="21">
        <v>8.297112614579218E-3</v>
      </c>
      <c r="C38" s="19">
        <v>0.82243764191640101</v>
      </c>
      <c r="D38" s="19">
        <v>37</v>
      </c>
    </row>
    <row r="39" spans="1:4" x14ac:dyDescent="0.2">
      <c r="A39" s="17" t="s">
        <v>110</v>
      </c>
      <c r="B39" s="21">
        <v>8.2966430034272873E-3</v>
      </c>
      <c r="C39" s="19">
        <v>0.82239109248332076</v>
      </c>
      <c r="D39" s="19">
        <v>38</v>
      </c>
    </row>
    <row r="40" spans="1:4" x14ac:dyDescent="0.2">
      <c r="A40" s="17" t="s">
        <v>63</v>
      </c>
      <c r="B40" s="21">
        <v>8.2780592807431552E-3</v>
      </c>
      <c r="C40" s="19">
        <v>0.82054901153632842</v>
      </c>
      <c r="D40" s="19">
        <v>39</v>
      </c>
    </row>
    <row r="41" spans="1:4" x14ac:dyDescent="0.2">
      <c r="A41" s="17" t="s">
        <v>34</v>
      </c>
      <c r="B41" s="21">
        <v>8.2617022856438967E-3</v>
      </c>
      <c r="C41" s="19">
        <v>0.81892765129895695</v>
      </c>
      <c r="D41" s="19">
        <v>40</v>
      </c>
    </row>
    <row r="42" spans="1:4" x14ac:dyDescent="0.2">
      <c r="A42" s="17" t="s">
        <v>94</v>
      </c>
      <c r="B42" s="21">
        <v>8.2461746571336828E-3</v>
      </c>
      <c r="C42" s="19">
        <v>0.81738850066069102</v>
      </c>
      <c r="D42" s="19">
        <v>41</v>
      </c>
    </row>
    <row r="43" spans="1:4" x14ac:dyDescent="0.2">
      <c r="A43" s="17" t="s">
        <v>136</v>
      </c>
      <c r="B43" s="21">
        <v>8.2162103812419181E-3</v>
      </c>
      <c r="C43" s="19">
        <v>0.81441834109423494</v>
      </c>
      <c r="D43" s="19">
        <v>42</v>
      </c>
    </row>
    <row r="44" spans="1:4" x14ac:dyDescent="0.2">
      <c r="A44" s="17" t="s">
        <v>139</v>
      </c>
      <c r="B44" s="21">
        <v>8.1934861261842851E-3</v>
      </c>
      <c r="C44" s="19">
        <v>0.81216583668552456</v>
      </c>
      <c r="D44" s="19">
        <v>43</v>
      </c>
    </row>
    <row r="45" spans="1:4" x14ac:dyDescent="0.2">
      <c r="A45" s="17" t="s">
        <v>86</v>
      </c>
      <c r="B45" s="21">
        <v>8.190326719224629E-3</v>
      </c>
      <c r="C45" s="19">
        <v>0.81185266566682723</v>
      </c>
      <c r="D45" s="19">
        <v>44</v>
      </c>
    </row>
    <row r="46" spans="1:4" x14ac:dyDescent="0.2">
      <c r="A46" s="17" t="s">
        <v>107</v>
      </c>
      <c r="B46" s="21">
        <v>8.1690532007327749E-3</v>
      </c>
      <c r="C46" s="19">
        <v>0.80974396313421826</v>
      </c>
      <c r="D46" s="19">
        <v>45</v>
      </c>
    </row>
    <row r="47" spans="1:4" x14ac:dyDescent="0.2">
      <c r="A47" s="17" t="s">
        <v>73</v>
      </c>
      <c r="B47" s="21">
        <v>8.1065114180743393E-3</v>
      </c>
      <c r="C47" s="19">
        <v>0.80354461178873093</v>
      </c>
      <c r="D47" s="19">
        <v>46</v>
      </c>
    </row>
    <row r="48" spans="1:4" x14ac:dyDescent="0.2">
      <c r="A48" s="17" t="s">
        <v>125</v>
      </c>
      <c r="B48" s="21">
        <v>8.0768419273683049E-3</v>
      </c>
      <c r="C48" s="19">
        <v>0.80060367231898633</v>
      </c>
      <c r="D48" s="19">
        <v>47</v>
      </c>
    </row>
    <row r="49" spans="1:4" x14ac:dyDescent="0.2">
      <c r="A49" s="17" t="s">
        <v>67</v>
      </c>
      <c r="B49" s="21">
        <v>8.0616090840438161E-3</v>
      </c>
      <c r="C49" s="19">
        <v>0.79909374177743131</v>
      </c>
      <c r="D49" s="19">
        <v>48</v>
      </c>
    </row>
    <row r="50" spans="1:4" x14ac:dyDescent="0.2">
      <c r="A50" s="17" t="s">
        <v>121</v>
      </c>
      <c r="B50" s="21">
        <v>8.0580833787179691E-3</v>
      </c>
      <c r="C50" s="19">
        <v>0.79874426203562487</v>
      </c>
      <c r="D50" s="19">
        <v>49</v>
      </c>
    </row>
    <row r="51" spans="1:4" x14ac:dyDescent="0.2">
      <c r="A51" s="17" t="s">
        <v>69</v>
      </c>
      <c r="B51" s="21">
        <v>8.0344863627845823E-3</v>
      </c>
      <c r="C51" s="19">
        <v>0.79640524664050816</v>
      </c>
      <c r="D51" s="19">
        <v>50</v>
      </c>
    </row>
    <row r="52" spans="1:4" x14ac:dyDescent="0.2">
      <c r="A52" s="17" t="s">
        <v>80</v>
      </c>
      <c r="B52" s="21">
        <v>7.9683974761008466E-3</v>
      </c>
      <c r="C52" s="19">
        <v>0.78985429444232491</v>
      </c>
      <c r="D52" s="19">
        <v>51</v>
      </c>
    </row>
    <row r="53" spans="1:4" x14ac:dyDescent="0.2">
      <c r="A53" s="17" t="s">
        <v>47</v>
      </c>
      <c r="B53" s="21">
        <v>7.9502014504823602E-3</v>
      </c>
      <c r="C53" s="19">
        <v>0.78805064332933139</v>
      </c>
      <c r="D53" s="19">
        <v>52</v>
      </c>
    </row>
    <row r="54" spans="1:4" x14ac:dyDescent="0.2">
      <c r="A54" s="17" t="s">
        <v>59</v>
      </c>
      <c r="B54" s="21">
        <v>7.9378920758766888E-3</v>
      </c>
      <c r="C54" s="19">
        <v>0.78683049681639083</v>
      </c>
      <c r="D54" s="19">
        <v>53</v>
      </c>
    </row>
    <row r="55" spans="1:4" x14ac:dyDescent="0.2">
      <c r="A55" s="17" t="s">
        <v>32</v>
      </c>
      <c r="B55" s="21">
        <v>7.9221845696479196E-3</v>
      </c>
      <c r="C55" s="19">
        <v>0.78527351609511231</v>
      </c>
      <c r="D55" s="19">
        <v>54</v>
      </c>
    </row>
    <row r="56" spans="1:4" x14ac:dyDescent="0.2">
      <c r="A56" s="17" t="s">
        <v>22</v>
      </c>
      <c r="B56" s="21">
        <v>7.8988603433130019E-3</v>
      </c>
      <c r="C56" s="19">
        <v>0.78296154052029521</v>
      </c>
      <c r="D56" s="19">
        <v>55</v>
      </c>
    </row>
    <row r="57" spans="1:4" x14ac:dyDescent="0.2">
      <c r="A57" s="17" t="s">
        <v>60</v>
      </c>
      <c r="B57" s="21">
        <v>7.880534554456968E-3</v>
      </c>
      <c r="C57" s="19">
        <v>0.78114502683979736</v>
      </c>
      <c r="D57" s="19">
        <v>56</v>
      </c>
    </row>
    <row r="58" spans="1:4" x14ac:dyDescent="0.2">
      <c r="A58" s="17" t="s">
        <v>71</v>
      </c>
      <c r="B58" s="21">
        <v>7.8517901286424968E-3</v>
      </c>
      <c r="C58" s="19">
        <v>0.77829578290600354</v>
      </c>
      <c r="D58" s="19">
        <v>57</v>
      </c>
    </row>
    <row r="59" spans="1:4" x14ac:dyDescent="0.2">
      <c r="A59" s="17" t="s">
        <v>89</v>
      </c>
      <c r="B59" s="21">
        <v>7.8429910067044951E-3</v>
      </c>
      <c r="C59" s="19">
        <v>0.77742358441554205</v>
      </c>
      <c r="D59" s="19">
        <v>58</v>
      </c>
    </row>
    <row r="60" spans="1:4" x14ac:dyDescent="0.2">
      <c r="A60" s="17" t="s">
        <v>127</v>
      </c>
      <c r="B60" s="21">
        <v>7.8378628059880637E-3</v>
      </c>
      <c r="C60" s="19">
        <v>0.77691525995371835</v>
      </c>
      <c r="D60" s="19">
        <v>59</v>
      </c>
    </row>
    <row r="61" spans="1:4" x14ac:dyDescent="0.2">
      <c r="A61" s="17" t="s">
        <v>105</v>
      </c>
      <c r="B61" s="21">
        <v>7.8072704399252662E-3</v>
      </c>
      <c r="C61" s="19">
        <v>0.77388284198205914</v>
      </c>
      <c r="D61" s="19">
        <v>60</v>
      </c>
    </row>
    <row r="62" spans="1:4" x14ac:dyDescent="0.2">
      <c r="A62" s="17" t="s">
        <v>93</v>
      </c>
      <c r="B62" s="21">
        <v>7.8047236704784674E-3</v>
      </c>
      <c r="C62" s="19">
        <v>0.77363039764923791</v>
      </c>
      <c r="D62" s="19">
        <v>61</v>
      </c>
    </row>
    <row r="63" spans="1:4" x14ac:dyDescent="0.2">
      <c r="A63" s="17" t="s">
        <v>40</v>
      </c>
      <c r="B63" s="21">
        <v>7.7471670621755365E-3</v>
      </c>
      <c r="C63" s="19">
        <v>0.76792519351277833</v>
      </c>
      <c r="D63" s="19">
        <v>62</v>
      </c>
    </row>
    <row r="64" spans="1:4" x14ac:dyDescent="0.2">
      <c r="A64" s="17" t="s">
        <v>50</v>
      </c>
      <c r="B64" s="21">
        <v>7.7384917574338068E-3</v>
      </c>
      <c r="C64" s="19">
        <v>0.76706526819825904</v>
      </c>
      <c r="D64" s="19">
        <v>63</v>
      </c>
    </row>
    <row r="65" spans="1:4" x14ac:dyDescent="0.2">
      <c r="A65" s="17" t="s">
        <v>61</v>
      </c>
      <c r="B65" s="21">
        <v>7.7384763047756294E-3</v>
      </c>
      <c r="C65" s="19">
        <v>0.76706373647893167</v>
      </c>
      <c r="D65" s="19">
        <v>64</v>
      </c>
    </row>
    <row r="66" spans="1:4" x14ac:dyDescent="0.2">
      <c r="A66" s="17" t="s">
        <v>77</v>
      </c>
      <c r="B66" s="21">
        <v>7.7279839651019288E-3</v>
      </c>
      <c r="C66" s="19">
        <v>0.76602370056520175</v>
      </c>
      <c r="D66" s="19">
        <v>65</v>
      </c>
    </row>
    <row r="67" spans="1:4" x14ac:dyDescent="0.2">
      <c r="A67" s="17" t="s">
        <v>99</v>
      </c>
      <c r="B67" s="21">
        <v>7.7158390155566354E-3</v>
      </c>
      <c r="C67" s="19">
        <v>0.7648198524159463</v>
      </c>
      <c r="D67" s="19">
        <v>66</v>
      </c>
    </row>
    <row r="68" spans="1:4" x14ac:dyDescent="0.2">
      <c r="A68" s="17" t="s">
        <v>48</v>
      </c>
      <c r="B68" s="21">
        <v>7.7152758956369853E-3</v>
      </c>
      <c r="C68" s="19">
        <v>0.76476403408005689</v>
      </c>
      <c r="D68" s="19">
        <v>67</v>
      </c>
    </row>
    <row r="69" spans="1:4" x14ac:dyDescent="0.2">
      <c r="A69" s="17" t="s">
        <v>55</v>
      </c>
      <c r="B69" s="21">
        <v>7.6976215912386943E-3</v>
      </c>
      <c r="C69" s="19">
        <v>0.76301408019206318</v>
      </c>
      <c r="D69" s="19">
        <v>68</v>
      </c>
    </row>
    <row r="70" spans="1:4" x14ac:dyDescent="0.2">
      <c r="A70" s="17" t="s">
        <v>111</v>
      </c>
      <c r="B70" s="21">
        <v>7.6912092685516645E-3</v>
      </c>
      <c r="C70" s="19">
        <v>0.76237846925185959</v>
      </c>
      <c r="D70" s="19">
        <v>69</v>
      </c>
    </row>
    <row r="71" spans="1:4" x14ac:dyDescent="0.2">
      <c r="A71" s="17" t="s">
        <v>113</v>
      </c>
      <c r="B71" s="21">
        <v>7.6722443917309679E-3</v>
      </c>
      <c r="C71" s="19">
        <v>0.76049860702795269</v>
      </c>
      <c r="D71" s="19">
        <v>70</v>
      </c>
    </row>
    <row r="72" spans="1:4" x14ac:dyDescent="0.2">
      <c r="A72" s="17" t="s">
        <v>79</v>
      </c>
      <c r="B72" s="21">
        <v>7.6660635524202284E-3</v>
      </c>
      <c r="C72" s="19">
        <v>0.75988594149671029</v>
      </c>
      <c r="D72" s="19">
        <v>71</v>
      </c>
    </row>
    <row r="73" spans="1:4" x14ac:dyDescent="0.2">
      <c r="A73" s="17" t="s">
        <v>17</v>
      </c>
      <c r="B73" s="21">
        <v>7.6429346564620458E-3</v>
      </c>
      <c r="C73" s="19">
        <v>0.75759332772423327</v>
      </c>
      <c r="D73" s="19">
        <v>72</v>
      </c>
    </row>
    <row r="74" spans="1:4" x14ac:dyDescent="0.2">
      <c r="A74" s="17" t="s">
        <v>29</v>
      </c>
      <c r="B74" s="21">
        <v>7.632426864130167E-3</v>
      </c>
      <c r="C74" s="19">
        <v>0.75655176009117586</v>
      </c>
      <c r="D74" s="19">
        <v>73</v>
      </c>
    </row>
    <row r="75" spans="1:4" x14ac:dyDescent="0.2">
      <c r="A75" s="17" t="s">
        <v>132</v>
      </c>
      <c r="B75" s="21">
        <v>7.6296655551419809E-3</v>
      </c>
      <c r="C75" s="19">
        <v>0.75627804987916125</v>
      </c>
      <c r="D75" s="19">
        <v>74</v>
      </c>
    </row>
    <row r="76" spans="1:4" x14ac:dyDescent="0.2">
      <c r="A76" s="17" t="s">
        <v>123</v>
      </c>
      <c r="B76" s="21">
        <v>7.5764705616830205E-3</v>
      </c>
      <c r="C76" s="19">
        <v>0.75100518364069757</v>
      </c>
      <c r="D76" s="19">
        <v>75</v>
      </c>
    </row>
    <row r="77" spans="1:4" x14ac:dyDescent="0.2">
      <c r="A77" s="17" t="s">
        <v>36</v>
      </c>
      <c r="B77" s="21">
        <v>7.5688538415768763E-3</v>
      </c>
      <c r="C77" s="19">
        <v>0.75025018878715932</v>
      </c>
      <c r="D77" s="19">
        <v>76</v>
      </c>
    </row>
    <row r="78" spans="1:4" x14ac:dyDescent="0.2">
      <c r="A78" s="17" t="s">
        <v>57</v>
      </c>
      <c r="B78" s="21">
        <v>7.5628336708200381E-3</v>
      </c>
      <c r="C78" s="19">
        <v>0.74965344926207578</v>
      </c>
      <c r="D78" s="19">
        <v>77</v>
      </c>
    </row>
    <row r="79" spans="1:4" x14ac:dyDescent="0.2">
      <c r="A79" s="17" t="s">
        <v>88</v>
      </c>
      <c r="B79" s="21">
        <v>7.5583460492449957E-3</v>
      </c>
      <c r="C79" s="19">
        <v>0.74920862115410181</v>
      </c>
      <c r="D79" s="19">
        <v>78</v>
      </c>
    </row>
    <row r="80" spans="1:4" x14ac:dyDescent="0.2">
      <c r="A80" s="17" t="s">
        <v>62</v>
      </c>
      <c r="B80" s="21">
        <v>7.5579848026311588E-3</v>
      </c>
      <c r="C80" s="19">
        <v>0.74917281317763629</v>
      </c>
      <c r="D80" s="19">
        <v>79</v>
      </c>
    </row>
    <row r="81" spans="1:4" x14ac:dyDescent="0.2">
      <c r="A81" s="17" t="s">
        <v>68</v>
      </c>
      <c r="B81" s="21">
        <v>7.5517259072108781E-3</v>
      </c>
      <c r="C81" s="19">
        <v>0.7485524104629121</v>
      </c>
      <c r="D81" s="19">
        <v>80</v>
      </c>
    </row>
    <row r="82" spans="1:4" x14ac:dyDescent="0.2">
      <c r="A82" s="17" t="s">
        <v>122</v>
      </c>
      <c r="B82" s="21">
        <v>7.5466411007811566E-3</v>
      </c>
      <c r="C82" s="19">
        <v>0.74804838738838941</v>
      </c>
      <c r="D82" s="19">
        <v>81</v>
      </c>
    </row>
    <row r="83" spans="1:4" x14ac:dyDescent="0.2">
      <c r="A83" s="17" t="s">
        <v>96</v>
      </c>
      <c r="B83" s="21">
        <v>7.5406769905466044E-3</v>
      </c>
      <c r="C83" s="19">
        <v>0.74745720477037647</v>
      </c>
      <c r="D83" s="19">
        <v>82</v>
      </c>
    </row>
    <row r="84" spans="1:4" x14ac:dyDescent="0.2">
      <c r="A84" s="17" t="s">
        <v>23</v>
      </c>
      <c r="B84" s="21">
        <v>7.5339285764516638E-3</v>
      </c>
      <c r="C84" s="19">
        <v>0.74678827932212288</v>
      </c>
      <c r="D84" s="19">
        <v>83</v>
      </c>
    </row>
    <row r="85" spans="1:4" x14ac:dyDescent="0.2">
      <c r="A85" s="17" t="s">
        <v>115</v>
      </c>
      <c r="B85" s="21">
        <v>7.5238019382563512E-3</v>
      </c>
      <c r="C85" s="19">
        <v>0.74578449296598026</v>
      </c>
      <c r="D85" s="19">
        <v>84</v>
      </c>
    </row>
    <row r="86" spans="1:4" x14ac:dyDescent="0.2">
      <c r="A86" s="17" t="s">
        <v>65</v>
      </c>
      <c r="B86" s="21">
        <v>7.4870227868415375E-3</v>
      </c>
      <c r="C86" s="19">
        <v>0.74213882007151644</v>
      </c>
      <c r="D86" s="19">
        <v>85</v>
      </c>
    </row>
    <row r="87" spans="1:4" x14ac:dyDescent="0.2">
      <c r="A87" s="17" t="s">
        <v>133</v>
      </c>
      <c r="B87" s="21">
        <v>7.4736998903289368E-3</v>
      </c>
      <c r="C87" s="19">
        <v>0.74081820986645952</v>
      </c>
      <c r="D87" s="19">
        <v>86</v>
      </c>
    </row>
    <row r="88" spans="1:4" x14ac:dyDescent="0.2">
      <c r="A88" s="17" t="s">
        <v>126</v>
      </c>
      <c r="B88" s="21">
        <v>7.457992384100165E-3</v>
      </c>
      <c r="C88" s="19">
        <v>0.73926122914518078</v>
      </c>
      <c r="D88" s="19">
        <v>87</v>
      </c>
    </row>
    <row r="89" spans="1:4" x14ac:dyDescent="0.2">
      <c r="A89" s="17" t="s">
        <v>33</v>
      </c>
      <c r="B89" s="21">
        <v>7.4562837137062896E-3</v>
      </c>
      <c r="C89" s="19">
        <v>0.73909186000258509</v>
      </c>
      <c r="D89" s="19">
        <v>88</v>
      </c>
    </row>
    <row r="90" spans="1:4" x14ac:dyDescent="0.2">
      <c r="A90" s="17" t="s">
        <v>116</v>
      </c>
      <c r="B90" s="21">
        <v>7.4429062478481309E-3</v>
      </c>
      <c r="C90" s="19">
        <v>0.73776584070089823</v>
      </c>
      <c r="D90" s="19">
        <v>89</v>
      </c>
    </row>
    <row r="91" spans="1:4" x14ac:dyDescent="0.2">
      <c r="A91" s="17" t="s">
        <v>131</v>
      </c>
      <c r="B91" s="21">
        <v>7.4385792948269908E-3</v>
      </c>
      <c r="C91" s="19">
        <v>0.73733693859908322</v>
      </c>
      <c r="D91" s="19">
        <v>90</v>
      </c>
    </row>
    <row r="92" spans="1:4" x14ac:dyDescent="0.2">
      <c r="A92" s="17" t="s">
        <v>128</v>
      </c>
      <c r="B92" s="21">
        <v>7.4221789054410214E-3</v>
      </c>
      <c r="C92" s="19">
        <v>0.73571127697441074</v>
      </c>
      <c r="D92" s="19">
        <v>91</v>
      </c>
    </row>
    <row r="93" spans="1:4" x14ac:dyDescent="0.2">
      <c r="A93" s="17" t="s">
        <v>53</v>
      </c>
      <c r="B93" s="21">
        <v>7.3998682010130356E-3</v>
      </c>
      <c r="C93" s="19">
        <v>0.73349976509171022</v>
      </c>
      <c r="D93" s="19">
        <v>92</v>
      </c>
    </row>
    <row r="94" spans="1:4" x14ac:dyDescent="0.2">
      <c r="A94" s="17" t="s">
        <v>129</v>
      </c>
      <c r="B94" s="21">
        <v>7.3922669335650696E-3</v>
      </c>
      <c r="C94" s="19">
        <v>0.73274630195749935</v>
      </c>
      <c r="D94" s="19">
        <v>93</v>
      </c>
    </row>
    <row r="95" spans="1:4" x14ac:dyDescent="0.2">
      <c r="A95" s="17" t="s">
        <v>27</v>
      </c>
      <c r="B95" s="21">
        <v>7.3831626255355127E-3</v>
      </c>
      <c r="C95" s="19">
        <v>0.73184385239764249</v>
      </c>
      <c r="D95" s="19">
        <v>94</v>
      </c>
    </row>
    <row r="96" spans="1:4" x14ac:dyDescent="0.2">
      <c r="A96" s="17" t="s">
        <v>101</v>
      </c>
      <c r="B96" s="21">
        <v>7.3796369202096656E-3</v>
      </c>
      <c r="C96" s="19">
        <v>0.73149437265583617</v>
      </c>
      <c r="D96" s="19">
        <v>95</v>
      </c>
    </row>
    <row r="97" spans="1:4" x14ac:dyDescent="0.2">
      <c r="A97" s="17" t="s">
        <v>20</v>
      </c>
      <c r="B97" s="21">
        <v>7.3776746693819707E-3</v>
      </c>
      <c r="C97" s="19">
        <v>0.73129986776979394</v>
      </c>
      <c r="D97" s="19">
        <v>96</v>
      </c>
    </row>
    <row r="98" spans="1:4" x14ac:dyDescent="0.2">
      <c r="A98" s="17" t="s">
        <v>28</v>
      </c>
      <c r="B98" s="21">
        <v>7.3592147638941114E-3</v>
      </c>
      <c r="C98" s="19">
        <v>0.72947005999874392</v>
      </c>
      <c r="D98" s="19">
        <v>97</v>
      </c>
    </row>
    <row r="99" spans="1:4" x14ac:dyDescent="0.2">
      <c r="A99" s="17" t="s">
        <v>118</v>
      </c>
      <c r="B99" s="21">
        <v>7.3380023576768939E-3</v>
      </c>
      <c r="C99" s="19">
        <v>0.7273674151198487</v>
      </c>
      <c r="D99" s="19">
        <v>98</v>
      </c>
    </row>
    <row r="100" spans="1:4" x14ac:dyDescent="0.2">
      <c r="A100" s="17" t="s">
        <v>16</v>
      </c>
      <c r="B100" s="21">
        <v>7.3361138095644615E-3</v>
      </c>
      <c r="C100" s="19">
        <v>0.72718021589424042</v>
      </c>
      <c r="D100" s="19">
        <v>99</v>
      </c>
    </row>
    <row r="101" spans="1:4" x14ac:dyDescent="0.2">
      <c r="A101" s="17" t="s">
        <v>19</v>
      </c>
      <c r="B101" s="21">
        <v>7.3325859147038135E-3</v>
      </c>
      <c r="C101" s="19">
        <v>0.72683051911839791</v>
      </c>
      <c r="D101" s="19">
        <v>100</v>
      </c>
    </row>
    <row r="102" spans="1:4" x14ac:dyDescent="0.2">
      <c r="A102" s="17" t="s">
        <v>51</v>
      </c>
      <c r="B102" s="21">
        <v>7.3136578892407499E-3</v>
      </c>
      <c r="C102" s="19">
        <v>0.72495430972470809</v>
      </c>
      <c r="D102" s="19">
        <v>101</v>
      </c>
    </row>
    <row r="103" spans="1:4" x14ac:dyDescent="0.2">
      <c r="A103" s="17" t="s">
        <v>31</v>
      </c>
      <c r="B103" s="21">
        <v>7.3136409454058462E-3</v>
      </c>
      <c r="C103" s="19">
        <v>0.72495263019494027</v>
      </c>
      <c r="D103" s="19">
        <v>102</v>
      </c>
    </row>
    <row r="104" spans="1:4" x14ac:dyDescent="0.2">
      <c r="A104" s="17" t="s">
        <v>114</v>
      </c>
      <c r="B104" s="21">
        <v>7.3002266281900555E-3</v>
      </c>
      <c r="C104" s="19">
        <v>0.72362295806303645</v>
      </c>
      <c r="D104" s="19">
        <v>103</v>
      </c>
    </row>
    <row r="105" spans="1:4" x14ac:dyDescent="0.2">
      <c r="A105" s="17" t="s">
        <v>95</v>
      </c>
      <c r="B105" s="21">
        <v>7.2801921689401453E-3</v>
      </c>
      <c r="C105" s="19">
        <v>0.7216370752399428</v>
      </c>
      <c r="D105" s="19">
        <v>104</v>
      </c>
    </row>
    <row r="106" spans="1:4" x14ac:dyDescent="0.2">
      <c r="A106" s="17" t="s">
        <v>100</v>
      </c>
      <c r="B106" s="21">
        <v>7.2776822508509769E-3</v>
      </c>
      <c r="C106" s="19">
        <v>0.72138828373733843</v>
      </c>
      <c r="D106" s="19">
        <v>105</v>
      </c>
    </row>
    <row r="107" spans="1:4" x14ac:dyDescent="0.2">
      <c r="A107" s="17" t="s">
        <v>54</v>
      </c>
      <c r="B107" s="21">
        <v>7.2396640401942184E-3</v>
      </c>
      <c r="C107" s="19">
        <v>0.71761979113335916</v>
      </c>
      <c r="D107" s="19">
        <v>106</v>
      </c>
    </row>
    <row r="108" spans="1:4" x14ac:dyDescent="0.2">
      <c r="A108" s="17" t="s">
        <v>87</v>
      </c>
      <c r="B108" s="21">
        <v>7.2384860932269103E-3</v>
      </c>
      <c r="C108" s="19">
        <v>0.71750302907755759</v>
      </c>
      <c r="D108" s="19">
        <v>107</v>
      </c>
    </row>
    <row r="109" spans="1:4" x14ac:dyDescent="0.2">
      <c r="A109" s="17" t="s">
        <v>37</v>
      </c>
      <c r="B109" s="21">
        <v>7.2335399597638394E-3</v>
      </c>
      <c r="C109" s="19">
        <v>0.71701275173278289</v>
      </c>
      <c r="D109" s="19">
        <v>108</v>
      </c>
    </row>
    <row r="110" spans="1:4" x14ac:dyDescent="0.2">
      <c r="A110" s="17" t="s">
        <v>108</v>
      </c>
      <c r="B110" s="21">
        <v>7.2261981173206936E-3</v>
      </c>
      <c r="C110" s="19">
        <v>0.71628500367550663</v>
      </c>
      <c r="D110" s="19">
        <v>109</v>
      </c>
    </row>
    <row r="111" spans="1:4" x14ac:dyDescent="0.2">
      <c r="A111" s="17" t="s">
        <v>21</v>
      </c>
      <c r="B111" s="21">
        <v>7.2257219632396834E-3</v>
      </c>
      <c r="C111" s="19">
        <v>0.71623780568534234</v>
      </c>
      <c r="D111" s="19">
        <v>110</v>
      </c>
    </row>
    <row r="112" spans="1:4" x14ac:dyDescent="0.2">
      <c r="A112" s="17" t="s">
        <v>43</v>
      </c>
      <c r="B112" s="21">
        <v>7.2142330454939563E-3</v>
      </c>
      <c r="C112" s="19">
        <v>0.71509898560926377</v>
      </c>
      <c r="D112" s="19">
        <v>111</v>
      </c>
    </row>
    <row r="113" spans="1:4" x14ac:dyDescent="0.2">
      <c r="A113" s="17" t="s">
        <v>81</v>
      </c>
      <c r="B113" s="21">
        <v>7.2117231274047887E-3</v>
      </c>
      <c r="C113" s="19">
        <v>0.71485019410665951</v>
      </c>
      <c r="D113" s="19">
        <v>112</v>
      </c>
    </row>
    <row r="114" spans="1:4" x14ac:dyDescent="0.2">
      <c r="A114" s="17" t="s">
        <v>138</v>
      </c>
      <c r="B114" s="21">
        <v>7.1943069507821415E-3</v>
      </c>
      <c r="C114" s="19">
        <v>0.71312384424278508</v>
      </c>
      <c r="D114" s="19">
        <v>113</v>
      </c>
    </row>
    <row r="115" spans="1:4" x14ac:dyDescent="0.2">
      <c r="A115" s="17" t="s">
        <v>39</v>
      </c>
      <c r="B115" s="21">
        <v>7.166651316561537E-3</v>
      </c>
      <c r="C115" s="19">
        <v>0.71038252498503152</v>
      </c>
      <c r="D115" s="19">
        <v>114</v>
      </c>
    </row>
    <row r="116" spans="1:4" x14ac:dyDescent="0.2">
      <c r="A116" s="17" t="s">
        <v>76</v>
      </c>
      <c r="B116" s="21">
        <v>7.132386538100441E-3</v>
      </c>
      <c r="C116" s="19">
        <v>0.70698608517429373</v>
      </c>
      <c r="D116" s="19">
        <v>115</v>
      </c>
    </row>
    <row r="117" spans="1:4" x14ac:dyDescent="0.2">
      <c r="A117" s="17" t="s">
        <v>83</v>
      </c>
      <c r="B117" s="21">
        <v>7.1261341856092382E-3</v>
      </c>
      <c r="C117" s="19">
        <v>0.70636633101665347</v>
      </c>
      <c r="D117" s="19">
        <v>116</v>
      </c>
    </row>
    <row r="118" spans="1:4" x14ac:dyDescent="0.2">
      <c r="A118" s="17" t="s">
        <v>24</v>
      </c>
      <c r="B118" s="21">
        <v>7.1117845040663315E-3</v>
      </c>
      <c r="C118" s="19">
        <v>0.7049439424341889</v>
      </c>
      <c r="D118" s="19">
        <v>117</v>
      </c>
    </row>
    <row r="119" spans="1:4" x14ac:dyDescent="0.2">
      <c r="A119" s="17" t="s">
        <v>70</v>
      </c>
      <c r="B119" s="21">
        <v>7.0987667936452835E-3</v>
      </c>
      <c r="C119" s="19">
        <v>0.70365358329852712</v>
      </c>
      <c r="D119" s="19">
        <v>118</v>
      </c>
    </row>
    <row r="120" spans="1:4" x14ac:dyDescent="0.2">
      <c r="A120" s="17" t="s">
        <v>106</v>
      </c>
      <c r="B120" s="21">
        <v>7.0883305144938671E-3</v>
      </c>
      <c r="C120" s="19">
        <v>0.70261910429186758</v>
      </c>
      <c r="D120" s="19">
        <v>119</v>
      </c>
    </row>
    <row r="121" spans="1:4" x14ac:dyDescent="0.2">
      <c r="A121" s="17" t="s">
        <v>56</v>
      </c>
      <c r="B121" s="21">
        <v>7.0271944056725559E-3</v>
      </c>
      <c r="C121" s="19">
        <v>0.69655908805361699</v>
      </c>
      <c r="D121" s="19">
        <v>120</v>
      </c>
    </row>
    <row r="122" spans="1:4" x14ac:dyDescent="0.2">
      <c r="A122" s="17" t="s">
        <v>102</v>
      </c>
      <c r="B122" s="21">
        <v>6.9965437895526724E-3</v>
      </c>
      <c r="C122" s="19">
        <v>0.69352089614085122</v>
      </c>
      <c r="D122" s="19">
        <v>121</v>
      </c>
    </row>
    <row r="123" spans="1:4" x14ac:dyDescent="0.2">
      <c r="A123" s="17" t="s">
        <v>25</v>
      </c>
      <c r="B123" s="21">
        <v>6.944438286045654E-3</v>
      </c>
      <c r="C123" s="19">
        <v>0.68835602380202343</v>
      </c>
      <c r="D123" s="19">
        <v>122</v>
      </c>
    </row>
    <row r="124" spans="1:4" x14ac:dyDescent="0.2">
      <c r="A124" s="17" t="s">
        <v>72</v>
      </c>
      <c r="B124" s="21">
        <v>6.8791351943990314E-3</v>
      </c>
      <c r="C124" s="19">
        <v>0.68188296224452127</v>
      </c>
      <c r="D124" s="19">
        <v>123</v>
      </c>
    </row>
    <row r="125" spans="1:4" x14ac:dyDescent="0.2">
      <c r="A125" s="17" t="s">
        <v>26</v>
      </c>
      <c r="B125" s="21">
        <v>6.8259770522977022E-3</v>
      </c>
      <c r="C125" s="19">
        <v>0.67661374883627456</v>
      </c>
      <c r="D125" s="19">
        <v>124</v>
      </c>
    </row>
  </sheetData>
  <sortState xmlns:xlrd2="http://schemas.microsoft.com/office/spreadsheetml/2017/richdata2" ref="A2:D125">
    <sortCondition ref="D1:D1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30D3-1A09-5B48-9653-078FF50E2509}">
  <dimension ref="A1:M126"/>
  <sheetViews>
    <sheetView tabSelected="1" workbookViewId="0">
      <selection activeCell="N3" sqref="N3"/>
    </sheetView>
  </sheetViews>
  <sheetFormatPr baseColWidth="10" defaultRowHeight="16" x14ac:dyDescent="0.2"/>
  <cols>
    <col min="1" max="1" width="41.83203125" bestFit="1" customWidth="1"/>
    <col min="4" max="4" width="12.1640625" bestFit="1" customWidth="1"/>
    <col min="13" max="13" width="12.1640625" bestFit="1" customWidth="1"/>
  </cols>
  <sheetData>
    <row r="1" spans="1:13" x14ac:dyDescent="0.2">
      <c r="A1" t="s">
        <v>141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I1" t="s">
        <v>170</v>
      </c>
      <c r="J1">
        <f>COUNTA(A2:A125)</f>
        <v>124</v>
      </c>
      <c r="L1" t="s">
        <v>171</v>
      </c>
      <c r="M1">
        <f>1 - (6 * G126) / (J1 * (J1^2 - 1))</f>
        <v>0.98564280094413848</v>
      </c>
    </row>
    <row r="2" spans="1:13" x14ac:dyDescent="0.2">
      <c r="A2" t="s">
        <v>16</v>
      </c>
      <c r="B2">
        <v>0.78854302676808896</v>
      </c>
      <c r="C2">
        <v>92</v>
      </c>
      <c r="D2">
        <v>0.72718021589424042</v>
      </c>
      <c r="E2">
        <v>99</v>
      </c>
      <c r="F2">
        <f>C2-E2</f>
        <v>-7</v>
      </c>
      <c r="G2">
        <f>F2^2</f>
        <v>49</v>
      </c>
    </row>
    <row r="3" spans="1:13" x14ac:dyDescent="0.2">
      <c r="A3" t="s">
        <v>17</v>
      </c>
      <c r="B3">
        <v>0.81197576683533301</v>
      </c>
      <c r="C3">
        <v>70</v>
      </c>
      <c r="D3">
        <v>0.75759332772423327</v>
      </c>
      <c r="E3">
        <v>72</v>
      </c>
      <c r="F3">
        <f t="shared" ref="F3:F66" si="0">C3-E3</f>
        <v>-2</v>
      </c>
      <c r="G3">
        <f t="shared" ref="G3:G66" si="1">F3^2</f>
        <v>4</v>
      </c>
    </row>
    <row r="4" spans="1:13" x14ac:dyDescent="0.2">
      <c r="A4" t="s">
        <v>18</v>
      </c>
      <c r="B4">
        <v>0.85773838162803528</v>
      </c>
      <c r="C4">
        <v>36</v>
      </c>
      <c r="D4">
        <v>0.83156719127501832</v>
      </c>
      <c r="E4">
        <v>32</v>
      </c>
      <c r="F4">
        <f t="shared" si="0"/>
        <v>4</v>
      </c>
      <c r="G4">
        <f t="shared" si="1"/>
        <v>16</v>
      </c>
    </row>
    <row r="5" spans="1:13" x14ac:dyDescent="0.2">
      <c r="A5" t="s">
        <v>19</v>
      </c>
      <c r="B5">
        <v>0.78661329865038132</v>
      </c>
      <c r="C5">
        <v>96</v>
      </c>
      <c r="D5">
        <v>0.72683051911839791</v>
      </c>
      <c r="E5">
        <v>100</v>
      </c>
      <c r="F5">
        <f t="shared" si="0"/>
        <v>-4</v>
      </c>
      <c r="G5">
        <f t="shared" si="1"/>
        <v>16</v>
      </c>
    </row>
    <row r="6" spans="1:13" x14ac:dyDescent="0.2">
      <c r="A6" t="s">
        <v>20</v>
      </c>
      <c r="B6">
        <v>0.79233949488967226</v>
      </c>
      <c r="C6">
        <v>90</v>
      </c>
      <c r="D6">
        <v>0.73129986776979394</v>
      </c>
      <c r="E6">
        <v>96</v>
      </c>
      <c r="F6">
        <f t="shared" si="0"/>
        <v>-6</v>
      </c>
      <c r="G6">
        <f t="shared" si="1"/>
        <v>36</v>
      </c>
    </row>
    <row r="7" spans="1:13" x14ac:dyDescent="0.2">
      <c r="A7" t="s">
        <v>21</v>
      </c>
      <c r="B7">
        <v>0.77549302558816724</v>
      </c>
      <c r="C7">
        <v>109</v>
      </c>
      <c r="D7">
        <v>0.71623780568534234</v>
      </c>
      <c r="E7">
        <v>110</v>
      </c>
      <c r="F7">
        <f t="shared" si="0"/>
        <v>-1</v>
      </c>
      <c r="G7">
        <f t="shared" si="1"/>
        <v>1</v>
      </c>
    </row>
    <row r="8" spans="1:13" x14ac:dyDescent="0.2">
      <c r="A8" t="s">
        <v>22</v>
      </c>
      <c r="B8">
        <v>0.82656496951164704</v>
      </c>
      <c r="C8">
        <v>57</v>
      </c>
      <c r="D8">
        <v>0.78296154052029521</v>
      </c>
      <c r="E8">
        <v>55</v>
      </c>
      <c r="F8">
        <f t="shared" si="0"/>
        <v>2</v>
      </c>
      <c r="G8">
        <f t="shared" si="1"/>
        <v>4</v>
      </c>
    </row>
    <row r="9" spans="1:13" x14ac:dyDescent="0.2">
      <c r="A9" t="s">
        <v>23</v>
      </c>
      <c r="B9">
        <v>0.80072379133712623</v>
      </c>
      <c r="C9">
        <v>82</v>
      </c>
      <c r="D9">
        <v>0.74678827932212288</v>
      </c>
      <c r="E9">
        <v>83</v>
      </c>
      <c r="F9">
        <f t="shared" si="0"/>
        <v>-1</v>
      </c>
      <c r="G9">
        <f t="shared" si="1"/>
        <v>1</v>
      </c>
    </row>
    <row r="10" spans="1:13" x14ac:dyDescent="0.2">
      <c r="A10" t="s">
        <v>24</v>
      </c>
      <c r="B10">
        <v>0.75349412504629965</v>
      </c>
      <c r="C10">
        <v>117</v>
      </c>
      <c r="D10">
        <v>0.7049439424341889</v>
      </c>
      <c r="E10">
        <v>117</v>
      </c>
      <c r="F10">
        <f t="shared" si="0"/>
        <v>0</v>
      </c>
      <c r="G10">
        <f t="shared" si="1"/>
        <v>0</v>
      </c>
    </row>
    <row r="11" spans="1:13" x14ac:dyDescent="0.2">
      <c r="A11" t="s">
        <v>25</v>
      </c>
      <c r="B11">
        <v>0.74303121933127181</v>
      </c>
      <c r="C11">
        <v>122</v>
      </c>
      <c r="D11">
        <v>0.68835602380202343</v>
      </c>
      <c r="E11">
        <v>122</v>
      </c>
      <c r="F11">
        <f t="shared" si="0"/>
        <v>0</v>
      </c>
      <c r="G11">
        <f t="shared" si="1"/>
        <v>0</v>
      </c>
    </row>
    <row r="12" spans="1:13" x14ac:dyDescent="0.2">
      <c r="A12" t="s">
        <v>26</v>
      </c>
      <c r="B12">
        <v>0.73006711114293954</v>
      </c>
      <c r="C12">
        <v>124</v>
      </c>
      <c r="D12">
        <v>0.67661374883627456</v>
      </c>
      <c r="E12">
        <v>124</v>
      </c>
      <c r="F12">
        <f t="shared" si="0"/>
        <v>0</v>
      </c>
      <c r="G12">
        <f t="shared" si="1"/>
        <v>0</v>
      </c>
    </row>
    <row r="13" spans="1:13" x14ac:dyDescent="0.2">
      <c r="A13" t="s">
        <v>27</v>
      </c>
      <c r="B13">
        <v>0.79241966158404453</v>
      </c>
      <c r="C13">
        <v>89</v>
      </c>
      <c r="D13">
        <v>0.73184385239764249</v>
      </c>
      <c r="E13">
        <v>94</v>
      </c>
      <c r="F13">
        <f t="shared" si="0"/>
        <v>-5</v>
      </c>
      <c r="G13">
        <f t="shared" si="1"/>
        <v>25</v>
      </c>
    </row>
    <row r="14" spans="1:13" x14ac:dyDescent="0.2">
      <c r="A14" t="s">
        <v>28</v>
      </c>
      <c r="B14">
        <v>0.78073936653844567</v>
      </c>
      <c r="C14">
        <v>103</v>
      </c>
      <c r="D14">
        <v>0.72947005999874392</v>
      </c>
      <c r="E14">
        <v>97</v>
      </c>
      <c r="F14">
        <f t="shared" si="0"/>
        <v>6</v>
      </c>
      <c r="G14">
        <f t="shared" si="1"/>
        <v>36</v>
      </c>
    </row>
    <row r="15" spans="1:13" x14ac:dyDescent="0.2">
      <c r="A15" t="s">
        <v>29</v>
      </c>
      <c r="B15">
        <v>0.81065874171985153</v>
      </c>
      <c r="C15">
        <v>74</v>
      </c>
      <c r="D15">
        <v>0.75655176009117586</v>
      </c>
      <c r="E15">
        <v>73</v>
      </c>
      <c r="F15">
        <f t="shared" si="0"/>
        <v>1</v>
      </c>
      <c r="G15">
        <f t="shared" si="1"/>
        <v>1</v>
      </c>
    </row>
    <row r="16" spans="1:13" x14ac:dyDescent="0.2">
      <c r="A16" t="s">
        <v>30</v>
      </c>
      <c r="B16">
        <v>0.90287798619018755</v>
      </c>
      <c r="C16">
        <v>19</v>
      </c>
      <c r="D16">
        <v>0.91449481254363407</v>
      </c>
      <c r="E16">
        <v>18</v>
      </c>
      <c r="F16">
        <f t="shared" si="0"/>
        <v>1</v>
      </c>
      <c r="G16">
        <f t="shared" si="1"/>
        <v>1</v>
      </c>
    </row>
    <row r="17" spans="1:7" x14ac:dyDescent="0.2">
      <c r="A17" t="s">
        <v>31</v>
      </c>
      <c r="B17">
        <v>0.78489543975192744</v>
      </c>
      <c r="C17">
        <v>99</v>
      </c>
      <c r="D17">
        <v>0.72495263019494027</v>
      </c>
      <c r="E17">
        <v>102</v>
      </c>
      <c r="F17">
        <f t="shared" si="0"/>
        <v>-3</v>
      </c>
      <c r="G17">
        <f t="shared" si="1"/>
        <v>9</v>
      </c>
    </row>
    <row r="18" spans="1:7" x14ac:dyDescent="0.2">
      <c r="A18" t="s">
        <v>32</v>
      </c>
      <c r="B18">
        <v>0.84444329934500095</v>
      </c>
      <c r="C18">
        <v>46</v>
      </c>
      <c r="D18">
        <v>0.78527351609511231</v>
      </c>
      <c r="E18">
        <v>54</v>
      </c>
      <c r="F18">
        <f t="shared" si="0"/>
        <v>-8</v>
      </c>
      <c r="G18">
        <f t="shared" si="1"/>
        <v>64</v>
      </c>
    </row>
    <row r="19" spans="1:7" x14ac:dyDescent="0.2">
      <c r="A19" t="s">
        <v>33</v>
      </c>
      <c r="B19">
        <v>0.80108912263735321</v>
      </c>
      <c r="C19">
        <v>81</v>
      </c>
      <c r="D19">
        <v>0.73909186000258509</v>
      </c>
      <c r="E19">
        <v>88</v>
      </c>
      <c r="F19">
        <f t="shared" si="0"/>
        <v>-7</v>
      </c>
      <c r="G19">
        <f t="shared" si="1"/>
        <v>49</v>
      </c>
    </row>
    <row r="20" spans="1:7" x14ac:dyDescent="0.2">
      <c r="A20" t="s">
        <v>34</v>
      </c>
      <c r="B20">
        <v>0.86809707060482366</v>
      </c>
      <c r="C20">
        <v>25</v>
      </c>
      <c r="D20">
        <v>0.81892765129895695</v>
      </c>
      <c r="E20">
        <v>40</v>
      </c>
      <c r="F20">
        <f t="shared" si="0"/>
        <v>-15</v>
      </c>
      <c r="G20">
        <f t="shared" si="1"/>
        <v>225</v>
      </c>
    </row>
    <row r="21" spans="1:7" x14ac:dyDescent="0.2">
      <c r="A21" t="s">
        <v>35</v>
      </c>
      <c r="B21">
        <v>0.86331569667301578</v>
      </c>
      <c r="C21">
        <v>31</v>
      </c>
      <c r="D21">
        <v>0.8364289854946797</v>
      </c>
      <c r="E21">
        <v>28</v>
      </c>
      <c r="F21">
        <f t="shared" si="0"/>
        <v>3</v>
      </c>
      <c r="G21">
        <f t="shared" si="1"/>
        <v>9</v>
      </c>
    </row>
    <row r="22" spans="1:7" x14ac:dyDescent="0.2">
      <c r="A22" t="s">
        <v>36</v>
      </c>
      <c r="B22">
        <v>0.78893813427606674</v>
      </c>
      <c r="C22">
        <v>91</v>
      </c>
      <c r="D22">
        <v>0.75025018878715932</v>
      </c>
      <c r="E22">
        <v>76</v>
      </c>
      <c r="F22">
        <f t="shared" si="0"/>
        <v>15</v>
      </c>
      <c r="G22">
        <f t="shared" si="1"/>
        <v>225</v>
      </c>
    </row>
    <row r="23" spans="1:7" x14ac:dyDescent="0.2">
      <c r="A23" t="s">
        <v>37</v>
      </c>
      <c r="B23">
        <v>0.77683868170084514</v>
      </c>
      <c r="C23">
        <v>105</v>
      </c>
      <c r="D23">
        <v>0.71701275173278289</v>
      </c>
      <c r="E23">
        <v>108</v>
      </c>
      <c r="F23">
        <f t="shared" si="0"/>
        <v>-3</v>
      </c>
      <c r="G23">
        <f t="shared" si="1"/>
        <v>9</v>
      </c>
    </row>
    <row r="24" spans="1:7" x14ac:dyDescent="0.2">
      <c r="A24" t="s">
        <v>38</v>
      </c>
      <c r="B24">
        <v>0.84743695462341784</v>
      </c>
      <c r="C24">
        <v>41</v>
      </c>
      <c r="D24">
        <v>0.82278368586202655</v>
      </c>
      <c r="E24">
        <v>36</v>
      </c>
      <c r="F24">
        <f t="shared" si="0"/>
        <v>5</v>
      </c>
      <c r="G24">
        <f t="shared" si="1"/>
        <v>25</v>
      </c>
    </row>
    <row r="25" spans="1:7" x14ac:dyDescent="0.2">
      <c r="A25" t="s">
        <v>39</v>
      </c>
      <c r="B25">
        <v>0.758716415974933</v>
      </c>
      <c r="C25">
        <v>116</v>
      </c>
      <c r="D25">
        <v>0.71038252498503152</v>
      </c>
      <c r="E25">
        <v>114</v>
      </c>
      <c r="F25">
        <f t="shared" si="0"/>
        <v>2</v>
      </c>
      <c r="G25">
        <f t="shared" si="1"/>
        <v>4</v>
      </c>
    </row>
    <row r="26" spans="1:7" x14ac:dyDescent="0.2">
      <c r="A26" t="s">
        <v>40</v>
      </c>
      <c r="B26">
        <v>0.81006779829593889</v>
      </c>
      <c r="C26">
        <v>75</v>
      </c>
      <c r="D26">
        <v>0.76792519351277833</v>
      </c>
      <c r="E26">
        <v>62</v>
      </c>
      <c r="F26">
        <f t="shared" si="0"/>
        <v>13</v>
      </c>
      <c r="G26">
        <f t="shared" si="1"/>
        <v>169</v>
      </c>
    </row>
    <row r="27" spans="1:7" x14ac:dyDescent="0.2">
      <c r="A27" t="s">
        <v>41</v>
      </c>
      <c r="B27">
        <v>0.92572550906406914</v>
      </c>
      <c r="C27">
        <v>9</v>
      </c>
      <c r="D27">
        <v>0.93518996206497063</v>
      </c>
      <c r="E27">
        <v>10</v>
      </c>
      <c r="F27">
        <f t="shared" si="0"/>
        <v>-1</v>
      </c>
      <c r="G27">
        <f t="shared" si="1"/>
        <v>1</v>
      </c>
    </row>
    <row r="28" spans="1:7" x14ac:dyDescent="0.2">
      <c r="A28" t="s">
        <v>42</v>
      </c>
      <c r="B28">
        <v>0.86969467932838584</v>
      </c>
      <c r="C28">
        <v>24</v>
      </c>
      <c r="D28">
        <v>0.84182116642288229</v>
      </c>
      <c r="E28">
        <v>23</v>
      </c>
      <c r="F28">
        <f t="shared" si="0"/>
        <v>1</v>
      </c>
      <c r="G28">
        <f t="shared" si="1"/>
        <v>1</v>
      </c>
    </row>
    <row r="29" spans="1:7" x14ac:dyDescent="0.2">
      <c r="A29" t="s">
        <v>43</v>
      </c>
      <c r="B29">
        <v>0.77378661915081426</v>
      </c>
      <c r="C29">
        <v>110</v>
      </c>
      <c r="D29">
        <v>0.71509898560926377</v>
      </c>
      <c r="E29">
        <v>111</v>
      </c>
      <c r="F29">
        <f t="shared" si="0"/>
        <v>-1</v>
      </c>
      <c r="G29">
        <f t="shared" si="1"/>
        <v>1</v>
      </c>
    </row>
    <row r="30" spans="1:7" x14ac:dyDescent="0.2">
      <c r="A30" t="s">
        <v>44</v>
      </c>
      <c r="B30">
        <v>0.86152912354129041</v>
      </c>
      <c r="C30">
        <v>32</v>
      </c>
      <c r="D30">
        <v>0.83474618079075236</v>
      </c>
      <c r="E30">
        <v>29</v>
      </c>
      <c r="F30">
        <f t="shared" si="0"/>
        <v>3</v>
      </c>
      <c r="G30">
        <f t="shared" si="1"/>
        <v>9</v>
      </c>
    </row>
    <row r="31" spans="1:7" x14ac:dyDescent="0.2">
      <c r="A31" t="s">
        <v>45</v>
      </c>
      <c r="B31">
        <v>0.85875191836878983</v>
      </c>
      <c r="C31">
        <v>34</v>
      </c>
      <c r="D31">
        <v>0.83285389758046291</v>
      </c>
      <c r="E31">
        <v>30</v>
      </c>
      <c r="F31">
        <f t="shared" si="0"/>
        <v>4</v>
      </c>
      <c r="G31">
        <f t="shared" si="1"/>
        <v>16</v>
      </c>
    </row>
    <row r="32" spans="1:7" x14ac:dyDescent="0.2">
      <c r="A32" t="s">
        <v>46</v>
      </c>
      <c r="B32">
        <v>0.9608270917602556</v>
      </c>
      <c r="C32">
        <v>3</v>
      </c>
      <c r="D32">
        <v>0.96609554157422328</v>
      </c>
      <c r="E32">
        <v>3</v>
      </c>
      <c r="F32">
        <f t="shared" si="0"/>
        <v>0</v>
      </c>
      <c r="G32">
        <f t="shared" si="1"/>
        <v>0</v>
      </c>
    </row>
    <row r="33" spans="1:7" x14ac:dyDescent="0.2">
      <c r="A33" t="s">
        <v>47</v>
      </c>
      <c r="B33">
        <v>0.83248585638965156</v>
      </c>
      <c r="C33">
        <v>55</v>
      </c>
      <c r="D33">
        <v>0.78805064332933139</v>
      </c>
      <c r="E33">
        <v>52</v>
      </c>
      <c r="F33">
        <f t="shared" si="0"/>
        <v>3</v>
      </c>
      <c r="G33">
        <f t="shared" si="1"/>
        <v>9</v>
      </c>
    </row>
    <row r="34" spans="1:7" x14ac:dyDescent="0.2">
      <c r="A34" t="s">
        <v>48</v>
      </c>
      <c r="B34">
        <v>0.80562999617493303</v>
      </c>
      <c r="C34">
        <v>77</v>
      </c>
      <c r="D34">
        <v>0.76476403408005689</v>
      </c>
      <c r="E34">
        <v>67</v>
      </c>
      <c r="F34">
        <f t="shared" si="0"/>
        <v>10</v>
      </c>
      <c r="G34">
        <f t="shared" si="1"/>
        <v>100</v>
      </c>
    </row>
    <row r="35" spans="1:7" x14ac:dyDescent="0.2">
      <c r="A35" t="s">
        <v>49</v>
      </c>
      <c r="B35">
        <v>0.99691358024444432</v>
      </c>
      <c r="C35">
        <v>1</v>
      </c>
      <c r="D35">
        <v>0.9974121931022788</v>
      </c>
      <c r="E35">
        <v>1</v>
      </c>
      <c r="F35">
        <f t="shared" si="0"/>
        <v>0</v>
      </c>
      <c r="G35">
        <f t="shared" si="1"/>
        <v>0</v>
      </c>
    </row>
    <row r="36" spans="1:7" x14ac:dyDescent="0.2">
      <c r="A36" t="s">
        <v>50</v>
      </c>
      <c r="B36">
        <v>0.82337089731952162</v>
      </c>
      <c r="C36">
        <v>60</v>
      </c>
      <c r="D36">
        <v>0.76706526819825904</v>
      </c>
      <c r="E36">
        <v>63</v>
      </c>
      <c r="F36">
        <f t="shared" si="0"/>
        <v>-3</v>
      </c>
      <c r="G36">
        <f t="shared" si="1"/>
        <v>9</v>
      </c>
    </row>
    <row r="37" spans="1:7" x14ac:dyDescent="0.2">
      <c r="A37" t="s">
        <v>51</v>
      </c>
      <c r="B37">
        <v>0.77616986202589155</v>
      </c>
      <c r="C37">
        <v>107</v>
      </c>
      <c r="D37">
        <v>0.72495430972470809</v>
      </c>
      <c r="E37">
        <v>101</v>
      </c>
      <c r="F37">
        <f t="shared" si="0"/>
        <v>6</v>
      </c>
      <c r="G37">
        <f t="shared" si="1"/>
        <v>36</v>
      </c>
    </row>
    <row r="38" spans="1:7" x14ac:dyDescent="0.2">
      <c r="A38" t="s">
        <v>52</v>
      </c>
      <c r="B38">
        <v>0.96200668818697166</v>
      </c>
      <c r="C38">
        <v>2</v>
      </c>
      <c r="D38">
        <v>0.96712636775066585</v>
      </c>
      <c r="E38">
        <v>2</v>
      </c>
      <c r="F38">
        <f t="shared" si="0"/>
        <v>0</v>
      </c>
      <c r="G38">
        <f t="shared" si="1"/>
        <v>0</v>
      </c>
    </row>
    <row r="39" spans="1:7" x14ac:dyDescent="0.2">
      <c r="A39" t="s">
        <v>53</v>
      </c>
      <c r="B39">
        <v>0.78599028850871988</v>
      </c>
      <c r="C39">
        <v>97</v>
      </c>
      <c r="D39">
        <v>0.73349976509171022</v>
      </c>
      <c r="E39">
        <v>92</v>
      </c>
      <c r="F39">
        <f t="shared" si="0"/>
        <v>5</v>
      </c>
      <c r="G39">
        <f t="shared" si="1"/>
        <v>25</v>
      </c>
    </row>
    <row r="40" spans="1:7" x14ac:dyDescent="0.2">
      <c r="A40" t="s">
        <v>54</v>
      </c>
      <c r="B40">
        <v>0.76724844833947636</v>
      </c>
      <c r="C40">
        <v>113</v>
      </c>
      <c r="D40">
        <v>0.71761979113335916</v>
      </c>
      <c r="E40">
        <v>106</v>
      </c>
      <c r="F40">
        <f t="shared" si="0"/>
        <v>7</v>
      </c>
      <c r="G40">
        <f t="shared" si="1"/>
        <v>49</v>
      </c>
    </row>
    <row r="41" spans="1:7" x14ac:dyDescent="0.2">
      <c r="A41" t="s">
        <v>55</v>
      </c>
      <c r="B41">
        <v>0.81784511797171711</v>
      </c>
      <c r="C41">
        <v>64</v>
      </c>
      <c r="D41">
        <v>0.76301408019206318</v>
      </c>
      <c r="E41">
        <v>68</v>
      </c>
      <c r="F41">
        <f t="shared" si="0"/>
        <v>-4</v>
      </c>
      <c r="G41">
        <f t="shared" si="1"/>
        <v>16</v>
      </c>
    </row>
    <row r="42" spans="1:7" x14ac:dyDescent="0.2">
      <c r="A42" t="s">
        <v>56</v>
      </c>
      <c r="B42">
        <v>0.75276575286695524</v>
      </c>
      <c r="C42">
        <v>118</v>
      </c>
      <c r="D42">
        <v>0.69655908805361699</v>
      </c>
      <c r="E42">
        <v>120</v>
      </c>
      <c r="F42">
        <f t="shared" si="0"/>
        <v>-2</v>
      </c>
      <c r="G42">
        <f t="shared" si="1"/>
        <v>4</v>
      </c>
    </row>
    <row r="43" spans="1:7" x14ac:dyDescent="0.2">
      <c r="A43" t="s">
        <v>57</v>
      </c>
      <c r="B43">
        <v>0.8039190087842506</v>
      </c>
      <c r="C43">
        <v>79</v>
      </c>
      <c r="D43">
        <v>0.74965344926207578</v>
      </c>
      <c r="E43">
        <v>77</v>
      </c>
      <c r="F43">
        <f t="shared" si="0"/>
        <v>2</v>
      </c>
      <c r="G43">
        <f t="shared" si="1"/>
        <v>4</v>
      </c>
    </row>
    <row r="44" spans="1:7" x14ac:dyDescent="0.2">
      <c r="A44" t="s">
        <v>58</v>
      </c>
      <c r="B44">
        <v>0.88299090684419701</v>
      </c>
      <c r="C44">
        <v>22</v>
      </c>
      <c r="D44">
        <v>0.85419393700288593</v>
      </c>
      <c r="E44">
        <v>22</v>
      </c>
      <c r="F44">
        <f t="shared" si="0"/>
        <v>0</v>
      </c>
      <c r="G44">
        <f t="shared" si="1"/>
        <v>0</v>
      </c>
    </row>
    <row r="45" spans="1:7" x14ac:dyDescent="0.2">
      <c r="A45" t="s">
        <v>59</v>
      </c>
      <c r="B45">
        <v>0.84635012267384047</v>
      </c>
      <c r="C45">
        <v>43</v>
      </c>
      <c r="D45">
        <v>0.78683049681639083</v>
      </c>
      <c r="E45">
        <v>53</v>
      </c>
      <c r="F45">
        <f t="shared" si="0"/>
        <v>-10</v>
      </c>
      <c r="G45">
        <f t="shared" si="1"/>
        <v>100</v>
      </c>
    </row>
    <row r="46" spans="1:7" x14ac:dyDescent="0.2">
      <c r="A46" t="s">
        <v>60</v>
      </c>
      <c r="B46">
        <v>0.82390228828348788</v>
      </c>
      <c r="C46">
        <v>59</v>
      </c>
      <c r="D46">
        <v>0.78114502683979736</v>
      </c>
      <c r="E46">
        <v>56</v>
      </c>
      <c r="F46">
        <f t="shared" si="0"/>
        <v>3</v>
      </c>
      <c r="G46">
        <f t="shared" si="1"/>
        <v>9</v>
      </c>
    </row>
    <row r="47" spans="1:7" x14ac:dyDescent="0.2">
      <c r="A47" t="s">
        <v>61</v>
      </c>
      <c r="B47">
        <v>0.80847018955015459</v>
      </c>
      <c r="C47">
        <v>76</v>
      </c>
      <c r="D47">
        <v>0.76706373647893167</v>
      </c>
      <c r="E47">
        <v>64</v>
      </c>
      <c r="F47">
        <f t="shared" si="0"/>
        <v>12</v>
      </c>
      <c r="G47">
        <f t="shared" si="1"/>
        <v>144</v>
      </c>
    </row>
    <row r="48" spans="1:7" x14ac:dyDescent="0.2">
      <c r="A48" t="s">
        <v>62</v>
      </c>
      <c r="B48">
        <v>0.81254151507149042</v>
      </c>
      <c r="C48">
        <v>69</v>
      </c>
      <c r="D48">
        <v>0.74917281317763629</v>
      </c>
      <c r="E48">
        <v>79</v>
      </c>
      <c r="F48">
        <f t="shared" si="0"/>
        <v>-10</v>
      </c>
      <c r="G48">
        <f t="shared" si="1"/>
        <v>100</v>
      </c>
    </row>
    <row r="49" spans="1:7" x14ac:dyDescent="0.2">
      <c r="A49" t="s">
        <v>63</v>
      </c>
      <c r="B49">
        <v>0.84457385650377237</v>
      </c>
      <c r="C49">
        <v>45</v>
      </c>
      <c r="D49">
        <v>0.82054901153632842</v>
      </c>
      <c r="E49">
        <v>39</v>
      </c>
      <c r="F49">
        <f t="shared" si="0"/>
        <v>6</v>
      </c>
      <c r="G49">
        <f t="shared" si="1"/>
        <v>36</v>
      </c>
    </row>
    <row r="50" spans="1:7" x14ac:dyDescent="0.2">
      <c r="A50" t="s">
        <v>64</v>
      </c>
      <c r="B50">
        <v>0.86758171285528762</v>
      </c>
      <c r="C50">
        <v>26</v>
      </c>
      <c r="D50">
        <v>0.84004761856884336</v>
      </c>
      <c r="E50">
        <v>24</v>
      </c>
      <c r="F50">
        <f t="shared" si="0"/>
        <v>2</v>
      </c>
      <c r="G50">
        <f t="shared" si="1"/>
        <v>4</v>
      </c>
    </row>
    <row r="51" spans="1:7" x14ac:dyDescent="0.2">
      <c r="A51" t="s">
        <v>65</v>
      </c>
      <c r="B51">
        <v>0.79527817872813844</v>
      </c>
      <c r="C51">
        <v>87</v>
      </c>
      <c r="D51">
        <v>0.74213882007151644</v>
      </c>
      <c r="E51">
        <v>85</v>
      </c>
      <c r="F51">
        <f t="shared" si="0"/>
        <v>2</v>
      </c>
      <c r="G51">
        <f t="shared" si="1"/>
        <v>4</v>
      </c>
    </row>
    <row r="52" spans="1:7" x14ac:dyDescent="0.2">
      <c r="A52" t="s">
        <v>66</v>
      </c>
      <c r="B52">
        <v>0.85218397128303436</v>
      </c>
      <c r="C52">
        <v>37</v>
      </c>
      <c r="D52">
        <v>0.82778262485443932</v>
      </c>
      <c r="E52">
        <v>33</v>
      </c>
      <c r="F52">
        <f t="shared" si="0"/>
        <v>4</v>
      </c>
      <c r="G52">
        <f t="shared" si="1"/>
        <v>16</v>
      </c>
    </row>
    <row r="53" spans="1:7" x14ac:dyDescent="0.2">
      <c r="A53" t="s">
        <v>67</v>
      </c>
      <c r="B53">
        <v>0.84421883240964757</v>
      </c>
      <c r="C53">
        <v>47</v>
      </c>
      <c r="D53">
        <v>0.79909374177743131</v>
      </c>
      <c r="E53">
        <v>48</v>
      </c>
      <c r="F53">
        <f t="shared" si="0"/>
        <v>-1</v>
      </c>
      <c r="G53">
        <f t="shared" si="1"/>
        <v>1</v>
      </c>
    </row>
    <row r="54" spans="1:7" x14ac:dyDescent="0.2">
      <c r="A54" t="s">
        <v>68</v>
      </c>
      <c r="B54">
        <v>0.78693969174730971</v>
      </c>
      <c r="C54">
        <v>95</v>
      </c>
      <c r="D54">
        <v>0.7485524104629121</v>
      </c>
      <c r="E54">
        <v>80</v>
      </c>
      <c r="F54">
        <f t="shared" si="0"/>
        <v>15</v>
      </c>
      <c r="G54">
        <f t="shared" si="1"/>
        <v>225</v>
      </c>
    </row>
    <row r="55" spans="1:7" x14ac:dyDescent="0.2">
      <c r="A55" t="s">
        <v>69</v>
      </c>
      <c r="B55">
        <v>0.84244943781401771</v>
      </c>
      <c r="C55">
        <v>48</v>
      </c>
      <c r="D55">
        <v>0.79640524664050816</v>
      </c>
      <c r="E55">
        <v>50</v>
      </c>
      <c r="F55">
        <f t="shared" si="0"/>
        <v>-2</v>
      </c>
      <c r="G55">
        <f t="shared" si="1"/>
        <v>4</v>
      </c>
    </row>
    <row r="56" spans="1:7" x14ac:dyDescent="0.2">
      <c r="A56" t="s">
        <v>70</v>
      </c>
      <c r="B56">
        <v>0.75155867072026383</v>
      </c>
      <c r="C56">
        <v>119</v>
      </c>
      <c r="D56">
        <v>0.70365358329852712</v>
      </c>
      <c r="E56">
        <v>118</v>
      </c>
      <c r="F56">
        <f t="shared" si="0"/>
        <v>1</v>
      </c>
      <c r="G56">
        <f t="shared" si="1"/>
        <v>1</v>
      </c>
    </row>
    <row r="57" spans="1:7" x14ac:dyDescent="0.2">
      <c r="A57" t="s">
        <v>71</v>
      </c>
      <c r="B57">
        <v>0.83666712487977735</v>
      </c>
      <c r="C57">
        <v>50</v>
      </c>
      <c r="D57">
        <v>0.77829578290600354</v>
      </c>
      <c r="E57">
        <v>57</v>
      </c>
      <c r="F57">
        <f t="shared" si="0"/>
        <v>-7</v>
      </c>
      <c r="G57">
        <f t="shared" si="1"/>
        <v>49</v>
      </c>
    </row>
    <row r="58" spans="1:7" x14ac:dyDescent="0.2">
      <c r="A58" t="s">
        <v>72</v>
      </c>
      <c r="B58">
        <v>0.73570741439064113</v>
      </c>
      <c r="C58">
        <v>123</v>
      </c>
      <c r="D58">
        <v>0.68188296224452127</v>
      </c>
      <c r="E58">
        <v>123</v>
      </c>
      <c r="F58">
        <f t="shared" si="0"/>
        <v>0</v>
      </c>
      <c r="G58">
        <f t="shared" si="1"/>
        <v>0</v>
      </c>
    </row>
    <row r="59" spans="1:7" x14ac:dyDescent="0.2">
      <c r="A59" t="s">
        <v>73</v>
      </c>
      <c r="B59">
        <v>0.82518495617122234</v>
      </c>
      <c r="C59">
        <v>58</v>
      </c>
      <c r="D59">
        <v>0.80354461178873093</v>
      </c>
      <c r="E59">
        <v>46</v>
      </c>
      <c r="F59">
        <f t="shared" si="0"/>
        <v>12</v>
      </c>
      <c r="G59">
        <f t="shared" si="1"/>
        <v>144</v>
      </c>
    </row>
    <row r="60" spans="1:7" x14ac:dyDescent="0.2">
      <c r="A60" t="s">
        <v>74</v>
      </c>
      <c r="B60">
        <v>0.92370416179088843</v>
      </c>
      <c r="C60">
        <v>11</v>
      </c>
      <c r="D60">
        <v>0.93355721181390028</v>
      </c>
      <c r="E60">
        <v>11</v>
      </c>
      <c r="F60">
        <f t="shared" si="0"/>
        <v>0</v>
      </c>
      <c r="G60">
        <f t="shared" si="1"/>
        <v>0</v>
      </c>
    </row>
    <row r="61" spans="1:7" x14ac:dyDescent="0.2">
      <c r="A61" t="s">
        <v>75</v>
      </c>
      <c r="B61">
        <v>0.90678897830055649</v>
      </c>
      <c r="C61">
        <v>17</v>
      </c>
      <c r="D61">
        <v>0.87462611776882238</v>
      </c>
      <c r="E61">
        <v>19</v>
      </c>
      <c r="F61">
        <f t="shared" si="0"/>
        <v>-2</v>
      </c>
      <c r="G61">
        <f t="shared" si="1"/>
        <v>4</v>
      </c>
    </row>
    <row r="62" spans="1:7" x14ac:dyDescent="0.2">
      <c r="A62" t="s">
        <v>76</v>
      </c>
      <c r="B62">
        <v>0.76522595583351893</v>
      </c>
      <c r="C62">
        <v>114</v>
      </c>
      <c r="D62">
        <v>0.70698608517429373</v>
      </c>
      <c r="E62">
        <v>115</v>
      </c>
      <c r="F62">
        <f t="shared" si="0"/>
        <v>-1</v>
      </c>
      <c r="G62">
        <f t="shared" si="1"/>
        <v>1</v>
      </c>
    </row>
    <row r="63" spans="1:7" x14ac:dyDescent="0.2">
      <c r="A63" t="s">
        <v>77</v>
      </c>
      <c r="B63">
        <v>0.82205387220404036</v>
      </c>
      <c r="C63">
        <v>61</v>
      </c>
      <c r="D63">
        <v>0.76602370056520175</v>
      </c>
      <c r="E63">
        <v>65</v>
      </c>
      <c r="F63">
        <f t="shared" si="0"/>
        <v>-4</v>
      </c>
      <c r="G63">
        <f t="shared" si="1"/>
        <v>16</v>
      </c>
    </row>
    <row r="64" spans="1:7" x14ac:dyDescent="0.2">
      <c r="A64" t="s">
        <v>78</v>
      </c>
      <c r="B64">
        <v>0.9318410866252318</v>
      </c>
      <c r="C64">
        <v>6</v>
      </c>
      <c r="D64">
        <v>0.93975656315938749</v>
      </c>
      <c r="E64">
        <v>7</v>
      </c>
      <c r="F64">
        <f t="shared" si="0"/>
        <v>-1</v>
      </c>
      <c r="G64">
        <f t="shared" si="1"/>
        <v>1</v>
      </c>
    </row>
    <row r="65" spans="1:7" x14ac:dyDescent="0.2">
      <c r="A65" t="s">
        <v>79</v>
      </c>
      <c r="B65">
        <v>0.81560044910707064</v>
      </c>
      <c r="C65">
        <v>67</v>
      </c>
      <c r="D65">
        <v>0.75988594149671029</v>
      </c>
      <c r="E65">
        <v>71</v>
      </c>
      <c r="F65">
        <f t="shared" si="0"/>
        <v>-4</v>
      </c>
      <c r="G65">
        <f t="shared" si="1"/>
        <v>16</v>
      </c>
    </row>
    <row r="66" spans="1:7" x14ac:dyDescent="0.2">
      <c r="A66" t="s">
        <v>80</v>
      </c>
      <c r="B66">
        <v>0.84898989911313139</v>
      </c>
      <c r="C66">
        <v>40</v>
      </c>
      <c r="D66">
        <v>0.78985429444232491</v>
      </c>
      <c r="E66">
        <v>51</v>
      </c>
      <c r="F66">
        <f t="shared" si="0"/>
        <v>-11</v>
      </c>
      <c r="G66">
        <f t="shared" si="1"/>
        <v>121</v>
      </c>
    </row>
    <row r="67" spans="1:7" x14ac:dyDescent="0.2">
      <c r="A67" t="s">
        <v>81</v>
      </c>
      <c r="B67">
        <v>0.77316818994025971</v>
      </c>
      <c r="C67">
        <v>111</v>
      </c>
      <c r="D67">
        <v>0.71485019410665951</v>
      </c>
      <c r="E67">
        <v>112</v>
      </c>
      <c r="F67">
        <f t="shared" ref="F67:F125" si="2">C67-E67</f>
        <v>-1</v>
      </c>
      <c r="G67">
        <f t="shared" ref="G67:G125" si="3">F67^2</f>
        <v>1</v>
      </c>
    </row>
    <row r="68" spans="1:7" x14ac:dyDescent="0.2">
      <c r="A68" t="s">
        <v>82</v>
      </c>
      <c r="B68">
        <v>0.85181749475003077</v>
      </c>
      <c r="C68">
        <v>38</v>
      </c>
      <c r="D68">
        <v>0.82647808846598192</v>
      </c>
      <c r="E68">
        <v>34</v>
      </c>
      <c r="F68">
        <f t="shared" si="2"/>
        <v>4</v>
      </c>
      <c r="G68">
        <f t="shared" si="3"/>
        <v>16</v>
      </c>
    </row>
    <row r="69" spans="1:7" x14ac:dyDescent="0.2">
      <c r="A69" t="s">
        <v>83</v>
      </c>
      <c r="B69">
        <v>0.76503126519480513</v>
      </c>
      <c r="C69">
        <v>115</v>
      </c>
      <c r="D69">
        <v>0.70636633101665347</v>
      </c>
      <c r="E69">
        <v>116</v>
      </c>
      <c r="F69">
        <f t="shared" si="2"/>
        <v>-1</v>
      </c>
      <c r="G69">
        <f t="shared" si="3"/>
        <v>1</v>
      </c>
    </row>
    <row r="70" spans="1:7" x14ac:dyDescent="0.2">
      <c r="A70" t="s">
        <v>84</v>
      </c>
      <c r="B70">
        <v>0.91668957143331264</v>
      </c>
      <c r="C70">
        <v>13</v>
      </c>
      <c r="D70">
        <v>0.92777967394382987</v>
      </c>
      <c r="E70">
        <v>13</v>
      </c>
      <c r="F70">
        <f t="shared" si="2"/>
        <v>0</v>
      </c>
      <c r="G70">
        <f t="shared" si="3"/>
        <v>0</v>
      </c>
    </row>
    <row r="71" spans="1:7" x14ac:dyDescent="0.2">
      <c r="A71" t="s">
        <v>85</v>
      </c>
      <c r="B71">
        <v>0.90652557316190463</v>
      </c>
      <c r="C71">
        <v>18</v>
      </c>
      <c r="D71">
        <v>0.91786465411519358</v>
      </c>
      <c r="E71">
        <v>17</v>
      </c>
      <c r="F71">
        <f t="shared" si="2"/>
        <v>1</v>
      </c>
      <c r="G71">
        <f t="shared" si="3"/>
        <v>1</v>
      </c>
    </row>
    <row r="72" spans="1:7" x14ac:dyDescent="0.2">
      <c r="A72" t="s">
        <v>86</v>
      </c>
      <c r="B72">
        <v>0.85993151481772823</v>
      </c>
      <c r="C72">
        <v>33</v>
      </c>
      <c r="D72">
        <v>0.81185266566682723</v>
      </c>
      <c r="E72">
        <v>44</v>
      </c>
      <c r="F72">
        <f t="shared" si="2"/>
        <v>-11</v>
      </c>
      <c r="G72">
        <f t="shared" si="3"/>
        <v>121</v>
      </c>
    </row>
    <row r="73" spans="1:7" x14ac:dyDescent="0.2">
      <c r="A73" t="s">
        <v>87</v>
      </c>
      <c r="B73">
        <v>0.77623170495139127</v>
      </c>
      <c r="C73">
        <v>106</v>
      </c>
      <c r="D73">
        <v>0.71750302907755759</v>
      </c>
      <c r="E73">
        <v>107</v>
      </c>
      <c r="F73">
        <f t="shared" si="2"/>
        <v>-1</v>
      </c>
      <c r="G73">
        <f t="shared" si="3"/>
        <v>1</v>
      </c>
    </row>
    <row r="74" spans="1:7" x14ac:dyDescent="0.2">
      <c r="A74" t="s">
        <v>88</v>
      </c>
      <c r="B74">
        <v>0.78762110916058548</v>
      </c>
      <c r="C74">
        <v>93</v>
      </c>
      <c r="D74">
        <v>0.74920862115410181</v>
      </c>
      <c r="E74">
        <v>78</v>
      </c>
      <c r="F74">
        <f t="shared" si="2"/>
        <v>15</v>
      </c>
      <c r="G74">
        <f t="shared" si="3"/>
        <v>225</v>
      </c>
    </row>
    <row r="75" spans="1:7" x14ac:dyDescent="0.2">
      <c r="A75" t="s">
        <v>89</v>
      </c>
      <c r="B75">
        <v>0.83493208744522773</v>
      </c>
      <c r="C75">
        <v>52</v>
      </c>
      <c r="D75">
        <v>0.77742358441554205</v>
      </c>
      <c r="E75">
        <v>58</v>
      </c>
      <c r="F75">
        <f t="shared" si="2"/>
        <v>-6</v>
      </c>
      <c r="G75">
        <f t="shared" si="3"/>
        <v>36</v>
      </c>
    </row>
    <row r="76" spans="1:7" x14ac:dyDescent="0.2">
      <c r="A76" t="s">
        <v>90</v>
      </c>
      <c r="B76">
        <v>0.92779839203442582</v>
      </c>
      <c r="C76">
        <v>8</v>
      </c>
      <c r="D76">
        <v>0.93763331852950615</v>
      </c>
      <c r="E76">
        <v>8</v>
      </c>
      <c r="F76">
        <f t="shared" si="2"/>
        <v>0</v>
      </c>
      <c r="G76">
        <f t="shared" si="3"/>
        <v>0</v>
      </c>
    </row>
    <row r="77" spans="1:7" x14ac:dyDescent="0.2">
      <c r="A77" t="s">
        <v>91</v>
      </c>
      <c r="B77">
        <v>0.86352183981727471</v>
      </c>
      <c r="C77">
        <v>30</v>
      </c>
      <c r="D77">
        <v>0.83664555262743956</v>
      </c>
      <c r="E77">
        <v>27</v>
      </c>
      <c r="F77">
        <f t="shared" si="2"/>
        <v>3</v>
      </c>
      <c r="G77">
        <f t="shared" si="3"/>
        <v>9</v>
      </c>
    </row>
    <row r="78" spans="1:7" x14ac:dyDescent="0.2">
      <c r="A78" t="s">
        <v>92</v>
      </c>
      <c r="B78">
        <v>0.84642914409099146</v>
      </c>
      <c r="C78">
        <v>42</v>
      </c>
      <c r="D78">
        <v>0.82243764191640101</v>
      </c>
      <c r="E78">
        <v>37</v>
      </c>
      <c r="F78">
        <f t="shared" si="2"/>
        <v>5</v>
      </c>
      <c r="G78">
        <f t="shared" si="3"/>
        <v>25</v>
      </c>
    </row>
    <row r="79" spans="1:7" x14ac:dyDescent="0.2">
      <c r="A79" t="s">
        <v>93</v>
      </c>
      <c r="B79">
        <v>0.81526145822737583</v>
      </c>
      <c r="C79">
        <v>68</v>
      </c>
      <c r="D79">
        <v>0.77363039764923791</v>
      </c>
      <c r="E79">
        <v>61</v>
      </c>
      <c r="F79">
        <f t="shared" si="2"/>
        <v>7</v>
      </c>
      <c r="G79">
        <f t="shared" si="3"/>
        <v>49</v>
      </c>
    </row>
    <row r="80" spans="1:7" x14ac:dyDescent="0.2">
      <c r="A80" t="s">
        <v>94</v>
      </c>
      <c r="B80">
        <v>0.8655431870682333</v>
      </c>
      <c r="C80">
        <v>28</v>
      </c>
      <c r="D80">
        <v>0.81738850066069102</v>
      </c>
      <c r="E80">
        <v>41</v>
      </c>
      <c r="F80">
        <f t="shared" si="2"/>
        <v>-13</v>
      </c>
      <c r="G80">
        <f t="shared" si="3"/>
        <v>169</v>
      </c>
    </row>
    <row r="81" spans="1:7" x14ac:dyDescent="0.2">
      <c r="A81" t="s">
        <v>95</v>
      </c>
      <c r="B81">
        <v>0.78108751934702125</v>
      </c>
      <c r="C81">
        <v>102</v>
      </c>
      <c r="D81">
        <v>0.7216370752399428</v>
      </c>
      <c r="E81">
        <v>104</v>
      </c>
      <c r="F81">
        <f t="shared" si="2"/>
        <v>-2</v>
      </c>
      <c r="G81">
        <f t="shared" si="3"/>
        <v>4</v>
      </c>
    </row>
    <row r="82" spans="1:7" x14ac:dyDescent="0.2">
      <c r="A82" t="s">
        <v>96</v>
      </c>
      <c r="B82">
        <v>0.81119013275048435</v>
      </c>
      <c r="C82">
        <v>73</v>
      </c>
      <c r="D82">
        <v>0.74745720477037647</v>
      </c>
      <c r="E82">
        <v>82</v>
      </c>
      <c r="F82">
        <f t="shared" si="2"/>
        <v>-9</v>
      </c>
      <c r="G82">
        <f t="shared" si="3"/>
        <v>81</v>
      </c>
    </row>
    <row r="83" spans="1:7" x14ac:dyDescent="0.2">
      <c r="A83" t="s">
        <v>97</v>
      </c>
      <c r="B83">
        <v>0.93125128836742932</v>
      </c>
      <c r="C83">
        <v>7</v>
      </c>
      <c r="D83">
        <v>0.94038340594342562</v>
      </c>
      <c r="E83">
        <v>5</v>
      </c>
      <c r="F83">
        <f t="shared" si="2"/>
        <v>2</v>
      </c>
      <c r="G83">
        <f t="shared" si="3"/>
        <v>4</v>
      </c>
    </row>
    <row r="84" spans="1:7" x14ac:dyDescent="0.2">
      <c r="A84" t="s">
        <v>98</v>
      </c>
      <c r="B84">
        <v>0.88347190736598624</v>
      </c>
      <c r="C84">
        <v>21</v>
      </c>
      <c r="D84">
        <v>0.85443198704887569</v>
      </c>
      <c r="E84">
        <v>21</v>
      </c>
      <c r="F84">
        <f t="shared" si="2"/>
        <v>0</v>
      </c>
      <c r="G84">
        <f t="shared" si="3"/>
        <v>0</v>
      </c>
    </row>
    <row r="85" spans="1:7" x14ac:dyDescent="0.2">
      <c r="A85" t="s">
        <v>99</v>
      </c>
      <c r="B85">
        <v>0.82037037051111106</v>
      </c>
      <c r="C85">
        <v>63</v>
      </c>
      <c r="D85">
        <v>0.7648198524159463</v>
      </c>
      <c r="E85">
        <v>66</v>
      </c>
      <c r="F85">
        <f t="shared" si="2"/>
        <v>-3</v>
      </c>
      <c r="G85">
        <f t="shared" si="3"/>
        <v>9</v>
      </c>
    </row>
    <row r="86" spans="1:7" x14ac:dyDescent="0.2">
      <c r="A86" t="s">
        <v>100</v>
      </c>
      <c r="B86">
        <v>0.7804690901364667</v>
      </c>
      <c r="C86">
        <v>104</v>
      </c>
      <c r="D86">
        <v>0.72138828373733843</v>
      </c>
      <c r="E86">
        <v>105</v>
      </c>
      <c r="F86">
        <f t="shared" si="2"/>
        <v>-1</v>
      </c>
      <c r="G86">
        <f t="shared" si="3"/>
        <v>1</v>
      </c>
    </row>
    <row r="87" spans="1:7" x14ac:dyDescent="0.2">
      <c r="A87" t="s">
        <v>101</v>
      </c>
      <c r="B87">
        <v>0.79311825753341569</v>
      </c>
      <c r="C87">
        <v>88</v>
      </c>
      <c r="D87">
        <v>0.73149437265583617</v>
      </c>
      <c r="E87">
        <v>95</v>
      </c>
      <c r="F87">
        <f t="shared" si="2"/>
        <v>-7</v>
      </c>
      <c r="G87">
        <f t="shared" si="3"/>
        <v>49</v>
      </c>
    </row>
    <row r="88" spans="1:7" x14ac:dyDescent="0.2">
      <c r="A88" t="s">
        <v>102</v>
      </c>
      <c r="B88">
        <v>0.74906663015361774</v>
      </c>
      <c r="C88">
        <v>121</v>
      </c>
      <c r="D88">
        <v>0.69352089614085122</v>
      </c>
      <c r="E88">
        <v>121</v>
      </c>
      <c r="F88">
        <f t="shared" si="2"/>
        <v>0</v>
      </c>
      <c r="G88">
        <f t="shared" si="3"/>
        <v>0</v>
      </c>
    </row>
    <row r="89" spans="1:7" x14ac:dyDescent="0.2">
      <c r="A89" t="s">
        <v>103</v>
      </c>
      <c r="B89">
        <v>0.90984104076169858</v>
      </c>
      <c r="C89">
        <v>16</v>
      </c>
      <c r="D89">
        <v>0.92174625594475734</v>
      </c>
      <c r="E89">
        <v>16</v>
      </c>
      <c r="F89">
        <f t="shared" si="2"/>
        <v>0</v>
      </c>
      <c r="G89">
        <f t="shared" si="3"/>
        <v>0</v>
      </c>
    </row>
    <row r="90" spans="1:7" x14ac:dyDescent="0.2">
      <c r="A90" t="s">
        <v>104</v>
      </c>
      <c r="B90">
        <v>0.88537873069482576</v>
      </c>
      <c r="C90">
        <v>20</v>
      </c>
      <c r="D90">
        <v>0.85598896777015432</v>
      </c>
      <c r="E90">
        <v>20</v>
      </c>
      <c r="F90">
        <f t="shared" si="2"/>
        <v>0</v>
      </c>
      <c r="G90">
        <f t="shared" si="3"/>
        <v>0</v>
      </c>
    </row>
    <row r="91" spans="1:7" x14ac:dyDescent="0.2">
      <c r="A91" t="s">
        <v>105</v>
      </c>
      <c r="B91">
        <v>0.81680180502321165</v>
      </c>
      <c r="C91">
        <v>65</v>
      </c>
      <c r="D91">
        <v>0.77388284198205914</v>
      </c>
      <c r="E91">
        <v>60</v>
      </c>
      <c r="F91">
        <f t="shared" si="2"/>
        <v>5</v>
      </c>
      <c r="G91">
        <f t="shared" si="3"/>
        <v>25</v>
      </c>
    </row>
    <row r="92" spans="1:7" x14ac:dyDescent="0.2">
      <c r="A92" t="s">
        <v>106</v>
      </c>
      <c r="B92">
        <v>0.74945715670826629</v>
      </c>
      <c r="C92">
        <v>120</v>
      </c>
      <c r="D92">
        <v>0.70261910429186758</v>
      </c>
      <c r="E92">
        <v>119</v>
      </c>
      <c r="F92">
        <f t="shared" si="2"/>
        <v>1</v>
      </c>
      <c r="G92">
        <f t="shared" si="3"/>
        <v>1</v>
      </c>
    </row>
    <row r="93" spans="1:7" x14ac:dyDescent="0.2">
      <c r="A93" t="s">
        <v>107</v>
      </c>
      <c r="B93">
        <v>0.83332188100556581</v>
      </c>
      <c r="C93">
        <v>54</v>
      </c>
      <c r="D93">
        <v>0.80974396313421826</v>
      </c>
      <c r="E93">
        <v>45</v>
      </c>
      <c r="F93">
        <f t="shared" si="2"/>
        <v>9</v>
      </c>
      <c r="G93">
        <f t="shared" si="3"/>
        <v>81</v>
      </c>
    </row>
    <row r="94" spans="1:7" x14ac:dyDescent="0.2">
      <c r="A94" t="s">
        <v>108</v>
      </c>
      <c r="B94">
        <v>0.77611718105149441</v>
      </c>
      <c r="C94">
        <v>108</v>
      </c>
      <c r="D94">
        <v>0.71628500367550663</v>
      </c>
      <c r="E94">
        <v>109</v>
      </c>
      <c r="F94">
        <f t="shared" si="2"/>
        <v>-1</v>
      </c>
      <c r="G94">
        <f t="shared" si="3"/>
        <v>1</v>
      </c>
    </row>
    <row r="95" spans="1:7" x14ac:dyDescent="0.2">
      <c r="A95" t="s">
        <v>109</v>
      </c>
      <c r="B95">
        <v>0.9320644082611419</v>
      </c>
      <c r="C95">
        <v>5</v>
      </c>
      <c r="D95">
        <v>0.9401096957314109</v>
      </c>
      <c r="E95">
        <v>6</v>
      </c>
      <c r="F95">
        <f t="shared" si="2"/>
        <v>-1</v>
      </c>
      <c r="G95">
        <f t="shared" si="3"/>
        <v>1</v>
      </c>
    </row>
    <row r="96" spans="1:7" x14ac:dyDescent="0.2">
      <c r="A96" t="s">
        <v>110</v>
      </c>
      <c r="B96">
        <v>0.87121212131313142</v>
      </c>
      <c r="C96">
        <v>23</v>
      </c>
      <c r="D96">
        <v>0.82239109248332076</v>
      </c>
      <c r="E96">
        <v>38</v>
      </c>
      <c r="F96">
        <f t="shared" si="2"/>
        <v>-15</v>
      </c>
      <c r="G96">
        <f t="shared" si="3"/>
        <v>225</v>
      </c>
    </row>
    <row r="97" spans="1:7" x14ac:dyDescent="0.2">
      <c r="A97" t="s">
        <v>111</v>
      </c>
      <c r="B97">
        <v>0.82794498285207163</v>
      </c>
      <c r="C97">
        <v>56</v>
      </c>
      <c r="D97">
        <v>0.76237846925185959</v>
      </c>
      <c r="E97">
        <v>69</v>
      </c>
      <c r="F97">
        <f t="shared" si="2"/>
        <v>-13</v>
      </c>
      <c r="G97">
        <f t="shared" si="3"/>
        <v>169</v>
      </c>
    </row>
    <row r="98" spans="1:7" x14ac:dyDescent="0.2">
      <c r="A98" t="s">
        <v>112</v>
      </c>
      <c r="B98">
        <v>0.86531413920177269</v>
      </c>
      <c r="C98">
        <v>29</v>
      </c>
      <c r="D98">
        <v>0.8381267638189267</v>
      </c>
      <c r="E98">
        <v>26</v>
      </c>
      <c r="F98">
        <f t="shared" si="2"/>
        <v>3</v>
      </c>
      <c r="G98">
        <f t="shared" si="3"/>
        <v>9</v>
      </c>
    </row>
    <row r="99" spans="1:7" x14ac:dyDescent="0.2">
      <c r="A99" t="s">
        <v>113</v>
      </c>
      <c r="B99">
        <v>0.81657962864230049</v>
      </c>
      <c r="C99">
        <v>66</v>
      </c>
      <c r="D99">
        <v>0.76049860702795269</v>
      </c>
      <c r="E99">
        <v>70</v>
      </c>
      <c r="F99">
        <f t="shared" si="2"/>
        <v>-4</v>
      </c>
      <c r="G99">
        <f t="shared" si="3"/>
        <v>16</v>
      </c>
    </row>
    <row r="100" spans="1:7" x14ac:dyDescent="0.2">
      <c r="A100" t="s">
        <v>114</v>
      </c>
      <c r="B100">
        <v>0.78333218825611217</v>
      </c>
      <c r="C100">
        <v>101</v>
      </c>
      <c r="D100">
        <v>0.72362295806303645</v>
      </c>
      <c r="E100">
        <v>103</v>
      </c>
      <c r="F100">
        <f t="shared" si="2"/>
        <v>-2</v>
      </c>
      <c r="G100">
        <f t="shared" si="3"/>
        <v>4</v>
      </c>
    </row>
    <row r="101" spans="1:7" x14ac:dyDescent="0.2">
      <c r="A101" t="s">
        <v>115</v>
      </c>
      <c r="B101">
        <v>0.78413385562205729</v>
      </c>
      <c r="C101">
        <v>100</v>
      </c>
      <c r="D101">
        <v>0.74578449296598026</v>
      </c>
      <c r="E101">
        <v>84</v>
      </c>
      <c r="F101">
        <f t="shared" si="2"/>
        <v>16</v>
      </c>
      <c r="G101">
        <f t="shared" si="3"/>
        <v>256</v>
      </c>
    </row>
    <row r="102" spans="1:7" x14ac:dyDescent="0.2">
      <c r="A102" t="s">
        <v>116</v>
      </c>
      <c r="B102">
        <v>0.8004477887268191</v>
      </c>
      <c r="C102">
        <v>84</v>
      </c>
      <c r="D102">
        <v>0.73776584070089823</v>
      </c>
      <c r="E102">
        <v>89</v>
      </c>
      <c r="F102">
        <f t="shared" si="2"/>
        <v>-5</v>
      </c>
      <c r="G102">
        <f t="shared" si="3"/>
        <v>25</v>
      </c>
    </row>
    <row r="103" spans="1:7" x14ac:dyDescent="0.2">
      <c r="A103" t="s">
        <v>117</v>
      </c>
      <c r="B103">
        <v>0.85125060128109653</v>
      </c>
      <c r="C103">
        <v>39</v>
      </c>
      <c r="D103">
        <v>0.82589764730458382</v>
      </c>
      <c r="E103">
        <v>35</v>
      </c>
      <c r="F103">
        <f t="shared" si="2"/>
        <v>4</v>
      </c>
      <c r="G103">
        <f t="shared" si="3"/>
        <v>16</v>
      </c>
    </row>
    <row r="104" spans="1:7" x14ac:dyDescent="0.2">
      <c r="A104" t="s">
        <v>118</v>
      </c>
      <c r="B104">
        <v>0.78747795424126976</v>
      </c>
      <c r="C104">
        <v>94</v>
      </c>
      <c r="D104">
        <v>0.7273674151198487</v>
      </c>
      <c r="E104">
        <v>98</v>
      </c>
      <c r="F104">
        <f t="shared" si="2"/>
        <v>-4</v>
      </c>
      <c r="G104">
        <f t="shared" si="3"/>
        <v>16</v>
      </c>
    </row>
    <row r="105" spans="1:7" x14ac:dyDescent="0.2">
      <c r="A105" t="s">
        <v>119</v>
      </c>
      <c r="B105">
        <v>0.91363178267495349</v>
      </c>
      <c r="C105">
        <v>14</v>
      </c>
      <c r="D105">
        <v>0.9249252454604916</v>
      </c>
      <c r="E105">
        <v>14</v>
      </c>
      <c r="F105">
        <f t="shared" si="2"/>
        <v>0</v>
      </c>
      <c r="G105">
        <f t="shared" si="3"/>
        <v>0</v>
      </c>
    </row>
    <row r="106" spans="1:7" x14ac:dyDescent="0.2">
      <c r="A106" t="s">
        <v>120</v>
      </c>
      <c r="B106">
        <v>0.85843697753296222</v>
      </c>
      <c r="C106">
        <v>35</v>
      </c>
      <c r="D106">
        <v>0.83235996740547125</v>
      </c>
      <c r="E106">
        <v>31</v>
      </c>
      <c r="F106">
        <f t="shared" si="2"/>
        <v>4</v>
      </c>
      <c r="G106">
        <f t="shared" si="3"/>
        <v>16</v>
      </c>
    </row>
    <row r="107" spans="1:7" x14ac:dyDescent="0.2">
      <c r="A107" t="s">
        <v>121</v>
      </c>
      <c r="B107">
        <v>0.84491742835901873</v>
      </c>
      <c r="C107">
        <v>44</v>
      </c>
      <c r="D107">
        <v>0.79874426203562487</v>
      </c>
      <c r="E107">
        <v>49</v>
      </c>
      <c r="F107">
        <f t="shared" si="2"/>
        <v>-5</v>
      </c>
      <c r="G107">
        <f t="shared" si="3"/>
        <v>25</v>
      </c>
    </row>
    <row r="108" spans="1:7" x14ac:dyDescent="0.2">
      <c r="A108" t="s">
        <v>122</v>
      </c>
      <c r="B108">
        <v>0.81189445490818379</v>
      </c>
      <c r="C108">
        <v>71</v>
      </c>
      <c r="D108">
        <v>0.74804838738838941</v>
      </c>
      <c r="E108">
        <v>81</v>
      </c>
      <c r="F108">
        <f t="shared" si="2"/>
        <v>-10</v>
      </c>
      <c r="G108">
        <f t="shared" si="3"/>
        <v>100</v>
      </c>
    </row>
    <row r="109" spans="1:7" x14ac:dyDescent="0.2">
      <c r="A109" t="s">
        <v>123</v>
      </c>
      <c r="B109">
        <v>0.80490964078058136</v>
      </c>
      <c r="C109">
        <v>78</v>
      </c>
      <c r="D109">
        <v>0.75100518364069757</v>
      </c>
      <c r="E109">
        <v>75</v>
      </c>
      <c r="F109">
        <f t="shared" si="2"/>
        <v>3</v>
      </c>
      <c r="G109">
        <f t="shared" si="3"/>
        <v>9</v>
      </c>
    </row>
    <row r="110" spans="1:7" x14ac:dyDescent="0.2">
      <c r="A110" t="s">
        <v>124</v>
      </c>
      <c r="B110">
        <v>0.86629904494533072</v>
      </c>
      <c r="C110">
        <v>27</v>
      </c>
      <c r="D110">
        <v>0.83968009170998847</v>
      </c>
      <c r="E110">
        <v>25</v>
      </c>
      <c r="F110">
        <f t="shared" si="2"/>
        <v>2</v>
      </c>
      <c r="G110">
        <f t="shared" si="3"/>
        <v>4</v>
      </c>
    </row>
    <row r="111" spans="1:7" x14ac:dyDescent="0.2">
      <c r="A111" t="s">
        <v>125</v>
      </c>
      <c r="B111">
        <v>0.82187521477975678</v>
      </c>
      <c r="C111">
        <v>62</v>
      </c>
      <c r="D111">
        <v>0.80060367231898633</v>
      </c>
      <c r="E111">
        <v>47</v>
      </c>
      <c r="F111">
        <f t="shared" si="2"/>
        <v>15</v>
      </c>
      <c r="G111">
        <f t="shared" si="3"/>
        <v>225</v>
      </c>
    </row>
    <row r="112" spans="1:7" x14ac:dyDescent="0.2">
      <c r="A112" t="s">
        <v>126</v>
      </c>
      <c r="B112">
        <v>0.80067111031828475</v>
      </c>
      <c r="C112">
        <v>83</v>
      </c>
      <c r="D112">
        <v>0.73926122914518078</v>
      </c>
      <c r="E112">
        <v>87</v>
      </c>
      <c r="F112">
        <f t="shared" si="2"/>
        <v>-4</v>
      </c>
      <c r="G112">
        <f t="shared" si="3"/>
        <v>16</v>
      </c>
    </row>
    <row r="113" spans="1:7" x14ac:dyDescent="0.2">
      <c r="A113" t="s">
        <v>127</v>
      </c>
      <c r="B113">
        <v>0.83355780033535354</v>
      </c>
      <c r="C113">
        <v>53</v>
      </c>
      <c r="D113">
        <v>0.77691525995371835</v>
      </c>
      <c r="E113">
        <v>59</v>
      </c>
      <c r="F113">
        <f t="shared" si="2"/>
        <v>-6</v>
      </c>
      <c r="G113">
        <f t="shared" si="3"/>
        <v>36</v>
      </c>
    </row>
    <row r="114" spans="1:7" x14ac:dyDescent="0.2">
      <c r="A114" t="s">
        <v>128</v>
      </c>
      <c r="B114">
        <v>0.7973041069768706</v>
      </c>
      <c r="C114">
        <v>86</v>
      </c>
      <c r="D114">
        <v>0.73571127697441074</v>
      </c>
      <c r="E114">
        <v>91</v>
      </c>
      <c r="F114">
        <f t="shared" si="2"/>
        <v>-5</v>
      </c>
      <c r="G114">
        <f t="shared" si="3"/>
        <v>25</v>
      </c>
    </row>
    <row r="115" spans="1:7" x14ac:dyDescent="0.2">
      <c r="A115" t="s">
        <v>129</v>
      </c>
      <c r="B115">
        <v>0.7849194897735724</v>
      </c>
      <c r="C115">
        <v>98</v>
      </c>
      <c r="D115">
        <v>0.73274630195749935</v>
      </c>
      <c r="E115">
        <v>93</v>
      </c>
      <c r="F115">
        <f t="shared" si="2"/>
        <v>5</v>
      </c>
      <c r="G115">
        <f t="shared" si="3"/>
        <v>25</v>
      </c>
    </row>
    <row r="116" spans="1:7" x14ac:dyDescent="0.2">
      <c r="A116" t="s">
        <v>130</v>
      </c>
      <c r="B116">
        <v>0.92199775535353523</v>
      </c>
      <c r="C116">
        <v>12</v>
      </c>
      <c r="D116">
        <v>0.93241839173782137</v>
      </c>
      <c r="E116">
        <v>12</v>
      </c>
      <c r="F116">
        <f t="shared" si="2"/>
        <v>0</v>
      </c>
      <c r="G116">
        <f t="shared" si="3"/>
        <v>0</v>
      </c>
    </row>
    <row r="117" spans="1:7" x14ac:dyDescent="0.2">
      <c r="A117" t="s">
        <v>131</v>
      </c>
      <c r="B117">
        <v>0.80010994314656769</v>
      </c>
      <c r="C117">
        <v>85</v>
      </c>
      <c r="D117">
        <v>0.73733693859908322</v>
      </c>
      <c r="E117">
        <v>90</v>
      </c>
      <c r="F117">
        <f t="shared" si="2"/>
        <v>-5</v>
      </c>
      <c r="G117">
        <f t="shared" si="3"/>
        <v>25</v>
      </c>
    </row>
    <row r="118" spans="1:7" x14ac:dyDescent="0.2">
      <c r="A118" t="s">
        <v>132</v>
      </c>
      <c r="B118">
        <v>0.81147186161356422</v>
      </c>
      <c r="C118">
        <v>72</v>
      </c>
      <c r="D118">
        <v>0.75627804987916125</v>
      </c>
      <c r="E118">
        <v>74</v>
      </c>
      <c r="F118">
        <f t="shared" si="2"/>
        <v>-2</v>
      </c>
      <c r="G118">
        <f t="shared" si="3"/>
        <v>4</v>
      </c>
    </row>
    <row r="119" spans="1:7" x14ac:dyDescent="0.2">
      <c r="A119" t="s">
        <v>133</v>
      </c>
      <c r="B119">
        <v>0.80257793364712426</v>
      </c>
      <c r="C119">
        <v>80</v>
      </c>
      <c r="D119">
        <v>0.74081820986645952</v>
      </c>
      <c r="E119">
        <v>86</v>
      </c>
      <c r="F119">
        <f t="shared" si="2"/>
        <v>-6</v>
      </c>
      <c r="G119">
        <f t="shared" si="3"/>
        <v>36</v>
      </c>
    </row>
    <row r="120" spans="1:7" x14ac:dyDescent="0.2">
      <c r="A120" t="s">
        <v>134</v>
      </c>
      <c r="B120">
        <v>0.95282759565912178</v>
      </c>
      <c r="C120">
        <v>4</v>
      </c>
      <c r="D120">
        <v>0.95876467581309144</v>
      </c>
      <c r="E120">
        <v>4</v>
      </c>
      <c r="F120">
        <f t="shared" si="2"/>
        <v>0</v>
      </c>
      <c r="G120">
        <f t="shared" si="3"/>
        <v>0</v>
      </c>
    </row>
    <row r="121" spans="1:7" x14ac:dyDescent="0.2">
      <c r="A121" t="s">
        <v>135</v>
      </c>
      <c r="B121">
        <v>0.92558235412253131</v>
      </c>
      <c r="C121">
        <v>10</v>
      </c>
      <c r="D121">
        <v>0.93538081412079566</v>
      </c>
      <c r="E121">
        <v>9</v>
      </c>
      <c r="F121">
        <f t="shared" si="2"/>
        <v>1</v>
      </c>
      <c r="G121">
        <f t="shared" si="3"/>
        <v>1</v>
      </c>
    </row>
    <row r="122" spans="1:7" x14ac:dyDescent="0.2">
      <c r="A122" t="s">
        <v>136</v>
      </c>
      <c r="B122">
        <v>0.83733594451028648</v>
      </c>
      <c r="C122">
        <v>49</v>
      </c>
      <c r="D122">
        <v>0.81441834109423494</v>
      </c>
      <c r="E122">
        <v>42</v>
      </c>
      <c r="F122">
        <f t="shared" si="2"/>
        <v>7</v>
      </c>
      <c r="G122">
        <f t="shared" si="3"/>
        <v>49</v>
      </c>
    </row>
    <row r="123" spans="1:7" x14ac:dyDescent="0.2">
      <c r="A123" t="s">
        <v>137</v>
      </c>
      <c r="B123">
        <v>0.91272704362576784</v>
      </c>
      <c r="C123">
        <v>15</v>
      </c>
      <c r="D123">
        <v>0.92391590219727859</v>
      </c>
      <c r="E123">
        <v>15</v>
      </c>
      <c r="F123">
        <f t="shared" si="2"/>
        <v>0</v>
      </c>
      <c r="G123">
        <f t="shared" si="3"/>
        <v>0</v>
      </c>
    </row>
    <row r="124" spans="1:7" x14ac:dyDescent="0.2">
      <c r="A124" t="s">
        <v>138</v>
      </c>
      <c r="B124">
        <v>0.77167937893048855</v>
      </c>
      <c r="C124">
        <v>112</v>
      </c>
      <c r="D124">
        <v>0.71312384424278508</v>
      </c>
      <c r="E124">
        <v>113</v>
      </c>
      <c r="F124">
        <f t="shared" si="2"/>
        <v>-1</v>
      </c>
      <c r="G124">
        <f t="shared" si="3"/>
        <v>1</v>
      </c>
    </row>
    <row r="125" spans="1:7" x14ac:dyDescent="0.2">
      <c r="A125" t="s">
        <v>139</v>
      </c>
      <c r="B125">
        <v>0.83511990659839208</v>
      </c>
      <c r="C125">
        <v>51</v>
      </c>
      <c r="D125">
        <v>0.81216583668552456</v>
      </c>
      <c r="E125">
        <v>43</v>
      </c>
      <c r="F125">
        <f t="shared" si="2"/>
        <v>8</v>
      </c>
      <c r="G125">
        <f t="shared" si="3"/>
        <v>64</v>
      </c>
    </row>
    <row r="126" spans="1:7" x14ac:dyDescent="0.2">
      <c r="A126" s="24" t="s">
        <v>169</v>
      </c>
      <c r="B126" s="24"/>
      <c r="C126" s="24"/>
      <c r="D126" s="24"/>
      <c r="E126" s="24"/>
      <c r="F126" s="24"/>
      <c r="G126">
        <f>SUM(G2:G125)</f>
        <v>4562</v>
      </c>
    </row>
  </sheetData>
  <mergeCells count="1">
    <mergeCell ref="A126:F1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Awal</vt:lpstr>
      <vt:lpstr>Kriteria</vt:lpstr>
      <vt:lpstr>Perhitungan SAW</vt:lpstr>
      <vt:lpstr>Pengurutan Ranking SAW</vt:lpstr>
      <vt:lpstr>Perhitungan ARAS</vt:lpstr>
      <vt:lpstr>Pengurutan Ranking ARAS</vt:lpstr>
      <vt:lpstr>Korelasi Spareman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ridhopujiono.macos</dc:creator>
  <cp:lastModifiedBy>ridhopujiono.macos</cp:lastModifiedBy>
  <dcterms:created xsi:type="dcterms:W3CDTF">2025-09-18T00:19:44Z</dcterms:created>
  <dcterms:modified xsi:type="dcterms:W3CDTF">2025-09-19T00:08:25Z</dcterms:modified>
</cp:coreProperties>
</file>