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PROGRAMMING\PHP\Laravel\Monolithic\DSS\Dokumentasi\"/>
    </mc:Choice>
  </mc:AlternateContent>
  <xr:revisionPtr revIDLastSave="0" documentId="13_ncr:1_{ECE997A3-5B42-403D-BCE6-1B72E63598FD}" xr6:coauthVersionLast="47" xr6:coauthVersionMax="47" xr10:uidLastSave="{00000000-0000-0000-0000-000000000000}"/>
  <bookViews>
    <workbookView xWindow="-120" yWindow="-120" windowWidth="20730" windowHeight="11760" tabRatio="876" xr2:uid="{00000000-000D-0000-FFFF-FFFF00000000}"/>
  </bookViews>
  <sheets>
    <sheet name="ahp al" sheetId="2" r:id="rId1"/>
    <sheet name="ahp jr" sheetId="17" r:id="rId2"/>
    <sheet name="ROC_KR" sheetId="8" r:id="rId3"/>
    <sheet name="oldahp" sheetId="4" r:id="rId4"/>
    <sheet name="xELECTRE" sheetId="15" r:id="rId5"/>
    <sheet name="MABAC" sheetId="11" r:id="rId6"/>
    <sheet name="MAUT" sheetId="10" r:id="rId7"/>
    <sheet name="MOORA" sheetId="1" r:id="rId8"/>
    <sheet name="PROMETHEE" sheetId="5" r:id="rId9"/>
    <sheet name="SAW" sheetId="6" r:id="rId10"/>
    <sheet name="SMART" sheetId="12" r:id="rId11"/>
    <sheet name="xVIKOR" sheetId="13" r:id="rId12"/>
    <sheet name="TOPSIS" sheetId="7" r:id="rId13"/>
    <sheet name="WP" sheetId="14" r:id="rId14"/>
    <sheet name="WASPAS" sheetId="16" r:id="rId15"/>
  </sheets>
  <externalReferences>
    <externalReference r:id="rId16"/>
    <externalReference r:id="rId17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2" i="2" l="1"/>
  <c r="V271" i="2"/>
  <c r="U272" i="2" s="1"/>
  <c r="T271" i="2"/>
  <c r="M271" i="2"/>
  <c r="V270" i="2"/>
  <c r="T272" i="2" s="1"/>
  <c r="U270" i="2"/>
  <c r="Q270" i="2"/>
  <c r="P270" i="2"/>
  <c r="V269" i="2"/>
  <c r="U269" i="2"/>
  <c r="T269" i="2"/>
  <c r="Q269" i="2"/>
  <c r="M269" i="2"/>
  <c r="L269" i="2"/>
  <c r="V268" i="2"/>
  <c r="U268" i="2"/>
  <c r="T268" i="2"/>
  <c r="S268" i="2"/>
  <c r="R269" i="2" s="1"/>
  <c r="Q268" i="2"/>
  <c r="V267" i="2"/>
  <c r="Q272" i="2" s="1"/>
  <c r="U267" i="2"/>
  <c r="Q271" i="2" s="1"/>
  <c r="T267" i="2"/>
  <c r="S267" i="2"/>
  <c r="R267" i="2"/>
  <c r="M267" i="2"/>
  <c r="V266" i="2"/>
  <c r="U266" i="2"/>
  <c r="P271" i="2" s="1"/>
  <c r="T266" i="2"/>
  <c r="S266" i="2"/>
  <c r="P269" i="2" s="1"/>
  <c r="R266" i="2"/>
  <c r="Q266" i="2"/>
  <c r="M266" i="2"/>
  <c r="V265" i="2"/>
  <c r="U265" i="2"/>
  <c r="T265" i="2"/>
  <c r="O270" i="2" s="1"/>
  <c r="S265" i="2"/>
  <c r="O269" i="2" s="1"/>
  <c r="R265" i="2"/>
  <c r="O268" i="2" s="1"/>
  <c r="Q265" i="2"/>
  <c r="O267" i="2" s="1"/>
  <c r="P265" i="2"/>
  <c r="M265" i="2"/>
  <c r="L265" i="2"/>
  <c r="V264" i="2"/>
  <c r="U264" i="2"/>
  <c r="T264" i="2"/>
  <c r="N270" i="2" s="1"/>
  <c r="S264" i="2"/>
  <c r="R264" i="2"/>
  <c r="Q264" i="2"/>
  <c r="P264" i="2"/>
  <c r="N266" i="2" s="1"/>
  <c r="O264" i="2"/>
  <c r="N265" i="2" s="1"/>
  <c r="V263" i="2"/>
  <c r="U263" i="2"/>
  <c r="T263" i="2"/>
  <c r="S263" i="2"/>
  <c r="R263" i="2"/>
  <c r="Q263" i="2"/>
  <c r="P263" i="2"/>
  <c r="O263" i="2"/>
  <c r="N263" i="2"/>
  <c r="V262" i="2"/>
  <c r="U262" i="2"/>
  <c r="T262" i="2"/>
  <c r="L270" i="2" s="1"/>
  <c r="S262" i="2"/>
  <c r="R262" i="2"/>
  <c r="Q262" i="2"/>
  <c r="P262" i="2"/>
  <c r="O262" i="2"/>
  <c r="N262" i="2"/>
  <c r="M262" i="2"/>
  <c r="L263" i="2" s="1"/>
  <c r="U222" i="2"/>
  <c r="T222" i="2"/>
  <c r="S222" i="2"/>
  <c r="N222" i="2"/>
  <c r="M222" i="2"/>
  <c r="L222" i="2"/>
  <c r="V221" i="2"/>
  <c r="Q221" i="2"/>
  <c r="P221" i="2"/>
  <c r="O221" i="2"/>
  <c r="V220" i="2"/>
  <c r="U220" i="2"/>
  <c r="S220" i="2"/>
  <c r="R220" i="2"/>
  <c r="M220" i="2"/>
  <c r="V219" i="2"/>
  <c r="U219" i="2"/>
  <c r="S221" i="2" s="1"/>
  <c r="T219" i="2"/>
  <c r="Q219" i="2"/>
  <c r="P219" i="2"/>
  <c r="V218" i="2"/>
  <c r="U218" i="2"/>
  <c r="R221" i="2" s="1"/>
  <c r="T218" i="2"/>
  <c r="S218" i="2"/>
  <c r="N218" i="2"/>
  <c r="L218" i="2"/>
  <c r="V217" i="2"/>
  <c r="U217" i="2"/>
  <c r="T217" i="2"/>
  <c r="S217" i="2"/>
  <c r="R217" i="2"/>
  <c r="P217" i="2"/>
  <c r="O217" i="2"/>
  <c r="N217" i="2"/>
  <c r="V216" i="2"/>
  <c r="U216" i="2"/>
  <c r="T216" i="2"/>
  <c r="S216" i="2"/>
  <c r="R216" i="2"/>
  <c r="P218" i="2" s="1"/>
  <c r="Q216" i="2"/>
  <c r="N216" i="2"/>
  <c r="M216" i="2"/>
  <c r="L216" i="2"/>
  <c r="V215" i="2"/>
  <c r="O222" i="2" s="1"/>
  <c r="U215" i="2"/>
  <c r="T215" i="2"/>
  <c r="O220" i="2" s="1"/>
  <c r="S215" i="2"/>
  <c r="R215" i="2"/>
  <c r="Q215" i="2"/>
  <c r="P215" i="2"/>
  <c r="N215" i="2"/>
  <c r="V214" i="2"/>
  <c r="U214" i="2"/>
  <c r="T214" i="2"/>
  <c r="S214" i="2"/>
  <c r="R214" i="2"/>
  <c r="Q214" i="2"/>
  <c r="P214" i="2"/>
  <c r="O214" i="2"/>
  <c r="M214" i="2"/>
  <c r="L214" i="2"/>
  <c r="V213" i="2"/>
  <c r="U213" i="2"/>
  <c r="T213" i="2"/>
  <c r="S213" i="2"/>
  <c r="M219" i="2" s="1"/>
  <c r="R213" i="2"/>
  <c r="Q213" i="2"/>
  <c r="M217" i="2" s="1"/>
  <c r="P213" i="2"/>
  <c r="O213" i="2"/>
  <c r="N213" i="2"/>
  <c r="L213" i="2"/>
  <c r="V212" i="2"/>
  <c r="U212" i="2"/>
  <c r="L221" i="2" s="1"/>
  <c r="T212" i="2"/>
  <c r="S212" i="2"/>
  <c r="R212" i="2"/>
  <c r="Q212" i="2"/>
  <c r="P212" i="2"/>
  <c r="O212" i="2"/>
  <c r="N212" i="2"/>
  <c r="M212" i="2"/>
  <c r="U172" i="2"/>
  <c r="T172" i="2"/>
  <c r="S172" i="2"/>
  <c r="O172" i="2"/>
  <c r="M172" i="2"/>
  <c r="V171" i="2"/>
  <c r="T171" i="2"/>
  <c r="Q171" i="2"/>
  <c r="P171" i="2"/>
  <c r="V170" i="2"/>
  <c r="U170" i="2"/>
  <c r="O170" i="2"/>
  <c r="L170" i="2"/>
  <c r="V169" i="2"/>
  <c r="U169" i="2"/>
  <c r="T169" i="2"/>
  <c r="S170" i="2" s="1"/>
  <c r="R169" i="2"/>
  <c r="Q169" i="2"/>
  <c r="P169" i="2"/>
  <c r="O169" i="2"/>
  <c r="L169" i="2"/>
  <c r="V168" i="2"/>
  <c r="R172" i="2" s="1"/>
  <c r="U168" i="2"/>
  <c r="T168" i="2"/>
  <c r="S168" i="2"/>
  <c r="P168" i="2"/>
  <c r="V167" i="2"/>
  <c r="U167" i="2"/>
  <c r="T167" i="2"/>
  <c r="S167" i="2"/>
  <c r="R167" i="2"/>
  <c r="P167" i="2"/>
  <c r="O167" i="2"/>
  <c r="V166" i="2"/>
  <c r="P172" i="2" s="1"/>
  <c r="U166" i="2"/>
  <c r="T166" i="2"/>
  <c r="P170" i="2" s="1"/>
  <c r="S166" i="2"/>
  <c r="R166" i="2"/>
  <c r="Q166" i="2"/>
  <c r="M166" i="2"/>
  <c r="L166" i="2"/>
  <c r="V165" i="2"/>
  <c r="U165" i="2"/>
  <c r="T165" i="2"/>
  <c r="S165" i="2"/>
  <c r="R165" i="2"/>
  <c r="Q165" i="2"/>
  <c r="P165" i="2"/>
  <c r="O166" i="2" s="1"/>
  <c r="M165" i="2"/>
  <c r="L165" i="2"/>
  <c r="V164" i="2"/>
  <c r="U164" i="2"/>
  <c r="T164" i="2"/>
  <c r="S164" i="2"/>
  <c r="R164" i="2"/>
  <c r="N168" i="2" s="1"/>
  <c r="Q164" i="2"/>
  <c r="P164" i="2"/>
  <c r="O164" i="2"/>
  <c r="N165" i="2" s="1"/>
  <c r="V163" i="2"/>
  <c r="U163" i="2"/>
  <c r="M171" i="2" s="1"/>
  <c r="T163" i="2"/>
  <c r="S163" i="2"/>
  <c r="R163" i="2"/>
  <c r="Q163" i="2"/>
  <c r="P163" i="2"/>
  <c r="O163" i="2"/>
  <c r="N163" i="2"/>
  <c r="V162" i="2"/>
  <c r="U162" i="2"/>
  <c r="T162" i="2"/>
  <c r="S162" i="2"/>
  <c r="R162" i="2"/>
  <c r="Q162" i="2"/>
  <c r="P162" i="2"/>
  <c r="O162" i="2"/>
  <c r="N162" i="2"/>
  <c r="M162" i="2"/>
  <c r="U122" i="2"/>
  <c r="V121" i="2"/>
  <c r="S121" i="2"/>
  <c r="R121" i="2"/>
  <c r="Q121" i="2"/>
  <c r="O121" i="2"/>
  <c r="M121" i="2"/>
  <c r="V120" i="2"/>
  <c r="U120" i="2"/>
  <c r="O120" i="2"/>
  <c r="N120" i="2"/>
  <c r="V119" i="2"/>
  <c r="U119" i="2"/>
  <c r="T119" i="2"/>
  <c r="R119" i="2"/>
  <c r="Q119" i="2"/>
  <c r="V118" i="2"/>
  <c r="R122" i="2" s="1"/>
  <c r="U118" i="2"/>
  <c r="T118" i="2"/>
  <c r="R120" i="2" s="1"/>
  <c r="S118" i="2"/>
  <c r="O118" i="2"/>
  <c r="V117" i="2"/>
  <c r="Q122" i="2" s="1"/>
  <c r="U117" i="2"/>
  <c r="T117" i="2"/>
  <c r="Q120" i="2" s="1"/>
  <c r="S117" i="2"/>
  <c r="R117" i="2"/>
  <c r="O117" i="2"/>
  <c r="M117" i="2"/>
  <c r="V116" i="2"/>
  <c r="U116" i="2"/>
  <c r="P121" i="2" s="1"/>
  <c r="T116" i="2"/>
  <c r="S116" i="2"/>
  <c r="P119" i="2" s="1"/>
  <c r="R116" i="2"/>
  <c r="P118" i="2" s="1"/>
  <c r="Q116" i="2"/>
  <c r="P117" i="2" s="1"/>
  <c r="N116" i="2"/>
  <c r="V115" i="2"/>
  <c r="U115" i="2"/>
  <c r="T115" i="2"/>
  <c r="S115" i="2"/>
  <c r="R115" i="2"/>
  <c r="Q115" i="2"/>
  <c r="P115" i="2"/>
  <c r="M115" i="2"/>
  <c r="V114" i="2"/>
  <c r="U114" i="2"/>
  <c r="N121" i="2" s="1"/>
  <c r="T114" i="2"/>
  <c r="S114" i="2"/>
  <c r="R114" i="2"/>
  <c r="Q114" i="2"/>
  <c r="P114" i="2"/>
  <c r="O114" i="2"/>
  <c r="V113" i="2"/>
  <c r="M122" i="2" s="1"/>
  <c r="U113" i="2"/>
  <c r="T113" i="2"/>
  <c r="M120" i="2" s="1"/>
  <c r="S113" i="2"/>
  <c r="M119" i="2" s="1"/>
  <c r="R113" i="2"/>
  <c r="M118" i="2" s="1"/>
  <c r="Q113" i="2"/>
  <c r="P113" i="2"/>
  <c r="M116" i="2" s="1"/>
  <c r="O113" i="2"/>
  <c r="N113" i="2"/>
  <c r="V112" i="2"/>
  <c r="U112" i="2"/>
  <c r="T112" i="2"/>
  <c r="L120" i="2" s="1"/>
  <c r="S112" i="2"/>
  <c r="R112" i="2"/>
  <c r="L118" i="2" s="1"/>
  <c r="Q112" i="2"/>
  <c r="L117" i="2" s="1"/>
  <c r="P112" i="2"/>
  <c r="L116" i="2" s="1"/>
  <c r="O112" i="2"/>
  <c r="N112" i="2"/>
  <c r="M112" i="2"/>
  <c r="T109" i="2"/>
  <c r="P106" i="2"/>
  <c r="Q102" i="2"/>
  <c r="U72" i="2"/>
  <c r="M72" i="2"/>
  <c r="V71" i="2"/>
  <c r="T71" i="2"/>
  <c r="Q71" i="2"/>
  <c r="O71" i="2"/>
  <c r="N71" i="2"/>
  <c r="M71" i="2"/>
  <c r="V70" i="2"/>
  <c r="U70" i="2"/>
  <c r="S70" i="2"/>
  <c r="R70" i="2"/>
  <c r="Q70" i="2"/>
  <c r="M70" i="2"/>
  <c r="V69" i="2"/>
  <c r="S72" i="2" s="1"/>
  <c r="U69" i="2"/>
  <c r="S71" i="2" s="1"/>
  <c r="T69" i="2"/>
  <c r="Q69" i="2"/>
  <c r="O69" i="2"/>
  <c r="M69" i="2"/>
  <c r="V68" i="2"/>
  <c r="U68" i="2"/>
  <c r="T68" i="2"/>
  <c r="S68" i="2"/>
  <c r="K68" i="2"/>
  <c r="V67" i="2"/>
  <c r="U67" i="2"/>
  <c r="T67" i="2"/>
  <c r="S67" i="2"/>
  <c r="R67" i="2"/>
  <c r="O67" i="2"/>
  <c r="N67" i="2"/>
  <c r="M67" i="2"/>
  <c r="V66" i="2"/>
  <c r="P72" i="2" s="1"/>
  <c r="U66" i="2"/>
  <c r="P71" i="2" s="1"/>
  <c r="T66" i="2"/>
  <c r="P70" i="2" s="1"/>
  <c r="S66" i="2"/>
  <c r="R66" i="2"/>
  <c r="Q66" i="2"/>
  <c r="N66" i="2"/>
  <c r="V65" i="2"/>
  <c r="O72" i="2" s="1"/>
  <c r="U65" i="2"/>
  <c r="T65" i="2"/>
  <c r="O70" i="2" s="1"/>
  <c r="S65" i="2"/>
  <c r="R65" i="2"/>
  <c r="O68" i="2" s="1"/>
  <c r="Q65" i="2"/>
  <c r="P65" i="2"/>
  <c r="N65" i="2"/>
  <c r="M65" i="2"/>
  <c r="V64" i="2"/>
  <c r="U64" i="2"/>
  <c r="T64" i="2"/>
  <c r="N70" i="2" s="1"/>
  <c r="S64" i="2"/>
  <c r="R64" i="2"/>
  <c r="N68" i="2" s="1"/>
  <c r="Q64" i="2"/>
  <c r="P64" i="2"/>
  <c r="O64" i="2"/>
  <c r="C64" i="2"/>
  <c r="V63" i="2"/>
  <c r="U63" i="2"/>
  <c r="T63" i="2"/>
  <c r="S63" i="2"/>
  <c r="R63" i="2"/>
  <c r="M68" i="2" s="1"/>
  <c r="Q63" i="2"/>
  <c r="P63" i="2"/>
  <c r="O63" i="2"/>
  <c r="N63" i="2"/>
  <c r="L63" i="2"/>
  <c r="V62" i="2"/>
  <c r="L72" i="2" s="1"/>
  <c r="U62" i="2"/>
  <c r="L71" i="2" s="1"/>
  <c r="T62" i="2"/>
  <c r="L70" i="2" s="1"/>
  <c r="S62" i="2"/>
  <c r="R62" i="2"/>
  <c r="Q62" i="2"/>
  <c r="L67" i="2" s="1"/>
  <c r="P62" i="2"/>
  <c r="L66" i="2" s="1"/>
  <c r="O62" i="2"/>
  <c r="L65" i="2" s="1"/>
  <c r="N62" i="2"/>
  <c r="L64" i="2" s="1"/>
  <c r="M62" i="2"/>
  <c r="V61" i="2"/>
  <c r="K72" i="2" s="1"/>
  <c r="R61" i="2"/>
  <c r="N61" i="2"/>
  <c r="K64" i="2" s="1"/>
  <c r="N59" i="2"/>
  <c r="I64" i="2" s="1"/>
  <c r="R58" i="2"/>
  <c r="V57" i="2"/>
  <c r="G72" i="2" s="1"/>
  <c r="V56" i="2"/>
  <c r="R56" i="2"/>
  <c r="F68" i="2" s="1"/>
  <c r="N56" i="2"/>
  <c r="L56" i="2"/>
  <c r="F62" i="2" s="1"/>
  <c r="K56" i="2"/>
  <c r="J56" i="2"/>
  <c r="F60" i="2" s="1"/>
  <c r="R54" i="2"/>
  <c r="V53" i="2"/>
  <c r="R53" i="2"/>
  <c r="C68" i="2" s="1"/>
  <c r="N53" i="2"/>
  <c r="F53" i="2"/>
  <c r="C56" i="2" s="1"/>
  <c r="J52" i="2"/>
  <c r="T27" i="2"/>
  <c r="S27" i="2"/>
  <c r="R27" i="2"/>
  <c r="Q27" i="2"/>
  <c r="P27" i="2"/>
  <c r="F25" i="2"/>
  <c r="E25" i="2"/>
  <c r="D25" i="2"/>
  <c r="C25" i="2"/>
  <c r="V111" i="2" s="1"/>
  <c r="B25" i="2"/>
  <c r="O61" i="2" s="1"/>
  <c r="F24" i="2"/>
  <c r="E24" i="2"/>
  <c r="D24" i="2"/>
  <c r="C24" i="2"/>
  <c r="B24" i="2"/>
  <c r="F23" i="2"/>
  <c r="E23" i="2"/>
  <c r="D23" i="2"/>
  <c r="C23" i="2"/>
  <c r="K109" i="2" s="1"/>
  <c r="B23" i="2"/>
  <c r="R59" i="2" s="1"/>
  <c r="F22" i="2"/>
  <c r="E22" i="2"/>
  <c r="D22" i="2"/>
  <c r="C22" i="2"/>
  <c r="B22" i="2"/>
  <c r="L58" i="2" s="1"/>
  <c r="F21" i="2"/>
  <c r="E21" i="2"/>
  <c r="D21" i="2"/>
  <c r="T157" i="2" s="1"/>
  <c r="C21" i="2"/>
  <c r="B21" i="2"/>
  <c r="G53" i="2" s="1"/>
  <c r="F20" i="2"/>
  <c r="E20" i="2"/>
  <c r="D20" i="2"/>
  <c r="G156" i="2" s="1"/>
  <c r="C20" i="2"/>
  <c r="T106" i="2" s="1"/>
  <c r="B20" i="2"/>
  <c r="F19" i="2"/>
  <c r="E19" i="2"/>
  <c r="D19" i="2"/>
  <c r="C19" i="2"/>
  <c r="B19" i="2"/>
  <c r="F18" i="2"/>
  <c r="E18" i="2"/>
  <c r="D18" i="2"/>
  <c r="O154" i="2" s="1"/>
  <c r="C18" i="2"/>
  <c r="P104" i="2" s="1"/>
  <c r="B18" i="2"/>
  <c r="T54" i="2" s="1"/>
  <c r="F17" i="2"/>
  <c r="E17" i="2"/>
  <c r="D17" i="2"/>
  <c r="C17" i="2"/>
  <c r="S103" i="2" s="1"/>
  <c r="B17" i="2"/>
  <c r="O53" i="2" s="1"/>
  <c r="F16" i="2"/>
  <c r="E16" i="2"/>
  <c r="D16" i="2"/>
  <c r="C16" i="2"/>
  <c r="B16" i="2"/>
  <c r="AE6" i="2"/>
  <c r="A64" i="17"/>
  <c r="E28" i="17"/>
  <c r="E29" i="17"/>
  <c r="E30" i="17"/>
  <c r="D28" i="17"/>
  <c r="D29" i="17"/>
  <c r="D30" i="17"/>
  <c r="E27" i="17"/>
  <c r="D27" i="17"/>
  <c r="C28" i="17"/>
  <c r="C29" i="17"/>
  <c r="C30" i="17"/>
  <c r="C27" i="17"/>
  <c r="B28" i="17"/>
  <c r="B29" i="17"/>
  <c r="B30" i="17"/>
  <c r="B27" i="17"/>
  <c r="D31" i="17"/>
  <c r="D39" i="17" s="1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49" i="16"/>
  <c r="E48" i="16"/>
  <c r="D48" i="16"/>
  <c r="C48" i="16"/>
  <c r="B48" i="16"/>
  <c r="E47" i="16"/>
  <c r="D47" i="16"/>
  <c r="C47" i="16"/>
  <c r="B47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E39" i="16"/>
  <c r="D39" i="16"/>
  <c r="C39" i="16"/>
  <c r="B39" i="16"/>
  <c r="E38" i="16"/>
  <c r="D38" i="16"/>
  <c r="C38" i="16"/>
  <c r="B38" i="16"/>
  <c r="E37" i="16"/>
  <c r="D37" i="16"/>
  <c r="C37" i="16"/>
  <c r="B37" i="16"/>
  <c r="E36" i="16"/>
  <c r="D36" i="16"/>
  <c r="C36" i="16"/>
  <c r="B36" i="16"/>
  <c r="E35" i="16"/>
  <c r="D35" i="16"/>
  <c r="C35" i="16"/>
  <c r="B35" i="16"/>
  <c r="E34" i="16"/>
  <c r="D34" i="16"/>
  <c r="C34" i="16"/>
  <c r="B34" i="16"/>
  <c r="E33" i="16"/>
  <c r="D33" i="16"/>
  <c r="C33" i="16"/>
  <c r="B33" i="16"/>
  <c r="E32" i="16"/>
  <c r="D32" i="16"/>
  <c r="C32" i="16"/>
  <c r="B32" i="16"/>
  <c r="E31" i="16"/>
  <c r="D31" i="16"/>
  <c r="C31" i="16"/>
  <c r="B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E43" i="16" s="1"/>
  <c r="E52" i="16" s="1"/>
  <c r="D27" i="16"/>
  <c r="D43" i="16" s="1"/>
  <c r="D49" i="16" s="1"/>
  <c r="C27" i="16"/>
  <c r="C43" i="16" s="1"/>
  <c r="B27" i="16"/>
  <c r="B43" i="16" s="1"/>
  <c r="N26" i="16"/>
  <c r="S7" i="16"/>
  <c r="C7" i="16"/>
  <c r="E48" i="6"/>
  <c r="D48" i="6"/>
  <c r="C48" i="6"/>
  <c r="B48" i="6"/>
  <c r="E24" i="14"/>
  <c r="D24" i="14"/>
  <c r="B24" i="14"/>
  <c r="E23" i="14"/>
  <c r="D23" i="14"/>
  <c r="B23" i="14"/>
  <c r="E22" i="14"/>
  <c r="D22" i="14"/>
  <c r="B22" i="14"/>
  <c r="E21" i="14"/>
  <c r="D21" i="14"/>
  <c r="B21" i="14"/>
  <c r="F12" i="14"/>
  <c r="G12" i="14" s="1"/>
  <c r="F11" i="14"/>
  <c r="F10" i="14"/>
  <c r="F9" i="14"/>
  <c r="G9" i="14" s="1"/>
  <c r="F8" i="14"/>
  <c r="F6" i="14"/>
  <c r="C4" i="14"/>
  <c r="C11" i="14" s="1"/>
  <c r="D11" i="14" s="1"/>
  <c r="G47" i="11"/>
  <c r="F29" i="11"/>
  <c r="E29" i="11"/>
  <c r="D29" i="11"/>
  <c r="C29" i="11"/>
  <c r="B29" i="11"/>
  <c r="F25" i="11"/>
  <c r="E25" i="11"/>
  <c r="D25" i="11"/>
  <c r="C25" i="11"/>
  <c r="B25" i="11"/>
  <c r="F24" i="11"/>
  <c r="E24" i="11"/>
  <c r="D24" i="11"/>
  <c r="C24" i="11"/>
  <c r="B24" i="11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F18" i="11"/>
  <c r="E18" i="11"/>
  <c r="E31" i="11" s="1"/>
  <c r="D18" i="11"/>
  <c r="C18" i="11"/>
  <c r="B18" i="11"/>
  <c r="F17" i="11"/>
  <c r="E17" i="11"/>
  <c r="D17" i="11"/>
  <c r="C17" i="11"/>
  <c r="B17" i="11"/>
  <c r="B30" i="11" s="1"/>
  <c r="F16" i="11"/>
  <c r="E16" i="11"/>
  <c r="D16" i="11"/>
  <c r="C16" i="11"/>
  <c r="B16" i="11"/>
  <c r="K8" i="11"/>
  <c r="C47" i="11" s="1"/>
  <c r="D70" i="2" l="1"/>
  <c r="E70" i="2"/>
  <c r="D116" i="2"/>
  <c r="E116" i="2"/>
  <c r="I68" i="2"/>
  <c r="E165" i="2"/>
  <c r="D165" i="2"/>
  <c r="I111" i="2"/>
  <c r="F120" i="2"/>
  <c r="K65" i="2"/>
  <c r="G170" i="2"/>
  <c r="H62" i="2"/>
  <c r="C65" i="2"/>
  <c r="C119" i="2"/>
  <c r="F157" i="2"/>
  <c r="K122" i="2"/>
  <c r="C57" i="2"/>
  <c r="U55" i="2"/>
  <c r="M55" i="2"/>
  <c r="T55" i="2"/>
  <c r="L55" i="2"/>
  <c r="S55" i="2"/>
  <c r="K55" i="2"/>
  <c r="Q55" i="2"/>
  <c r="I55" i="2"/>
  <c r="O161" i="2"/>
  <c r="V161" i="2"/>
  <c r="M161" i="2"/>
  <c r="U161" i="2"/>
  <c r="L161" i="2"/>
  <c r="T161" i="2"/>
  <c r="S161" i="2"/>
  <c r="Q161" i="2"/>
  <c r="P161" i="2"/>
  <c r="N161" i="2"/>
  <c r="R161" i="2"/>
  <c r="Q52" i="2"/>
  <c r="I52" i="2"/>
  <c r="P52" i="2"/>
  <c r="H52" i="2"/>
  <c r="O52" i="2"/>
  <c r="G52" i="2"/>
  <c r="U52" i="2"/>
  <c r="M52" i="2"/>
  <c r="E52" i="2"/>
  <c r="V203" i="2"/>
  <c r="N203" i="2"/>
  <c r="F203" i="2"/>
  <c r="R203" i="2"/>
  <c r="J203" i="2"/>
  <c r="P203" i="2"/>
  <c r="O203" i="2"/>
  <c r="D203" i="2"/>
  <c r="M203" i="2"/>
  <c r="L203" i="2"/>
  <c r="T203" i="2"/>
  <c r="I203" i="2"/>
  <c r="U203" i="2"/>
  <c r="S203" i="2"/>
  <c r="Q203" i="2"/>
  <c r="K203" i="2"/>
  <c r="H203" i="2"/>
  <c r="G203" i="2"/>
  <c r="E203" i="2"/>
  <c r="Q105" i="2"/>
  <c r="I105" i="2"/>
  <c r="U105" i="2"/>
  <c r="M105" i="2"/>
  <c r="T105" i="2"/>
  <c r="J105" i="2"/>
  <c r="S105" i="2"/>
  <c r="H105" i="2"/>
  <c r="N105" i="2"/>
  <c r="L105" i="2"/>
  <c r="K105" i="2"/>
  <c r="G105" i="2"/>
  <c r="F105" i="2"/>
  <c r="V105" i="2"/>
  <c r="T256" i="2"/>
  <c r="L256" i="2"/>
  <c r="S256" i="2"/>
  <c r="K256" i="2"/>
  <c r="R256" i="2"/>
  <c r="J256" i="2"/>
  <c r="Q256" i="2"/>
  <c r="I256" i="2"/>
  <c r="O256" i="2"/>
  <c r="G256" i="2"/>
  <c r="P256" i="2"/>
  <c r="N256" i="2"/>
  <c r="M256" i="2"/>
  <c r="U256" i="2"/>
  <c r="H256" i="2"/>
  <c r="V256" i="2"/>
  <c r="O158" i="2"/>
  <c r="V158" i="2"/>
  <c r="N158" i="2"/>
  <c r="U158" i="2"/>
  <c r="M158" i="2"/>
  <c r="T158" i="2"/>
  <c r="L158" i="2"/>
  <c r="R158" i="2"/>
  <c r="J158" i="2"/>
  <c r="I158" i="2"/>
  <c r="Q158" i="2"/>
  <c r="P158" i="2"/>
  <c r="S158" i="2"/>
  <c r="K158" i="2"/>
  <c r="Q60" i="2"/>
  <c r="P60" i="2"/>
  <c r="O60" i="2"/>
  <c r="U60" i="2"/>
  <c r="M60" i="2"/>
  <c r="V211" i="2"/>
  <c r="N211" i="2"/>
  <c r="U211" i="2"/>
  <c r="M211" i="2"/>
  <c r="R211" i="2"/>
  <c r="P211" i="2"/>
  <c r="O211" i="2"/>
  <c r="L211" i="2"/>
  <c r="T211" i="2"/>
  <c r="Q211" i="2"/>
  <c r="S211" i="2"/>
  <c r="K52" i="2"/>
  <c r="S54" i="2"/>
  <c r="O55" i="2"/>
  <c r="S58" i="2"/>
  <c r="O59" i="2"/>
  <c r="K60" i="2"/>
  <c r="F61" i="2"/>
  <c r="M66" i="2"/>
  <c r="Q72" i="2"/>
  <c r="N104" i="2"/>
  <c r="F116" i="2"/>
  <c r="S111" i="2"/>
  <c r="M114" i="2"/>
  <c r="P120" i="2"/>
  <c r="K154" i="2"/>
  <c r="L163" i="2"/>
  <c r="L171" i="2"/>
  <c r="M170" i="2"/>
  <c r="R153" i="2"/>
  <c r="J153" i="2"/>
  <c r="Q153" i="2"/>
  <c r="I153" i="2"/>
  <c r="P153" i="2"/>
  <c r="H153" i="2"/>
  <c r="V153" i="2"/>
  <c r="N153" i="2"/>
  <c r="F153" i="2"/>
  <c r="G153" i="2"/>
  <c r="U153" i="2"/>
  <c r="E153" i="2"/>
  <c r="M153" i="2"/>
  <c r="L153" i="2"/>
  <c r="T153" i="2"/>
  <c r="S153" i="2"/>
  <c r="O153" i="2"/>
  <c r="K153" i="2"/>
  <c r="D153" i="2"/>
  <c r="P259" i="2"/>
  <c r="O259" i="2"/>
  <c r="V259" i="2"/>
  <c r="N259" i="2"/>
  <c r="U259" i="2"/>
  <c r="M259" i="2"/>
  <c r="S259" i="2"/>
  <c r="K259" i="2"/>
  <c r="T259" i="2"/>
  <c r="R259" i="2"/>
  <c r="Q259" i="2"/>
  <c r="J259" i="2"/>
  <c r="L259" i="2"/>
  <c r="U102" i="2"/>
  <c r="M102" i="2"/>
  <c r="E102" i="2"/>
  <c r="T102" i="2"/>
  <c r="L102" i="2"/>
  <c r="D102" i="2"/>
  <c r="P102" i="2"/>
  <c r="H102" i="2"/>
  <c r="V102" i="2"/>
  <c r="I102" i="2"/>
  <c r="S102" i="2"/>
  <c r="G102" i="2"/>
  <c r="R102" i="2"/>
  <c r="F102" i="2"/>
  <c r="O102" i="2"/>
  <c r="P253" i="2"/>
  <c r="H253" i="2"/>
  <c r="O253" i="2"/>
  <c r="G253" i="2"/>
  <c r="V253" i="2"/>
  <c r="N253" i="2"/>
  <c r="F253" i="2"/>
  <c r="U253" i="2"/>
  <c r="M253" i="2"/>
  <c r="E253" i="2"/>
  <c r="S253" i="2"/>
  <c r="K253" i="2"/>
  <c r="L253" i="2"/>
  <c r="J253" i="2"/>
  <c r="I253" i="2"/>
  <c r="T253" i="2"/>
  <c r="D253" i="2"/>
  <c r="R253" i="2"/>
  <c r="Q253" i="2"/>
  <c r="R155" i="2"/>
  <c r="J155" i="2"/>
  <c r="Q155" i="2"/>
  <c r="I155" i="2"/>
  <c r="P155" i="2"/>
  <c r="H155" i="2"/>
  <c r="V155" i="2"/>
  <c r="N155" i="2"/>
  <c r="F155" i="2"/>
  <c r="O155" i="2"/>
  <c r="M155" i="2"/>
  <c r="U155" i="2"/>
  <c r="T155" i="2"/>
  <c r="S155" i="2"/>
  <c r="L155" i="2"/>
  <c r="K155" i="2"/>
  <c r="G155" i="2"/>
  <c r="U57" i="2"/>
  <c r="M57" i="2"/>
  <c r="T57" i="2"/>
  <c r="L57" i="2"/>
  <c r="S57" i="2"/>
  <c r="K57" i="2"/>
  <c r="Q57" i="2"/>
  <c r="I57" i="2"/>
  <c r="R208" i="2"/>
  <c r="J208" i="2"/>
  <c r="Q208" i="2"/>
  <c r="V208" i="2"/>
  <c r="N208" i="2"/>
  <c r="L208" i="2"/>
  <c r="K208" i="2"/>
  <c r="U208" i="2"/>
  <c r="I208" i="2"/>
  <c r="T208" i="2"/>
  <c r="P208" i="2"/>
  <c r="S208" i="2"/>
  <c r="O208" i="2"/>
  <c r="M208" i="2"/>
  <c r="U110" i="2"/>
  <c r="M110" i="2"/>
  <c r="S110" i="2"/>
  <c r="K110" i="2"/>
  <c r="Q110" i="2"/>
  <c r="T110" i="2"/>
  <c r="R110" i="2"/>
  <c r="L110" i="2"/>
  <c r="V110" i="2"/>
  <c r="T261" i="2"/>
  <c r="L261" i="2"/>
  <c r="S261" i="2"/>
  <c r="P261" i="2"/>
  <c r="O261" i="2"/>
  <c r="V261" i="2"/>
  <c r="U261" i="2"/>
  <c r="R261" i="2"/>
  <c r="Q261" i="2"/>
  <c r="M261" i="2"/>
  <c r="N261" i="2"/>
  <c r="L52" i="2"/>
  <c r="H53" i="2"/>
  <c r="P55" i="2"/>
  <c r="H57" i="2"/>
  <c r="T58" i="2"/>
  <c r="P59" i="2"/>
  <c r="L60" i="2"/>
  <c r="R72" i="2"/>
  <c r="E103" i="2"/>
  <c r="O104" i="2"/>
  <c r="R106" i="2"/>
  <c r="J109" i="2"/>
  <c r="T111" i="2"/>
  <c r="O122" i="2"/>
  <c r="S122" i="2"/>
  <c r="L164" i="2"/>
  <c r="L172" i="2"/>
  <c r="V152" i="2"/>
  <c r="N152" i="2"/>
  <c r="F152" i="2"/>
  <c r="U152" i="2"/>
  <c r="M152" i="2"/>
  <c r="E152" i="2"/>
  <c r="T152" i="2"/>
  <c r="L152" i="2"/>
  <c r="D152" i="2"/>
  <c r="R152" i="2"/>
  <c r="J152" i="2"/>
  <c r="K152" i="2"/>
  <c r="I152" i="2"/>
  <c r="Q152" i="2"/>
  <c r="P152" i="2"/>
  <c r="O152" i="2"/>
  <c r="H152" i="2"/>
  <c r="G152" i="2"/>
  <c r="C152" i="2"/>
  <c r="Q54" i="2"/>
  <c r="I54" i="2"/>
  <c r="P54" i="2"/>
  <c r="H54" i="2"/>
  <c r="O54" i="2"/>
  <c r="G54" i="2"/>
  <c r="U54" i="2"/>
  <c r="M54" i="2"/>
  <c r="E54" i="2"/>
  <c r="V205" i="2"/>
  <c r="N205" i="2"/>
  <c r="F205" i="2"/>
  <c r="R205" i="2"/>
  <c r="J205" i="2"/>
  <c r="S205" i="2"/>
  <c r="H205" i="2"/>
  <c r="Q205" i="2"/>
  <c r="G205" i="2"/>
  <c r="P205" i="2"/>
  <c r="O205" i="2"/>
  <c r="L205" i="2"/>
  <c r="K205" i="2"/>
  <c r="I205" i="2"/>
  <c r="M205" i="2"/>
  <c r="U205" i="2"/>
  <c r="T205" i="2"/>
  <c r="Q107" i="2"/>
  <c r="I107" i="2"/>
  <c r="O107" i="2"/>
  <c r="U107" i="2"/>
  <c r="M107" i="2"/>
  <c r="P107" i="2"/>
  <c r="N107" i="2"/>
  <c r="T107" i="2"/>
  <c r="H107" i="2"/>
  <c r="S107" i="2"/>
  <c r="R107" i="2"/>
  <c r="L107" i="2"/>
  <c r="K107" i="2"/>
  <c r="T258" i="2"/>
  <c r="L258" i="2"/>
  <c r="S258" i="2"/>
  <c r="K258" i="2"/>
  <c r="R258" i="2"/>
  <c r="J258" i="2"/>
  <c r="Q258" i="2"/>
  <c r="I258" i="2"/>
  <c r="O258" i="2"/>
  <c r="U258" i="2"/>
  <c r="P258" i="2"/>
  <c r="N258" i="2"/>
  <c r="V258" i="2"/>
  <c r="M258" i="2"/>
  <c r="S160" i="2"/>
  <c r="O160" i="2"/>
  <c r="N160" i="2"/>
  <c r="V160" i="2"/>
  <c r="M160" i="2"/>
  <c r="U160" i="2"/>
  <c r="L160" i="2"/>
  <c r="R160" i="2"/>
  <c r="K160" i="2"/>
  <c r="T160" i="2"/>
  <c r="Q160" i="2"/>
  <c r="P160" i="2"/>
  <c r="N52" i="2"/>
  <c r="J53" i="2"/>
  <c r="F54" i="2"/>
  <c r="V54" i="2"/>
  <c r="R55" i="2"/>
  <c r="F64" i="2"/>
  <c r="J57" i="2"/>
  <c r="V58" i="2"/>
  <c r="N60" i="2"/>
  <c r="C72" i="2"/>
  <c r="F103" i="2"/>
  <c r="U108" i="2"/>
  <c r="M108" i="2"/>
  <c r="S108" i="2"/>
  <c r="K108" i="2"/>
  <c r="Q108" i="2"/>
  <c r="I108" i="2"/>
  <c r="V108" i="2"/>
  <c r="T108" i="2"/>
  <c r="N108" i="2"/>
  <c r="L108" i="2"/>
  <c r="R108" i="2"/>
  <c r="P108" i="2"/>
  <c r="J108" i="2"/>
  <c r="D68" i="2"/>
  <c r="N55" i="2"/>
  <c r="O108" i="2"/>
  <c r="P255" i="2"/>
  <c r="H255" i="2"/>
  <c r="O255" i="2"/>
  <c r="G255" i="2"/>
  <c r="V255" i="2"/>
  <c r="N255" i="2"/>
  <c r="F255" i="2"/>
  <c r="U255" i="2"/>
  <c r="M255" i="2"/>
  <c r="S255" i="2"/>
  <c r="K255" i="2"/>
  <c r="Q255" i="2"/>
  <c r="L255" i="2"/>
  <c r="J255" i="2"/>
  <c r="T255" i="2"/>
  <c r="R255" i="2"/>
  <c r="I255" i="2"/>
  <c r="U59" i="2"/>
  <c r="M59" i="2"/>
  <c r="T59" i="2"/>
  <c r="L59" i="2"/>
  <c r="S59" i="2"/>
  <c r="K59" i="2"/>
  <c r="Q59" i="2"/>
  <c r="J54" i="2"/>
  <c r="F55" i="2"/>
  <c r="V55" i="2"/>
  <c r="N57" i="2"/>
  <c r="J58" i="2"/>
  <c r="V59" i="2"/>
  <c r="R60" i="2"/>
  <c r="L68" i="2"/>
  <c r="O66" i="2"/>
  <c r="I120" i="2"/>
  <c r="O116" i="2"/>
  <c r="T252" i="2"/>
  <c r="L252" i="2"/>
  <c r="D252" i="2"/>
  <c r="S252" i="2"/>
  <c r="K252" i="2"/>
  <c r="C252" i="2"/>
  <c r="R252" i="2"/>
  <c r="J252" i="2"/>
  <c r="Q252" i="2"/>
  <c r="I252" i="2"/>
  <c r="O252" i="2"/>
  <c r="G252" i="2"/>
  <c r="M252" i="2"/>
  <c r="H252" i="2"/>
  <c r="F252" i="2"/>
  <c r="P252" i="2"/>
  <c r="N252" i="2"/>
  <c r="E252" i="2"/>
  <c r="V252" i="2"/>
  <c r="U252" i="2"/>
  <c r="V154" i="2"/>
  <c r="N154" i="2"/>
  <c r="F154" i="2"/>
  <c r="U154" i="2"/>
  <c r="M154" i="2"/>
  <c r="E154" i="2"/>
  <c r="T154" i="2"/>
  <c r="L154" i="2"/>
  <c r="R154" i="2"/>
  <c r="J154" i="2"/>
  <c r="S154" i="2"/>
  <c r="Q154" i="2"/>
  <c r="I154" i="2"/>
  <c r="H154" i="2"/>
  <c r="G154" i="2"/>
  <c r="P154" i="2"/>
  <c r="Q56" i="2"/>
  <c r="I56" i="2"/>
  <c r="P56" i="2"/>
  <c r="H56" i="2"/>
  <c r="O56" i="2"/>
  <c r="G56" i="2"/>
  <c r="U56" i="2"/>
  <c r="M56" i="2"/>
  <c r="V207" i="2"/>
  <c r="N207" i="2"/>
  <c r="R207" i="2"/>
  <c r="J207" i="2"/>
  <c r="U207" i="2"/>
  <c r="K207" i="2"/>
  <c r="T207" i="2"/>
  <c r="I207" i="2"/>
  <c r="S207" i="2"/>
  <c r="H207" i="2"/>
  <c r="Q207" i="2"/>
  <c r="O207" i="2"/>
  <c r="P207" i="2"/>
  <c r="M207" i="2"/>
  <c r="L207" i="2"/>
  <c r="Q109" i="2"/>
  <c r="O109" i="2"/>
  <c r="U109" i="2"/>
  <c r="M109" i="2"/>
  <c r="N109" i="2"/>
  <c r="L109" i="2"/>
  <c r="S109" i="2"/>
  <c r="R109" i="2"/>
  <c r="V109" i="2"/>
  <c r="P109" i="2"/>
  <c r="T260" i="2"/>
  <c r="L260" i="2"/>
  <c r="S260" i="2"/>
  <c r="K260" i="2"/>
  <c r="R260" i="2"/>
  <c r="Q260" i="2"/>
  <c r="O260" i="2"/>
  <c r="V260" i="2"/>
  <c r="U260" i="2"/>
  <c r="P260" i="2"/>
  <c r="N260" i="2"/>
  <c r="M260" i="2"/>
  <c r="C52" i="2"/>
  <c r="S52" i="2"/>
  <c r="K54" i="2"/>
  <c r="G55" i="2"/>
  <c r="S56" i="2"/>
  <c r="O57" i="2"/>
  <c r="K58" i="2"/>
  <c r="B60" i="2"/>
  <c r="S60" i="2"/>
  <c r="L69" i="2"/>
  <c r="M64" i="2"/>
  <c r="N72" i="2"/>
  <c r="P69" i="2"/>
  <c r="R69" i="2"/>
  <c r="J102" i="2"/>
  <c r="O103" i="2"/>
  <c r="O105" i="2"/>
  <c r="V107" i="2"/>
  <c r="N110" i="2"/>
  <c r="N118" i="2"/>
  <c r="R206" i="2"/>
  <c r="J206" i="2"/>
  <c r="V206" i="2"/>
  <c r="N206" i="2"/>
  <c r="T206" i="2"/>
  <c r="I206" i="2"/>
  <c r="S206" i="2"/>
  <c r="H206" i="2"/>
  <c r="Q206" i="2"/>
  <c r="G206" i="2"/>
  <c r="P206" i="2"/>
  <c r="M206" i="2"/>
  <c r="U206" i="2"/>
  <c r="O206" i="2"/>
  <c r="L206" i="2"/>
  <c r="K206" i="2"/>
  <c r="H68" i="2"/>
  <c r="B117" i="2"/>
  <c r="U104" i="2"/>
  <c r="M104" i="2"/>
  <c r="E104" i="2"/>
  <c r="Q104" i="2"/>
  <c r="I104" i="2"/>
  <c r="S104" i="2"/>
  <c r="H104" i="2"/>
  <c r="R104" i="2"/>
  <c r="G104" i="2"/>
  <c r="L104" i="2"/>
  <c r="V104" i="2"/>
  <c r="K104" i="2"/>
  <c r="J104" i="2"/>
  <c r="F104" i="2"/>
  <c r="T104" i="2"/>
  <c r="S157" i="2"/>
  <c r="K157" i="2"/>
  <c r="R157" i="2"/>
  <c r="J157" i="2"/>
  <c r="Q157" i="2"/>
  <c r="I157" i="2"/>
  <c r="P157" i="2"/>
  <c r="H157" i="2"/>
  <c r="V157" i="2"/>
  <c r="N157" i="2"/>
  <c r="O157" i="2"/>
  <c r="M157" i="2"/>
  <c r="L157" i="2"/>
  <c r="P68" i="2"/>
  <c r="Q68" i="2"/>
  <c r="C102" i="2"/>
  <c r="J103" i="2"/>
  <c r="J107" i="2"/>
  <c r="U53" i="2"/>
  <c r="M53" i="2"/>
  <c r="E53" i="2"/>
  <c r="T53" i="2"/>
  <c r="L53" i="2"/>
  <c r="D53" i="2"/>
  <c r="S53" i="2"/>
  <c r="K53" i="2"/>
  <c r="Q53" i="2"/>
  <c r="I53" i="2"/>
  <c r="R204" i="2"/>
  <c r="J204" i="2"/>
  <c r="V204" i="2"/>
  <c r="N204" i="2"/>
  <c r="F204" i="2"/>
  <c r="Q204" i="2"/>
  <c r="G204" i="2"/>
  <c r="P204" i="2"/>
  <c r="E204" i="2"/>
  <c r="O204" i="2"/>
  <c r="M204" i="2"/>
  <c r="U204" i="2"/>
  <c r="K204" i="2"/>
  <c r="T204" i="2"/>
  <c r="S204" i="2"/>
  <c r="L204" i="2"/>
  <c r="I204" i="2"/>
  <c r="H204" i="2"/>
  <c r="U106" i="2"/>
  <c r="M106" i="2"/>
  <c r="S106" i="2"/>
  <c r="Q106" i="2"/>
  <c r="I106" i="2"/>
  <c r="K106" i="2"/>
  <c r="V106" i="2"/>
  <c r="J106" i="2"/>
  <c r="O106" i="2"/>
  <c r="N106" i="2"/>
  <c r="L106" i="2"/>
  <c r="H106" i="2"/>
  <c r="G106" i="2"/>
  <c r="P257" i="2"/>
  <c r="H257" i="2"/>
  <c r="O257" i="2"/>
  <c r="V257" i="2"/>
  <c r="N257" i="2"/>
  <c r="U257" i="2"/>
  <c r="M257" i="2"/>
  <c r="S257" i="2"/>
  <c r="K257" i="2"/>
  <c r="R257" i="2"/>
  <c r="Q257" i="2"/>
  <c r="L257" i="2"/>
  <c r="T257" i="2"/>
  <c r="J257" i="2"/>
  <c r="I257" i="2"/>
  <c r="S159" i="2"/>
  <c r="K159" i="2"/>
  <c r="R159" i="2"/>
  <c r="J159" i="2"/>
  <c r="Q159" i="2"/>
  <c r="P159" i="2"/>
  <c r="V159" i="2"/>
  <c r="N159" i="2"/>
  <c r="L159" i="2"/>
  <c r="T159" i="2"/>
  <c r="O159" i="2"/>
  <c r="M159" i="2"/>
  <c r="U61" i="2"/>
  <c r="M61" i="2"/>
  <c r="T61" i="2"/>
  <c r="L61" i="2"/>
  <c r="S61" i="2"/>
  <c r="Q61" i="2"/>
  <c r="D52" i="2"/>
  <c r="T52" i="2"/>
  <c r="P53" i="2"/>
  <c r="L54" i="2"/>
  <c r="H55" i="2"/>
  <c r="T56" i="2"/>
  <c r="P57" i="2"/>
  <c r="T60" i="2"/>
  <c r="P61" i="2"/>
  <c r="N69" i="2"/>
  <c r="K102" i="2"/>
  <c r="P105" i="2"/>
  <c r="O110" i="2"/>
  <c r="Q118" i="2"/>
  <c r="U157" i="2"/>
  <c r="R202" i="2"/>
  <c r="J202" i="2"/>
  <c r="V202" i="2"/>
  <c r="N202" i="2"/>
  <c r="F202" i="2"/>
  <c r="M202" i="2"/>
  <c r="C202" i="2"/>
  <c r="L202" i="2"/>
  <c r="U202" i="2"/>
  <c r="K202" i="2"/>
  <c r="S202" i="2"/>
  <c r="H202" i="2"/>
  <c r="Q202" i="2"/>
  <c r="P202" i="2"/>
  <c r="O202" i="2"/>
  <c r="I202" i="2"/>
  <c r="G202" i="2"/>
  <c r="D202" i="2"/>
  <c r="E202" i="2"/>
  <c r="T202" i="2"/>
  <c r="R210" i="2"/>
  <c r="Q210" i="2"/>
  <c r="V210" i="2"/>
  <c r="N210" i="2"/>
  <c r="K210" i="2"/>
  <c r="U210" i="2"/>
  <c r="T210" i="2"/>
  <c r="S210" i="2"/>
  <c r="O210" i="2"/>
  <c r="P210" i="2"/>
  <c r="M210" i="2"/>
  <c r="L210" i="2"/>
  <c r="R52" i="2"/>
  <c r="Q103" i="2"/>
  <c r="Q123" i="2" s="1"/>
  <c r="U103" i="2"/>
  <c r="R103" i="2"/>
  <c r="I103" i="2"/>
  <c r="P103" i="2"/>
  <c r="H103" i="2"/>
  <c r="V103" i="2"/>
  <c r="L103" i="2"/>
  <c r="D103" i="2"/>
  <c r="N103" i="2"/>
  <c r="M103" i="2"/>
  <c r="K103" i="2"/>
  <c r="G103" i="2"/>
  <c r="T254" i="2"/>
  <c r="L254" i="2"/>
  <c r="S254" i="2"/>
  <c r="K254" i="2"/>
  <c r="R254" i="2"/>
  <c r="J254" i="2"/>
  <c r="Q254" i="2"/>
  <c r="I254" i="2"/>
  <c r="O254" i="2"/>
  <c r="G254" i="2"/>
  <c r="N254" i="2"/>
  <c r="M254" i="2"/>
  <c r="H254" i="2"/>
  <c r="F254" i="2"/>
  <c r="E254" i="2"/>
  <c r="V254" i="2"/>
  <c r="U254" i="2"/>
  <c r="P254" i="2"/>
  <c r="V156" i="2"/>
  <c r="N156" i="2"/>
  <c r="U156" i="2"/>
  <c r="M156" i="2"/>
  <c r="T156" i="2"/>
  <c r="L156" i="2"/>
  <c r="R156" i="2"/>
  <c r="J156" i="2"/>
  <c r="K156" i="2"/>
  <c r="I156" i="2"/>
  <c r="Q156" i="2"/>
  <c r="P156" i="2"/>
  <c r="S156" i="2"/>
  <c r="O156" i="2"/>
  <c r="H156" i="2"/>
  <c r="Q58" i="2"/>
  <c r="I58" i="2"/>
  <c r="P58" i="2"/>
  <c r="O58" i="2"/>
  <c r="U58" i="2"/>
  <c r="M58" i="2"/>
  <c r="V209" i="2"/>
  <c r="N209" i="2"/>
  <c r="U209" i="2"/>
  <c r="M209" i="2"/>
  <c r="R209" i="2"/>
  <c r="J209" i="2"/>
  <c r="Q209" i="2"/>
  <c r="P209" i="2"/>
  <c r="O209" i="2"/>
  <c r="L209" i="2"/>
  <c r="T209" i="2"/>
  <c r="S209" i="2"/>
  <c r="K209" i="2"/>
  <c r="Q111" i="2"/>
  <c r="O111" i="2"/>
  <c r="U111" i="2"/>
  <c r="M111" i="2"/>
  <c r="L111" i="2"/>
  <c r="R111" i="2"/>
  <c r="P111" i="2"/>
  <c r="N111" i="2"/>
  <c r="F52" i="2"/>
  <c r="V52" i="2"/>
  <c r="N54" i="2"/>
  <c r="J55" i="2"/>
  <c r="F72" i="2"/>
  <c r="R57" i="2"/>
  <c r="N58" i="2"/>
  <c r="J59" i="2"/>
  <c r="V60" i="2"/>
  <c r="E68" i="2"/>
  <c r="T72" i="2"/>
  <c r="N102" i="2"/>
  <c r="T103" i="2"/>
  <c r="R105" i="2"/>
  <c r="P110" i="2"/>
  <c r="S152" i="2"/>
  <c r="U159" i="2"/>
  <c r="P67" i="2"/>
  <c r="N171" i="2"/>
  <c r="R71" i="2"/>
  <c r="N122" i="2"/>
  <c r="O119" i="2"/>
  <c r="S171" i="2"/>
  <c r="L114" i="2"/>
  <c r="L122" i="2"/>
  <c r="N115" i="2"/>
  <c r="T122" i="2"/>
  <c r="P122" i="2"/>
  <c r="O171" i="2"/>
  <c r="L115" i="2"/>
  <c r="O218" i="2"/>
  <c r="S120" i="2"/>
  <c r="N170" i="2"/>
  <c r="O219" i="2"/>
  <c r="L113" i="2"/>
  <c r="L119" i="2"/>
  <c r="L121" i="2"/>
  <c r="T121" i="2"/>
  <c r="M164" i="2"/>
  <c r="N172" i="2"/>
  <c r="Q168" i="2"/>
  <c r="R170" i="2"/>
  <c r="R171" i="2"/>
  <c r="N117" i="2"/>
  <c r="N119" i="2"/>
  <c r="N166" i="2"/>
  <c r="Q170" i="2"/>
  <c r="L219" i="2"/>
  <c r="M167" i="2"/>
  <c r="N167" i="2"/>
  <c r="L168" i="2"/>
  <c r="M168" i="2"/>
  <c r="L167" i="2"/>
  <c r="O168" i="2"/>
  <c r="L220" i="2"/>
  <c r="M169" i="2"/>
  <c r="Q172" i="2"/>
  <c r="N169" i="2"/>
  <c r="M221" i="2"/>
  <c r="P222" i="2"/>
  <c r="L215" i="2"/>
  <c r="R219" i="2"/>
  <c r="L268" i="2"/>
  <c r="P267" i="2"/>
  <c r="M218" i="2"/>
  <c r="N220" i="2"/>
  <c r="P268" i="2"/>
  <c r="N221" i="2"/>
  <c r="P220" i="2"/>
  <c r="R222" i="2"/>
  <c r="T221" i="2"/>
  <c r="L217" i="2"/>
  <c r="M215" i="2"/>
  <c r="O216" i="2"/>
  <c r="Q218" i="2"/>
  <c r="N219" i="2"/>
  <c r="L267" i="2"/>
  <c r="M264" i="2"/>
  <c r="M272" i="2"/>
  <c r="O272" i="2"/>
  <c r="Q220" i="2"/>
  <c r="Q222" i="2"/>
  <c r="N268" i="2"/>
  <c r="N267" i="2"/>
  <c r="O271" i="2"/>
  <c r="L264" i="2"/>
  <c r="L272" i="2"/>
  <c r="S271" i="2"/>
  <c r="S272" i="2"/>
  <c r="M268" i="2"/>
  <c r="N272" i="2"/>
  <c r="L271" i="2"/>
  <c r="N269" i="2"/>
  <c r="R270" i="2"/>
  <c r="N271" i="2"/>
  <c r="R272" i="2"/>
  <c r="S270" i="2"/>
  <c r="L266" i="2"/>
  <c r="M270" i="2"/>
  <c r="R271" i="2"/>
  <c r="O266" i="2"/>
  <c r="D41" i="17"/>
  <c r="B31" i="17"/>
  <c r="E38" i="17"/>
  <c r="D38" i="17"/>
  <c r="D40" i="17"/>
  <c r="E31" i="17"/>
  <c r="E39" i="17" s="1"/>
  <c r="B62" i="16"/>
  <c r="B54" i="16"/>
  <c r="B63" i="16"/>
  <c r="B55" i="16"/>
  <c r="B58" i="16"/>
  <c r="B50" i="16"/>
  <c r="B61" i="16"/>
  <c r="B53" i="16"/>
  <c r="B51" i="16"/>
  <c r="B56" i="16"/>
  <c r="B59" i="16"/>
  <c r="B57" i="16"/>
  <c r="C58" i="16"/>
  <c r="C50" i="16"/>
  <c r="C51" i="16"/>
  <c r="C54" i="16"/>
  <c r="C57" i="16"/>
  <c r="D60" i="16"/>
  <c r="E63" i="16"/>
  <c r="E60" i="16"/>
  <c r="C62" i="16"/>
  <c r="E57" i="16"/>
  <c r="C59" i="16"/>
  <c r="D62" i="16"/>
  <c r="D57" i="16"/>
  <c r="E49" i="16"/>
  <c r="D54" i="16"/>
  <c r="D51" i="16"/>
  <c r="E54" i="16"/>
  <c r="C56" i="16"/>
  <c r="D59" i="16"/>
  <c r="E62" i="16"/>
  <c r="E51" i="16"/>
  <c r="C53" i="16"/>
  <c r="D56" i="16"/>
  <c r="E59" i="16"/>
  <c r="C61" i="16"/>
  <c r="D53" i="16"/>
  <c r="E56" i="16"/>
  <c r="D61" i="16"/>
  <c r="D50" i="16"/>
  <c r="B52" i="16"/>
  <c r="E53" i="16"/>
  <c r="C55" i="16"/>
  <c r="D58" i="16"/>
  <c r="B60" i="16"/>
  <c r="E61" i="16"/>
  <c r="C63" i="16"/>
  <c r="B49" i="16"/>
  <c r="E50" i="16"/>
  <c r="C52" i="16"/>
  <c r="D55" i="16"/>
  <c r="E58" i="16"/>
  <c r="C60" i="16"/>
  <c r="D63" i="16"/>
  <c r="C49" i="16"/>
  <c r="D52" i="16"/>
  <c r="E55" i="16"/>
  <c r="C9" i="14"/>
  <c r="D9" i="14" s="1"/>
  <c r="C12" i="14"/>
  <c r="D12" i="14" s="1"/>
  <c r="F23" i="14"/>
  <c r="F24" i="14"/>
  <c r="F21" i="14"/>
  <c r="F22" i="14"/>
  <c r="C21" i="14"/>
  <c r="G21" i="14" s="1"/>
  <c r="C22" i="14"/>
  <c r="G22" i="14" s="1"/>
  <c r="C23" i="14"/>
  <c r="G23" i="14" s="1"/>
  <c r="C24" i="14"/>
  <c r="C10" i="14"/>
  <c r="D10" i="14" s="1"/>
  <c r="C8" i="14"/>
  <c r="D8" i="14" s="1"/>
  <c r="B31" i="11"/>
  <c r="B37" i="11" s="1"/>
  <c r="E30" i="11"/>
  <c r="E34" i="11" s="1"/>
  <c r="C30" i="11"/>
  <c r="D30" i="11"/>
  <c r="C36" i="11"/>
  <c r="F30" i="11"/>
  <c r="C31" i="11"/>
  <c r="C35" i="11" s="1"/>
  <c r="C49" i="11" s="1"/>
  <c r="C34" i="11"/>
  <c r="C48" i="11" s="1"/>
  <c r="C43" i="11"/>
  <c r="C57" i="11" s="1"/>
  <c r="C50" i="11"/>
  <c r="C51" i="11"/>
  <c r="B38" i="11"/>
  <c r="E39" i="11"/>
  <c r="D47" i="11"/>
  <c r="D31" i="11"/>
  <c r="D42" i="11" s="1"/>
  <c r="C38" i="11"/>
  <c r="C52" i="11" s="1"/>
  <c r="E47" i="11"/>
  <c r="F47" i="11"/>
  <c r="F31" i="11"/>
  <c r="F41" i="11" s="1"/>
  <c r="B34" i="11"/>
  <c r="C37" i="11"/>
  <c r="F38" i="11"/>
  <c r="B39" i="11"/>
  <c r="B36" i="11"/>
  <c r="C39" i="11"/>
  <c r="C53" i="11" s="1"/>
  <c r="B47" i="11"/>
  <c r="Q142" i="2" l="1"/>
  <c r="Q141" i="2"/>
  <c r="Q137" i="2"/>
  <c r="Q138" i="2"/>
  <c r="Q139" i="2"/>
  <c r="Q144" i="2"/>
  <c r="Q127" i="2"/>
  <c r="Q140" i="2"/>
  <c r="Q147" i="2"/>
  <c r="Q146" i="2"/>
  <c r="Q145" i="2"/>
  <c r="I218" i="2"/>
  <c r="R234" i="2"/>
  <c r="E263" i="2"/>
  <c r="D263" i="2"/>
  <c r="B211" i="2"/>
  <c r="C71" i="2"/>
  <c r="U78" i="2"/>
  <c r="S73" i="2"/>
  <c r="S77" i="2" s="1"/>
  <c r="B69" i="2"/>
  <c r="G222" i="2"/>
  <c r="I61" i="2"/>
  <c r="C60" i="2"/>
  <c r="E210" i="2"/>
  <c r="C105" i="2"/>
  <c r="H220" i="2"/>
  <c r="C260" i="2"/>
  <c r="I264" i="2"/>
  <c r="J66" i="2"/>
  <c r="V130" i="2"/>
  <c r="B59" i="2"/>
  <c r="L289" i="2"/>
  <c r="I213" i="2"/>
  <c r="D269" i="2"/>
  <c r="E269" i="2"/>
  <c r="B218" i="2"/>
  <c r="R227" i="2"/>
  <c r="R223" i="2"/>
  <c r="K62" i="2"/>
  <c r="Q131" i="2"/>
  <c r="F117" i="2"/>
  <c r="D120" i="2"/>
  <c r="E120" i="2"/>
  <c r="G209" i="2"/>
  <c r="S273" i="2"/>
  <c r="S279" i="2" s="1"/>
  <c r="B269" i="2"/>
  <c r="J168" i="2"/>
  <c r="E212" i="2"/>
  <c r="D65" i="2"/>
  <c r="E65" i="2"/>
  <c r="B162" i="2"/>
  <c r="L173" i="2"/>
  <c r="L286" i="2"/>
  <c r="K262" i="2"/>
  <c r="C262" i="2"/>
  <c r="B107" i="2"/>
  <c r="I267" i="2"/>
  <c r="C158" i="2"/>
  <c r="B61" i="2"/>
  <c r="J67" i="2"/>
  <c r="Q85" i="2"/>
  <c r="F258" i="2"/>
  <c r="E106" i="2"/>
  <c r="C211" i="2"/>
  <c r="B55" i="2"/>
  <c r="K169" i="2"/>
  <c r="Q80" i="2"/>
  <c r="N297" i="2"/>
  <c r="R244" i="2"/>
  <c r="N123" i="2"/>
  <c r="B114" i="2"/>
  <c r="E60" i="2"/>
  <c r="K118" i="2"/>
  <c r="I220" i="2"/>
  <c r="U234" i="2"/>
  <c r="I221" i="2"/>
  <c r="H67" i="2"/>
  <c r="F160" i="2"/>
  <c r="D266" i="2"/>
  <c r="E266" i="2"/>
  <c r="D257" i="2"/>
  <c r="L279" i="2"/>
  <c r="D262" i="2"/>
  <c r="C122" i="2"/>
  <c r="L235" i="2"/>
  <c r="J212" i="2"/>
  <c r="J214" i="2"/>
  <c r="B209" i="2"/>
  <c r="L223" i="2"/>
  <c r="L227" i="2"/>
  <c r="B212" i="2"/>
  <c r="E58" i="2"/>
  <c r="K70" i="2"/>
  <c r="I172" i="2"/>
  <c r="G260" i="2"/>
  <c r="G271" i="2"/>
  <c r="F112" i="2"/>
  <c r="F119" i="2"/>
  <c r="D211" i="2"/>
  <c r="D206" i="2"/>
  <c r="C69" i="2"/>
  <c r="G110" i="2"/>
  <c r="P182" i="2"/>
  <c r="G166" i="2"/>
  <c r="D106" i="2"/>
  <c r="D119" i="2"/>
  <c r="E119" i="2"/>
  <c r="O231" i="2"/>
  <c r="F215" i="2"/>
  <c r="F209" i="2"/>
  <c r="J267" i="2"/>
  <c r="R134" i="2"/>
  <c r="I118" i="2"/>
  <c r="L232" i="2"/>
  <c r="G212" i="2"/>
  <c r="G220" i="2"/>
  <c r="F71" i="2"/>
  <c r="G179" i="2"/>
  <c r="D157" i="2"/>
  <c r="T179" i="2"/>
  <c r="E170" i="2"/>
  <c r="D170" i="2"/>
  <c r="V273" i="2"/>
  <c r="V284" i="2" s="1"/>
  <c r="B272" i="2"/>
  <c r="B265" i="2"/>
  <c r="O273" i="2"/>
  <c r="O297" i="2" s="1"/>
  <c r="B254" i="2"/>
  <c r="H60" i="2"/>
  <c r="L84" i="2"/>
  <c r="I62" i="2"/>
  <c r="L280" i="2"/>
  <c r="E262" i="2"/>
  <c r="V280" i="2"/>
  <c r="H114" i="2"/>
  <c r="H121" i="2"/>
  <c r="U133" i="2"/>
  <c r="G60" i="2"/>
  <c r="L185" i="2"/>
  <c r="J162" i="2"/>
  <c r="V283" i="2"/>
  <c r="H272" i="2"/>
  <c r="R283" i="2"/>
  <c r="H268" i="2"/>
  <c r="G119" i="2"/>
  <c r="G109" i="2"/>
  <c r="E206" i="2"/>
  <c r="D58" i="2"/>
  <c r="B166" i="2"/>
  <c r="P177" i="2"/>
  <c r="P173" i="2"/>
  <c r="B170" i="2"/>
  <c r="T173" i="2"/>
  <c r="T177" i="2"/>
  <c r="I66" i="2"/>
  <c r="K267" i="2"/>
  <c r="K270" i="2"/>
  <c r="J113" i="2"/>
  <c r="H221" i="2"/>
  <c r="G59" i="2"/>
  <c r="E157" i="2"/>
  <c r="E156" i="2"/>
  <c r="R180" i="2"/>
  <c r="C261" i="2"/>
  <c r="C257" i="2"/>
  <c r="B119" i="2"/>
  <c r="S123" i="2"/>
  <c r="B105" i="2"/>
  <c r="I268" i="2"/>
  <c r="I265" i="2"/>
  <c r="M178" i="2"/>
  <c r="C163" i="2"/>
  <c r="P178" i="2"/>
  <c r="C166" i="2"/>
  <c r="K219" i="2"/>
  <c r="K221" i="2"/>
  <c r="U236" i="2"/>
  <c r="H161" i="2"/>
  <c r="T183" i="2"/>
  <c r="H170" i="2"/>
  <c r="F271" i="2"/>
  <c r="F260" i="2"/>
  <c r="E107" i="2"/>
  <c r="C217" i="2"/>
  <c r="C215" i="2"/>
  <c r="O228" i="2"/>
  <c r="M77" i="2"/>
  <c r="B63" i="2"/>
  <c r="M73" i="2"/>
  <c r="T186" i="2"/>
  <c r="K170" i="2"/>
  <c r="E61" i="2"/>
  <c r="Q243" i="2"/>
  <c r="C104" i="2"/>
  <c r="B111" i="2"/>
  <c r="F109" i="2"/>
  <c r="F211" i="2"/>
  <c r="R179" i="2"/>
  <c r="E168" i="2"/>
  <c r="D168" i="2"/>
  <c r="E256" i="2"/>
  <c r="J161" i="2"/>
  <c r="D57" i="2"/>
  <c r="H210" i="2"/>
  <c r="B118" i="2"/>
  <c r="R123" i="2"/>
  <c r="D69" i="2"/>
  <c r="E69" i="2"/>
  <c r="C120" i="2"/>
  <c r="H59" i="2"/>
  <c r="J211" i="2"/>
  <c r="I164" i="2"/>
  <c r="G158" i="2"/>
  <c r="J69" i="2"/>
  <c r="M81" i="2"/>
  <c r="F63" i="2"/>
  <c r="I72" i="2"/>
  <c r="H113" i="2"/>
  <c r="H263" i="2"/>
  <c r="R230" i="2"/>
  <c r="B165" i="2"/>
  <c r="O177" i="2"/>
  <c r="O173" i="2"/>
  <c r="O196" i="2" s="1"/>
  <c r="J62" i="2"/>
  <c r="J119" i="2"/>
  <c r="E160" i="2"/>
  <c r="V278" i="2"/>
  <c r="C272" i="2"/>
  <c r="B120" i="2"/>
  <c r="T123" i="2"/>
  <c r="T127" i="2" s="1"/>
  <c r="I272" i="2"/>
  <c r="L178" i="2"/>
  <c r="C162" i="2"/>
  <c r="L196" i="2"/>
  <c r="K213" i="2"/>
  <c r="M236" i="2"/>
  <c r="L183" i="2"/>
  <c r="H162" i="2"/>
  <c r="F267" i="2"/>
  <c r="T130" i="2"/>
  <c r="C204" i="2"/>
  <c r="B67" i="2"/>
  <c r="Q73" i="2"/>
  <c r="Q247" i="2"/>
  <c r="L292" i="2"/>
  <c r="O241" i="2"/>
  <c r="P147" i="2"/>
  <c r="I171" i="2"/>
  <c r="D64" i="2"/>
  <c r="N79" i="2"/>
  <c r="E64" i="2"/>
  <c r="L136" i="2"/>
  <c r="K112" i="2"/>
  <c r="L234" i="2"/>
  <c r="I212" i="2"/>
  <c r="I214" i="2"/>
  <c r="F158" i="2"/>
  <c r="F168" i="2"/>
  <c r="E271" i="2"/>
  <c r="D271" i="2"/>
  <c r="E265" i="2"/>
  <c r="D265" i="2"/>
  <c r="E270" i="2"/>
  <c r="D270" i="2"/>
  <c r="C108" i="2"/>
  <c r="J213" i="2"/>
  <c r="M235" i="2"/>
  <c r="J222" i="2"/>
  <c r="B215" i="2"/>
  <c r="O223" i="2"/>
  <c r="O230" i="2" s="1"/>
  <c r="B203" i="2"/>
  <c r="G171" i="2"/>
  <c r="D62" i="2"/>
  <c r="K63" i="2"/>
  <c r="M86" i="2"/>
  <c r="I166" i="2"/>
  <c r="P184" i="2"/>
  <c r="G270" i="2"/>
  <c r="G264" i="2"/>
  <c r="N282" i="2"/>
  <c r="F114" i="2"/>
  <c r="F113" i="2"/>
  <c r="M131" i="2"/>
  <c r="E221" i="2"/>
  <c r="D221" i="2"/>
  <c r="E214" i="2"/>
  <c r="D214" i="2"/>
  <c r="C54" i="2"/>
  <c r="C110" i="2"/>
  <c r="G159" i="2"/>
  <c r="D110" i="2"/>
  <c r="D109" i="2"/>
  <c r="U231" i="2"/>
  <c r="F221" i="2"/>
  <c r="F220" i="2"/>
  <c r="J114" i="2"/>
  <c r="H61" i="2"/>
  <c r="J268" i="2"/>
  <c r="I119" i="2"/>
  <c r="M232" i="2"/>
  <c r="G213" i="2"/>
  <c r="G211" i="2"/>
  <c r="F57" i="2"/>
  <c r="D158" i="2"/>
  <c r="D155" i="2"/>
  <c r="B255" i="2"/>
  <c r="B259" i="2"/>
  <c r="L277" i="2"/>
  <c r="B262" i="2"/>
  <c r="L273" i="2"/>
  <c r="G64" i="2"/>
  <c r="N82" i="2"/>
  <c r="I70" i="2"/>
  <c r="E257" i="2"/>
  <c r="H120" i="2"/>
  <c r="T133" i="2"/>
  <c r="J171" i="2"/>
  <c r="H264" i="2"/>
  <c r="H261" i="2"/>
  <c r="G108" i="2"/>
  <c r="Q132" i="2"/>
  <c r="G117" i="2"/>
  <c r="D66" i="2"/>
  <c r="E66" i="2"/>
  <c r="B167" i="2"/>
  <c r="Q173" i="2"/>
  <c r="Q197" i="2" s="1"/>
  <c r="B155" i="2"/>
  <c r="L197" i="2"/>
  <c r="H70" i="2"/>
  <c r="K268" i="2"/>
  <c r="J122" i="2"/>
  <c r="J121" i="2"/>
  <c r="U135" i="2"/>
  <c r="H211" i="2"/>
  <c r="Q82" i="2"/>
  <c r="G67" i="2"/>
  <c r="E161" i="2"/>
  <c r="C267" i="2"/>
  <c r="C269" i="2"/>
  <c r="C265" i="2"/>
  <c r="B109" i="2"/>
  <c r="B113" i="2"/>
  <c r="M123" i="2"/>
  <c r="M135" i="2" s="1"/>
  <c r="I270" i="2"/>
  <c r="I266" i="2"/>
  <c r="C155" i="2"/>
  <c r="C159" i="2"/>
  <c r="L188" i="2"/>
  <c r="Q97" i="2"/>
  <c r="J61" i="2"/>
  <c r="Q236" i="2"/>
  <c r="K217" i="2"/>
  <c r="K214" i="2"/>
  <c r="H169" i="2"/>
  <c r="H163" i="2"/>
  <c r="M281" i="2"/>
  <c r="F263" i="2"/>
  <c r="F268" i="2"/>
  <c r="E111" i="2"/>
  <c r="C219" i="2"/>
  <c r="S228" i="2"/>
  <c r="C216" i="2"/>
  <c r="U77" i="2"/>
  <c r="B71" i="2"/>
  <c r="U73" i="2"/>
  <c r="K162" i="2"/>
  <c r="L186" i="2"/>
  <c r="S80" i="2"/>
  <c r="H66" i="2"/>
  <c r="B204" i="2"/>
  <c r="F107" i="2"/>
  <c r="G169" i="2"/>
  <c r="I115" i="2"/>
  <c r="J68" i="2"/>
  <c r="E211" i="2"/>
  <c r="E223" i="2" s="1"/>
  <c r="V281" i="2"/>
  <c r="F272" i="2"/>
  <c r="C112" i="2"/>
  <c r="L128" i="2"/>
  <c r="F108" i="2"/>
  <c r="B53" i="2"/>
  <c r="E166" i="2"/>
  <c r="P179" i="2"/>
  <c r="D166" i="2"/>
  <c r="H112" i="2"/>
  <c r="L133" i="2"/>
  <c r="K263" i="2"/>
  <c r="M136" i="2"/>
  <c r="K113" i="2"/>
  <c r="C107" i="2"/>
  <c r="P223" i="2"/>
  <c r="B216" i="2"/>
  <c r="M223" i="2"/>
  <c r="M234" i="2" s="1"/>
  <c r="M227" i="2"/>
  <c r="B213" i="2"/>
  <c r="G262" i="2"/>
  <c r="L282" i="2"/>
  <c r="G272" i="2"/>
  <c r="V282" i="2"/>
  <c r="F115" i="2"/>
  <c r="F121" i="2"/>
  <c r="E213" i="2"/>
  <c r="D213" i="2"/>
  <c r="M229" i="2"/>
  <c r="V229" i="2"/>
  <c r="D222" i="2"/>
  <c r="E222" i="2"/>
  <c r="C62" i="2"/>
  <c r="B103" i="2"/>
  <c r="G162" i="2"/>
  <c r="L182" i="2"/>
  <c r="G167" i="2"/>
  <c r="D111" i="2"/>
  <c r="D117" i="2"/>
  <c r="E117" i="2"/>
  <c r="Q129" i="2"/>
  <c r="F213" i="2"/>
  <c r="M231" i="2"/>
  <c r="F214" i="2"/>
  <c r="G122" i="2"/>
  <c r="M89" i="2"/>
  <c r="O82" i="2"/>
  <c r="G65" i="2"/>
  <c r="J263" i="2"/>
  <c r="J261" i="2"/>
  <c r="L134" i="2"/>
  <c r="I112" i="2"/>
  <c r="P232" i="2"/>
  <c r="G216" i="2"/>
  <c r="G221" i="2"/>
  <c r="F65" i="2"/>
  <c r="D159" i="2"/>
  <c r="M179" i="2"/>
  <c r="E163" i="2"/>
  <c r="D163" i="2"/>
  <c r="N277" i="2"/>
  <c r="N273" i="2"/>
  <c r="B264" i="2"/>
  <c r="B267" i="2"/>
  <c r="Q273" i="2"/>
  <c r="Q284" i="2" s="1"/>
  <c r="B270" i="2"/>
  <c r="T273" i="2"/>
  <c r="T286" i="2" s="1"/>
  <c r="M84" i="2"/>
  <c r="I63" i="2"/>
  <c r="E261" i="2"/>
  <c r="H122" i="2"/>
  <c r="C106" i="2"/>
  <c r="J163" i="2"/>
  <c r="P283" i="2"/>
  <c r="H266" i="2"/>
  <c r="H269" i="2"/>
  <c r="G120" i="2"/>
  <c r="E207" i="2"/>
  <c r="D59" i="2"/>
  <c r="B159" i="2"/>
  <c r="M173" i="2"/>
  <c r="M185" i="2" s="1"/>
  <c r="B163" i="2"/>
  <c r="L189" i="2"/>
  <c r="K120" i="2"/>
  <c r="G58" i="2"/>
  <c r="K271" i="2"/>
  <c r="U286" i="2"/>
  <c r="J112" i="2"/>
  <c r="L135" i="2"/>
  <c r="H213" i="2"/>
  <c r="M233" i="2"/>
  <c r="L233" i="2"/>
  <c r="H212" i="2"/>
  <c r="G61" i="2"/>
  <c r="L180" i="2"/>
  <c r="E162" i="2"/>
  <c r="C268" i="2"/>
  <c r="C255" i="2"/>
  <c r="C258" i="2"/>
  <c r="V123" i="2"/>
  <c r="V133" i="2" s="1"/>
  <c r="B122" i="2"/>
  <c r="U123" i="2"/>
  <c r="B121" i="2"/>
  <c r="U127" i="2"/>
  <c r="I261" i="2"/>
  <c r="C154" i="2"/>
  <c r="C171" i="2"/>
  <c r="Q178" i="2"/>
  <c r="C167" i="2"/>
  <c r="O84" i="2"/>
  <c r="I65" i="2"/>
  <c r="K220" i="2"/>
  <c r="K222" i="2"/>
  <c r="P183" i="2"/>
  <c r="H166" i="2"/>
  <c r="H171" i="2"/>
  <c r="N281" i="2"/>
  <c r="F264" i="2"/>
  <c r="F261" i="2"/>
  <c r="E112" i="2"/>
  <c r="L130" i="2"/>
  <c r="E109" i="2"/>
  <c r="C221" i="2"/>
  <c r="C210" i="2"/>
  <c r="B57" i="2"/>
  <c r="K171" i="2"/>
  <c r="E62" i="2"/>
  <c r="L192" i="2"/>
  <c r="O244" i="2"/>
  <c r="R130" i="2"/>
  <c r="F159" i="2"/>
  <c r="Q128" i="2"/>
  <c r="C117" i="2"/>
  <c r="G66" i="2"/>
  <c r="L184" i="2"/>
  <c r="I162" i="2"/>
  <c r="E219" i="2"/>
  <c r="D219" i="2"/>
  <c r="G172" i="2"/>
  <c r="V285" i="2"/>
  <c r="J272" i="2"/>
  <c r="Q81" i="2"/>
  <c r="F67" i="2"/>
  <c r="B261" i="2"/>
  <c r="H118" i="2"/>
  <c r="R133" i="2"/>
  <c r="H267" i="2"/>
  <c r="B158" i="2"/>
  <c r="J111" i="2"/>
  <c r="Q180" i="2"/>
  <c r="B112" i="2"/>
  <c r="L123" i="2"/>
  <c r="L131" i="2" s="1"/>
  <c r="L127" i="2"/>
  <c r="C172" i="2"/>
  <c r="F259" i="2"/>
  <c r="C213" i="2"/>
  <c r="M228" i="2"/>
  <c r="C222" i="2"/>
  <c r="K116" i="2"/>
  <c r="P136" i="2"/>
  <c r="D264" i="2"/>
  <c r="N279" i="2"/>
  <c r="E264" i="2"/>
  <c r="U223" i="2"/>
  <c r="U228" i="2" s="1"/>
  <c r="B221" i="2"/>
  <c r="G263" i="2"/>
  <c r="E217" i="2"/>
  <c r="D217" i="2"/>
  <c r="F219" i="2"/>
  <c r="J265" i="2"/>
  <c r="L179" i="2"/>
  <c r="D162" i="2"/>
  <c r="E260" i="2"/>
  <c r="N77" i="2"/>
  <c r="B64" i="2"/>
  <c r="N73" i="2"/>
  <c r="G115" i="2"/>
  <c r="O132" i="2"/>
  <c r="H218" i="2"/>
  <c r="R233" i="2"/>
  <c r="T147" i="2"/>
  <c r="J72" i="2"/>
  <c r="V234" i="2"/>
  <c r="I222" i="2"/>
  <c r="F162" i="2"/>
  <c r="L181" i="2"/>
  <c r="J216" i="2"/>
  <c r="K71" i="2"/>
  <c r="U86" i="2"/>
  <c r="Q245" i="2"/>
  <c r="L146" i="2"/>
  <c r="L140" i="2"/>
  <c r="I60" i="2"/>
  <c r="U136" i="2"/>
  <c r="K121" i="2"/>
  <c r="H63" i="2"/>
  <c r="M83" i="2"/>
  <c r="F169" i="2"/>
  <c r="D255" i="2"/>
  <c r="Q279" i="2"/>
  <c r="E267" i="2"/>
  <c r="D267" i="2"/>
  <c r="C111" i="2"/>
  <c r="C109" i="2"/>
  <c r="O235" i="2"/>
  <c r="J215" i="2"/>
  <c r="R235" i="2"/>
  <c r="J218" i="2"/>
  <c r="Q223" i="2"/>
  <c r="Q228" i="2" s="1"/>
  <c r="Q227" i="2"/>
  <c r="B217" i="2"/>
  <c r="B206" i="2"/>
  <c r="Q143" i="2"/>
  <c r="T73" i="2"/>
  <c r="B70" i="2"/>
  <c r="T77" i="2"/>
  <c r="I163" i="2"/>
  <c r="I160" i="2"/>
  <c r="G267" i="2"/>
  <c r="Q282" i="2"/>
  <c r="G265" i="2"/>
  <c r="F110" i="2"/>
  <c r="D208" i="2"/>
  <c r="E215" i="2"/>
  <c r="D215" i="2"/>
  <c r="O229" i="2"/>
  <c r="D210" i="2"/>
  <c r="C70" i="2"/>
  <c r="G163" i="2"/>
  <c r="M182" i="2"/>
  <c r="G160" i="2"/>
  <c r="D122" i="2"/>
  <c r="E122" i="2"/>
  <c r="D105" i="2"/>
  <c r="P231" i="2"/>
  <c r="F216" i="2"/>
  <c r="F222" i="2"/>
  <c r="S81" i="2"/>
  <c r="F69" i="2"/>
  <c r="N285" i="2"/>
  <c r="J264" i="2"/>
  <c r="J269" i="2"/>
  <c r="I114" i="2"/>
  <c r="G215" i="2"/>
  <c r="O232" i="2"/>
  <c r="G210" i="2"/>
  <c r="F58" i="2"/>
  <c r="E167" i="2"/>
  <c r="Q179" i="2"/>
  <c r="D167" i="2"/>
  <c r="E171" i="2"/>
  <c r="D171" i="2"/>
  <c r="P273" i="2"/>
  <c r="P279" i="2" s="1"/>
  <c r="B266" i="2"/>
  <c r="P277" i="2"/>
  <c r="B260" i="2"/>
  <c r="O141" i="2"/>
  <c r="E56" i="2"/>
  <c r="E73" i="2" s="1"/>
  <c r="U84" i="2"/>
  <c r="I71" i="2"/>
  <c r="E258" i="2"/>
  <c r="E273" i="2" s="1"/>
  <c r="H109" i="2"/>
  <c r="P185" i="2"/>
  <c r="J166" i="2"/>
  <c r="J172" i="2"/>
  <c r="H271" i="2"/>
  <c r="U283" i="2"/>
  <c r="H262" i="2"/>
  <c r="L283" i="2"/>
  <c r="G114" i="2"/>
  <c r="Q230" i="2"/>
  <c r="D55" i="2"/>
  <c r="D67" i="2"/>
  <c r="Q79" i="2"/>
  <c r="E67" i="2"/>
  <c r="B161" i="2"/>
  <c r="U173" i="2"/>
  <c r="B171" i="2"/>
  <c r="I110" i="2"/>
  <c r="V286" i="2"/>
  <c r="K272" i="2"/>
  <c r="J118" i="2"/>
  <c r="R135" i="2"/>
  <c r="O233" i="2"/>
  <c r="H215" i="2"/>
  <c r="H214" i="2"/>
  <c r="S82" i="2"/>
  <c r="G69" i="2"/>
  <c r="E158" i="2"/>
  <c r="C254" i="2"/>
  <c r="C263" i="2"/>
  <c r="P278" i="2"/>
  <c r="C266" i="2"/>
  <c r="B108" i="2"/>
  <c r="I269" i="2"/>
  <c r="C161" i="2"/>
  <c r="C157" i="2"/>
  <c r="C160" i="2"/>
  <c r="C173" i="2" s="1"/>
  <c r="D161" i="2"/>
  <c r="K119" i="2"/>
  <c r="S83" i="2"/>
  <c r="H69" i="2"/>
  <c r="L236" i="2"/>
  <c r="K212" i="2"/>
  <c r="M85" i="2"/>
  <c r="J63" i="2"/>
  <c r="H167" i="2"/>
  <c r="H164" i="2"/>
  <c r="F266" i="2"/>
  <c r="P281" i="2"/>
  <c r="F269" i="2"/>
  <c r="Q130" i="2"/>
  <c r="C209" i="2"/>
  <c r="R228" i="2"/>
  <c r="C218" i="2"/>
  <c r="O77" i="2"/>
  <c r="B65" i="2"/>
  <c r="O73" i="2"/>
  <c r="R186" i="2"/>
  <c r="K168" i="2"/>
  <c r="M186" i="2"/>
  <c r="K163" i="2"/>
  <c r="T80" i="2"/>
  <c r="O243" i="2"/>
  <c r="K114" i="2"/>
  <c r="D261" i="2"/>
  <c r="B210" i="2"/>
  <c r="G269" i="2"/>
  <c r="D207" i="2"/>
  <c r="D118" i="2"/>
  <c r="R129" i="2"/>
  <c r="E118" i="2"/>
  <c r="N143" i="2"/>
  <c r="G219" i="2"/>
  <c r="B263" i="2"/>
  <c r="M273" i="2"/>
  <c r="H119" i="2"/>
  <c r="J169" i="2"/>
  <c r="U132" i="2"/>
  <c r="G121" i="2"/>
  <c r="V173" i="2"/>
  <c r="B172" i="2"/>
  <c r="N286" i="2"/>
  <c r="K264" i="2"/>
  <c r="M82" i="2"/>
  <c r="G63" i="2"/>
  <c r="N278" i="2"/>
  <c r="C264" i="2"/>
  <c r="T178" i="2"/>
  <c r="C170" i="2"/>
  <c r="R236" i="2"/>
  <c r="K218" i="2"/>
  <c r="E110" i="2"/>
  <c r="E59" i="2"/>
  <c r="S234" i="2"/>
  <c r="I219" i="2"/>
  <c r="F172" i="2"/>
  <c r="V181" i="2"/>
  <c r="R73" i="2"/>
  <c r="R80" i="2" s="1"/>
  <c r="B68" i="2"/>
  <c r="F70" i="2"/>
  <c r="C61" i="2"/>
  <c r="D108" i="2"/>
  <c r="I122" i="2"/>
  <c r="B257" i="2"/>
  <c r="H115" i="2"/>
  <c r="H260" i="2"/>
  <c r="H209" i="2"/>
  <c r="B169" i="2"/>
  <c r="S173" i="2"/>
  <c r="S180" i="2" s="1"/>
  <c r="O234" i="2"/>
  <c r="I215" i="2"/>
  <c r="D259" i="2"/>
  <c r="Q235" i="2"/>
  <c r="J217" i="2"/>
  <c r="Q184" i="2"/>
  <c r="I167" i="2"/>
  <c r="N296" i="2"/>
  <c r="L244" i="2"/>
  <c r="T97" i="2"/>
  <c r="B56" i="2"/>
  <c r="I216" i="2"/>
  <c r="F170" i="2"/>
  <c r="T181" i="2"/>
  <c r="L291" i="2"/>
  <c r="R295" i="2"/>
  <c r="N292" i="2"/>
  <c r="M240" i="2"/>
  <c r="L293" i="2"/>
  <c r="L240" i="2"/>
  <c r="L245" i="2"/>
  <c r="L144" i="2"/>
  <c r="N147" i="2"/>
  <c r="H64" i="2"/>
  <c r="N83" i="2"/>
  <c r="K115" i="2"/>
  <c r="Q234" i="2"/>
  <c r="I217" i="2"/>
  <c r="H71" i="2"/>
  <c r="U83" i="2"/>
  <c r="P181" i="2"/>
  <c r="F166" i="2"/>
  <c r="F163" i="2"/>
  <c r="D256" i="2"/>
  <c r="D260" i="2"/>
  <c r="C113" i="2"/>
  <c r="C118" i="2"/>
  <c r="R128" i="2"/>
  <c r="J219" i="2"/>
  <c r="S235" i="2"/>
  <c r="T223" i="2"/>
  <c r="T227" i="2"/>
  <c r="B220" i="2"/>
  <c r="B208" i="2"/>
  <c r="B214" i="2"/>
  <c r="N223" i="2"/>
  <c r="J115" i="2"/>
  <c r="P86" i="2"/>
  <c r="K66" i="2"/>
  <c r="B54" i="2"/>
  <c r="O184" i="2"/>
  <c r="I165" i="2"/>
  <c r="I168" i="2"/>
  <c r="G268" i="2"/>
  <c r="G258" i="2"/>
  <c r="F122" i="2"/>
  <c r="V131" i="2"/>
  <c r="D209" i="2"/>
  <c r="D205" i="2"/>
  <c r="R229" i="2"/>
  <c r="E218" i="2"/>
  <c r="D218" i="2"/>
  <c r="C55" i="2"/>
  <c r="C73" i="2" s="1"/>
  <c r="Q93" i="2"/>
  <c r="G165" i="2"/>
  <c r="O182" i="2"/>
  <c r="G168" i="2"/>
  <c r="D112" i="2"/>
  <c r="L129" i="2"/>
  <c r="D113" i="2"/>
  <c r="E113" i="2"/>
  <c r="F207" i="2"/>
  <c r="F210" i="2"/>
  <c r="F223" i="2" s="1"/>
  <c r="O128" i="2"/>
  <c r="C115" i="2"/>
  <c r="E57" i="2"/>
  <c r="J266" i="2"/>
  <c r="P285" i="2"/>
  <c r="L285" i="2"/>
  <c r="J262" i="2"/>
  <c r="M134" i="2"/>
  <c r="I113" i="2"/>
  <c r="Q232" i="2"/>
  <c r="G217" i="2"/>
  <c r="R232" i="2"/>
  <c r="G218" i="2"/>
  <c r="F66" i="2"/>
  <c r="E169" i="2"/>
  <c r="D169" i="2"/>
  <c r="D156" i="2"/>
  <c r="F273" i="2"/>
  <c r="B256" i="2"/>
  <c r="R273" i="2"/>
  <c r="B268" i="2"/>
  <c r="L93" i="2"/>
  <c r="D60" i="2"/>
  <c r="E259" i="2"/>
  <c r="M280" i="2"/>
  <c r="P280" i="2"/>
  <c r="H110" i="2"/>
  <c r="H117" i="2"/>
  <c r="Q133" i="2"/>
  <c r="D72" i="2"/>
  <c r="V79" i="2"/>
  <c r="E72" i="2"/>
  <c r="J167" i="2"/>
  <c r="J164" i="2"/>
  <c r="H265" i="2"/>
  <c r="H270" i="2"/>
  <c r="T283" i="2"/>
  <c r="G116" i="2"/>
  <c r="P132" i="2"/>
  <c r="M230" i="2"/>
  <c r="E208" i="2"/>
  <c r="D63" i="2"/>
  <c r="M79" i="2"/>
  <c r="E63" i="2"/>
  <c r="B153" i="2"/>
  <c r="B160" i="2"/>
  <c r="B156" i="2"/>
  <c r="R131" i="2"/>
  <c r="F118" i="2"/>
  <c r="C58" i="2"/>
  <c r="K265" i="2"/>
  <c r="J120" i="2"/>
  <c r="T135" i="2"/>
  <c r="S233" i="2"/>
  <c r="H219" i="2"/>
  <c r="H222" i="2"/>
  <c r="G62" i="2"/>
  <c r="L82" i="2"/>
  <c r="T180" i="2"/>
  <c r="P180" i="2"/>
  <c r="T278" i="2"/>
  <c r="C270" i="2"/>
  <c r="C271" i="2"/>
  <c r="O127" i="2"/>
  <c r="B115" i="2"/>
  <c r="O123" i="2"/>
  <c r="O133" i="2" s="1"/>
  <c r="P123" i="2"/>
  <c r="P145" i="2" s="1"/>
  <c r="B116" i="2"/>
  <c r="P127" i="2"/>
  <c r="M284" i="2"/>
  <c r="I263" i="2"/>
  <c r="O178" i="2"/>
  <c r="C165" i="2"/>
  <c r="C156" i="2"/>
  <c r="R178" i="2"/>
  <c r="C168" i="2"/>
  <c r="M91" i="2"/>
  <c r="O236" i="2"/>
  <c r="K215" i="2"/>
  <c r="U85" i="2"/>
  <c r="J71" i="2"/>
  <c r="H159" i="2"/>
  <c r="V183" i="2"/>
  <c r="H172" i="2"/>
  <c r="F257" i="2"/>
  <c r="F262" i="2"/>
  <c r="L281" i="2"/>
  <c r="E108" i="2"/>
  <c r="C205" i="2"/>
  <c r="C220" i="2"/>
  <c r="C206" i="2"/>
  <c r="B58" i="2"/>
  <c r="K164" i="2"/>
  <c r="V186" i="2"/>
  <c r="K172" i="2"/>
  <c r="M80" i="2"/>
  <c r="I211" i="2"/>
  <c r="F164" i="2"/>
  <c r="F173" i="2" s="1"/>
  <c r="U235" i="2"/>
  <c r="J221" i="2"/>
  <c r="K69" i="2"/>
  <c r="S86" i="2"/>
  <c r="S184" i="2"/>
  <c r="I169" i="2"/>
  <c r="Q78" i="2"/>
  <c r="C67" i="2"/>
  <c r="F208" i="2"/>
  <c r="P134" i="2"/>
  <c r="I116" i="2"/>
  <c r="E172" i="2"/>
  <c r="D172" i="2"/>
  <c r="T280" i="2"/>
  <c r="N85" i="2"/>
  <c r="J64" i="2"/>
  <c r="G112" i="2"/>
  <c r="L132" i="2"/>
  <c r="B154" i="2"/>
  <c r="K269" i="2"/>
  <c r="I260" i="2"/>
  <c r="D114" i="2"/>
  <c r="E114" i="2"/>
  <c r="N129" i="2"/>
  <c r="R183" i="2"/>
  <c r="H168" i="2"/>
  <c r="C208" i="2"/>
  <c r="K167" i="2"/>
  <c r="Q186" i="2"/>
  <c r="N293" i="2"/>
  <c r="N142" i="2"/>
  <c r="P92" i="2"/>
  <c r="F161" i="2"/>
  <c r="B207" i="2"/>
  <c r="G259" i="2"/>
  <c r="T229" i="2"/>
  <c r="E220" i="2"/>
  <c r="D220" i="2"/>
  <c r="F212" i="2"/>
  <c r="L231" i="2"/>
  <c r="Q134" i="2"/>
  <c r="I117" i="2"/>
  <c r="U277" i="2"/>
  <c r="B271" i="2"/>
  <c r="U273" i="2"/>
  <c r="U279" i="2" s="1"/>
  <c r="S84" i="2"/>
  <c r="I69" i="2"/>
  <c r="H72" i="2"/>
  <c r="R132" i="2"/>
  <c r="G118" i="2"/>
  <c r="U82" i="2"/>
  <c r="G71" i="2"/>
  <c r="R297" i="2"/>
  <c r="M243" i="2"/>
  <c r="M246" i="2"/>
  <c r="L193" i="2"/>
  <c r="V77" i="2"/>
  <c r="V73" i="2"/>
  <c r="B72" i="2"/>
  <c r="F165" i="2"/>
  <c r="O181" i="2"/>
  <c r="E272" i="2"/>
  <c r="D272" i="2"/>
  <c r="V279" i="2"/>
  <c r="P128" i="2"/>
  <c r="C116" i="2"/>
  <c r="P78" i="2"/>
  <c r="C66" i="2"/>
  <c r="N294" i="2"/>
  <c r="L297" i="2"/>
  <c r="L242" i="2"/>
  <c r="R247" i="2"/>
  <c r="P292" i="2"/>
  <c r="O193" i="2"/>
  <c r="M189" i="2"/>
  <c r="L138" i="2"/>
  <c r="J116" i="2"/>
  <c r="P135" i="2"/>
  <c r="G68" i="2"/>
  <c r="R82" i="2"/>
  <c r="Q136" i="2"/>
  <c r="K117" i="2"/>
  <c r="I210" i="2"/>
  <c r="O83" i="2"/>
  <c r="H65" i="2"/>
  <c r="Q181" i="2"/>
  <c r="F167" i="2"/>
  <c r="F171" i="2"/>
  <c r="D258" i="2"/>
  <c r="E268" i="2"/>
  <c r="D268" i="2"/>
  <c r="C114" i="2"/>
  <c r="U128" i="2"/>
  <c r="C121" i="2"/>
  <c r="J220" i="2"/>
  <c r="B205" i="2"/>
  <c r="S223" i="2"/>
  <c r="S229" i="2" s="1"/>
  <c r="S227" i="2"/>
  <c r="B219" i="2"/>
  <c r="V227" i="2"/>
  <c r="V223" i="2"/>
  <c r="B222" i="2"/>
  <c r="P130" i="2"/>
  <c r="J70" i="2"/>
  <c r="Q86" i="2"/>
  <c r="K67" i="2"/>
  <c r="I170" i="2"/>
  <c r="T184" i="2"/>
  <c r="I161" i="2"/>
  <c r="G261" i="2"/>
  <c r="P282" i="2"/>
  <c r="G266" i="2"/>
  <c r="F111" i="2"/>
  <c r="L229" i="2"/>
  <c r="D212" i="2"/>
  <c r="D216" i="2"/>
  <c r="E216" i="2"/>
  <c r="P229" i="2"/>
  <c r="C59" i="2"/>
  <c r="C63" i="2"/>
  <c r="M78" i="2"/>
  <c r="G164" i="2"/>
  <c r="G161" i="2"/>
  <c r="D107" i="2"/>
  <c r="U129" i="2"/>
  <c r="D121" i="2"/>
  <c r="E121" i="2"/>
  <c r="F217" i="2"/>
  <c r="Q231" i="2"/>
  <c r="F218" i="2"/>
  <c r="R231" i="2"/>
  <c r="B110" i="2"/>
  <c r="D61" i="2"/>
  <c r="U285" i="2"/>
  <c r="J271" i="2"/>
  <c r="T285" i="2"/>
  <c r="J270" i="2"/>
  <c r="U134" i="2"/>
  <c r="I121" i="2"/>
  <c r="G208" i="2"/>
  <c r="G214" i="2"/>
  <c r="F59" i="2"/>
  <c r="D160" i="2"/>
  <c r="E164" i="2"/>
  <c r="D164" i="2"/>
  <c r="N179" i="2"/>
  <c r="B258" i="2"/>
  <c r="B253" i="2"/>
  <c r="Q84" i="2"/>
  <c r="I67" i="2"/>
  <c r="R280" i="2"/>
  <c r="U280" i="2"/>
  <c r="H116" i="2"/>
  <c r="P133" i="2"/>
  <c r="H111" i="2"/>
  <c r="D56" i="2"/>
  <c r="T185" i="2"/>
  <c r="J170" i="2"/>
  <c r="O185" i="2"/>
  <c r="J165" i="2"/>
  <c r="J173" i="2" s="1"/>
  <c r="H259" i="2"/>
  <c r="H273" i="2" s="1"/>
  <c r="G111" i="2"/>
  <c r="M132" i="2"/>
  <c r="G113" i="2"/>
  <c r="E209" i="2"/>
  <c r="S230" i="2"/>
  <c r="D71" i="2"/>
  <c r="U79" i="2"/>
  <c r="E71" i="2"/>
  <c r="G173" i="2"/>
  <c r="G195" i="2" s="1"/>
  <c r="B157" i="2"/>
  <c r="B168" i="2"/>
  <c r="R173" i="2"/>
  <c r="R196" i="2" s="1"/>
  <c r="R177" i="2"/>
  <c r="N173" i="2"/>
  <c r="N185" i="2" s="1"/>
  <c r="B164" i="2"/>
  <c r="N177" i="2"/>
  <c r="O129" i="2"/>
  <c r="D115" i="2"/>
  <c r="E115" i="2"/>
  <c r="L73" i="2"/>
  <c r="L85" i="2" s="1"/>
  <c r="L77" i="2"/>
  <c r="B62" i="2"/>
  <c r="P286" i="2"/>
  <c r="K266" i="2"/>
  <c r="Q135" i="2"/>
  <c r="J117" i="2"/>
  <c r="H216" i="2"/>
  <c r="Q233" i="2"/>
  <c r="H217" i="2"/>
  <c r="G70" i="2"/>
  <c r="T82" i="2"/>
  <c r="E159" i="2"/>
  <c r="C259" i="2"/>
  <c r="F278" i="2"/>
  <c r="C256" i="2"/>
  <c r="B106" i="2"/>
  <c r="B104" i="2"/>
  <c r="L284" i="2"/>
  <c r="I262" i="2"/>
  <c r="I271" i="2"/>
  <c r="U284" i="2"/>
  <c r="S178" i="2"/>
  <c r="C169" i="2"/>
  <c r="C164" i="2"/>
  <c r="M195" i="2"/>
  <c r="O80" i="2"/>
  <c r="P236" i="2"/>
  <c r="K216" i="2"/>
  <c r="O85" i="2"/>
  <c r="J65" i="2"/>
  <c r="J73" i="2" s="1"/>
  <c r="H160" i="2"/>
  <c r="O183" i="2"/>
  <c r="H165" i="2"/>
  <c r="F265" i="2"/>
  <c r="F270" i="2"/>
  <c r="T281" i="2"/>
  <c r="C207" i="2"/>
  <c r="L228" i="2"/>
  <c r="C212" i="2"/>
  <c r="C214" i="2"/>
  <c r="N228" i="2"/>
  <c r="P73" i="2"/>
  <c r="P82" i="2" s="1"/>
  <c r="B66" i="2"/>
  <c r="K166" i="2"/>
  <c r="P186" i="2"/>
  <c r="O186" i="2"/>
  <c r="K165" i="2"/>
  <c r="U80" i="2"/>
  <c r="B38" i="17"/>
  <c r="B39" i="17"/>
  <c r="B41" i="17"/>
  <c r="C31" i="17"/>
  <c r="E40" i="17"/>
  <c r="E41" i="17"/>
  <c r="B40" i="17"/>
  <c r="G55" i="16"/>
  <c r="G61" i="16"/>
  <c r="G25" i="14"/>
  <c r="H23" i="14" s="1"/>
  <c r="G24" i="14"/>
  <c r="F37" i="11"/>
  <c r="E37" i="11"/>
  <c r="E35" i="11"/>
  <c r="E49" i="11" s="1"/>
  <c r="B43" i="11"/>
  <c r="B41" i="11"/>
  <c r="C42" i="11"/>
  <c r="C56" i="11" s="1"/>
  <c r="C73" i="11" s="1"/>
  <c r="E42" i="11"/>
  <c r="E56" i="11" s="1"/>
  <c r="B35" i="11"/>
  <c r="C41" i="11"/>
  <c r="C55" i="11" s="1"/>
  <c r="E40" i="11"/>
  <c r="E36" i="11"/>
  <c r="E50" i="11" s="1"/>
  <c r="E41" i="11"/>
  <c r="B40" i="11"/>
  <c r="E43" i="11"/>
  <c r="E57" i="11" s="1"/>
  <c r="E38" i="11"/>
  <c r="B42" i="11"/>
  <c r="C40" i="11"/>
  <c r="C54" i="11" s="1"/>
  <c r="C66" i="11"/>
  <c r="E53" i="11"/>
  <c r="E52" i="11"/>
  <c r="E48" i="11"/>
  <c r="E51" i="11"/>
  <c r="E54" i="11"/>
  <c r="E55" i="11"/>
  <c r="D34" i="11"/>
  <c r="F36" i="11"/>
  <c r="F50" i="11" s="1"/>
  <c r="F43" i="11"/>
  <c r="F57" i="11" s="1"/>
  <c r="F35" i="11"/>
  <c r="F49" i="11" s="1"/>
  <c r="F42" i="11"/>
  <c r="F34" i="11"/>
  <c r="F48" i="11" s="1"/>
  <c r="D39" i="11"/>
  <c r="D53" i="11" s="1"/>
  <c r="D37" i="11"/>
  <c r="D38" i="11"/>
  <c r="D36" i="11"/>
  <c r="D50" i="11"/>
  <c r="D56" i="11"/>
  <c r="D48" i="11"/>
  <c r="D51" i="11"/>
  <c r="D52" i="11"/>
  <c r="D41" i="11"/>
  <c r="D55" i="11" s="1"/>
  <c r="F40" i="11"/>
  <c r="F54" i="11" s="1"/>
  <c r="D43" i="11"/>
  <c r="D57" i="11" s="1"/>
  <c r="F56" i="11"/>
  <c r="F51" i="11"/>
  <c r="F52" i="11"/>
  <c r="F55" i="11"/>
  <c r="F53" i="11"/>
  <c r="C61" i="11"/>
  <c r="C74" i="11" s="1"/>
  <c r="B52" i="11"/>
  <c r="B55" i="11"/>
  <c r="B50" i="11"/>
  <c r="B53" i="11"/>
  <c r="B56" i="11"/>
  <c r="B48" i="11"/>
  <c r="B51" i="11"/>
  <c r="B54" i="11"/>
  <c r="B57" i="11"/>
  <c r="B49" i="11"/>
  <c r="F39" i="11"/>
  <c r="D40" i="11"/>
  <c r="D54" i="11" s="1"/>
  <c r="D35" i="11"/>
  <c r="D49" i="11" s="1"/>
  <c r="C178" i="2" l="1"/>
  <c r="C177" i="2"/>
  <c r="E80" i="2"/>
  <c r="E78" i="2"/>
  <c r="E77" i="2"/>
  <c r="E79" i="2"/>
  <c r="E93" i="2"/>
  <c r="E95" i="2"/>
  <c r="C78" i="2"/>
  <c r="C81" i="2"/>
  <c r="C93" i="2"/>
  <c r="C89" i="2"/>
  <c r="C77" i="2"/>
  <c r="C97" i="2"/>
  <c r="C90" i="2"/>
  <c r="C82" i="2"/>
  <c r="J85" i="2"/>
  <c r="J81" i="2"/>
  <c r="J77" i="2"/>
  <c r="J78" i="2"/>
  <c r="J82" i="2"/>
  <c r="J80" i="2"/>
  <c r="J84" i="2"/>
  <c r="J79" i="2"/>
  <c r="J83" i="2"/>
  <c r="E230" i="2"/>
  <c r="E229" i="2"/>
  <c r="E228" i="2"/>
  <c r="E227" i="2"/>
  <c r="H283" i="2"/>
  <c r="H278" i="2"/>
  <c r="H280" i="2"/>
  <c r="H282" i="2"/>
  <c r="H281" i="2"/>
  <c r="H279" i="2"/>
  <c r="H277" i="2"/>
  <c r="J185" i="2"/>
  <c r="J178" i="2"/>
  <c r="J181" i="2"/>
  <c r="J184" i="2"/>
  <c r="J177" i="2"/>
  <c r="J179" i="2"/>
  <c r="J180" i="2"/>
  <c r="J183" i="2"/>
  <c r="J182" i="2"/>
  <c r="F181" i="2"/>
  <c r="F179" i="2"/>
  <c r="F180" i="2"/>
  <c r="F178" i="2"/>
  <c r="F177" i="2"/>
  <c r="F182" i="2"/>
  <c r="E280" i="2"/>
  <c r="E279" i="2"/>
  <c r="E277" i="2"/>
  <c r="E278" i="2"/>
  <c r="F231" i="2"/>
  <c r="F229" i="2"/>
  <c r="F227" i="2"/>
  <c r="F230" i="2"/>
  <c r="F228" i="2"/>
  <c r="C146" i="2"/>
  <c r="U196" i="2"/>
  <c r="U188" i="2"/>
  <c r="U189" i="2"/>
  <c r="U194" i="2"/>
  <c r="U193" i="2"/>
  <c r="U190" i="2"/>
  <c r="U192" i="2"/>
  <c r="U191" i="2"/>
  <c r="U195" i="2"/>
  <c r="U187" i="2"/>
  <c r="U197" i="2"/>
  <c r="U183" i="2"/>
  <c r="U185" i="2"/>
  <c r="U186" i="2"/>
  <c r="U184" i="2"/>
  <c r="U178" i="2"/>
  <c r="H86" i="2"/>
  <c r="H73" i="2"/>
  <c r="S144" i="2"/>
  <c r="S146" i="2"/>
  <c r="S143" i="2"/>
  <c r="S137" i="2"/>
  <c r="S138" i="2"/>
  <c r="S142" i="2"/>
  <c r="S139" i="2"/>
  <c r="S140" i="2"/>
  <c r="S141" i="2"/>
  <c r="S128" i="2"/>
  <c r="S132" i="2"/>
  <c r="S134" i="2"/>
  <c r="S129" i="2"/>
  <c r="S135" i="2"/>
  <c r="S127" i="2"/>
  <c r="S131" i="2"/>
  <c r="S136" i="2"/>
  <c r="B193" i="2"/>
  <c r="D181" i="2"/>
  <c r="T245" i="2"/>
  <c r="T240" i="2"/>
  <c r="T238" i="2"/>
  <c r="T244" i="2"/>
  <c r="T237" i="2"/>
  <c r="T243" i="2"/>
  <c r="T242" i="2"/>
  <c r="T247" i="2"/>
  <c r="T239" i="2"/>
  <c r="T241" i="2"/>
  <c r="T231" i="2"/>
  <c r="T232" i="2"/>
  <c r="T236" i="2"/>
  <c r="T233" i="2"/>
  <c r="T228" i="2"/>
  <c r="J188" i="2"/>
  <c r="I137" i="2"/>
  <c r="J93" i="2"/>
  <c r="E91" i="2"/>
  <c r="C123" i="2"/>
  <c r="B290" i="2"/>
  <c r="F240" i="2"/>
  <c r="D140" i="2"/>
  <c r="E234" i="2"/>
  <c r="J195" i="2"/>
  <c r="F243" i="2"/>
  <c r="C141" i="2"/>
  <c r="V90" i="2"/>
  <c r="V94" i="2"/>
  <c r="V97" i="2"/>
  <c r="V88" i="2"/>
  <c r="V81" i="2"/>
  <c r="V78" i="2"/>
  <c r="V95" i="2"/>
  <c r="V86" i="2"/>
  <c r="V91" i="2"/>
  <c r="V92" i="2"/>
  <c r="V96" i="2"/>
  <c r="V93" i="2"/>
  <c r="V89" i="2"/>
  <c r="V87" i="2"/>
  <c r="V82" i="2"/>
  <c r="V80" i="2"/>
  <c r="V85" i="2"/>
  <c r="V83" i="2"/>
  <c r="D173" i="2"/>
  <c r="S179" i="2"/>
  <c r="E82" i="2"/>
  <c r="E243" i="2"/>
  <c r="O135" i="2"/>
  <c r="B197" i="2"/>
  <c r="M288" i="2"/>
  <c r="M287" i="2"/>
  <c r="M291" i="2"/>
  <c r="M294" i="2"/>
  <c r="M296" i="2"/>
  <c r="M292" i="2"/>
  <c r="M290" i="2"/>
  <c r="M289" i="2"/>
  <c r="M286" i="2"/>
  <c r="M285" i="2"/>
  <c r="M293" i="2"/>
  <c r="M283" i="2"/>
  <c r="M297" i="2"/>
  <c r="M295" i="2"/>
  <c r="M282" i="2"/>
  <c r="M278" i="2"/>
  <c r="M277" i="2"/>
  <c r="N183" i="2"/>
  <c r="F241" i="2"/>
  <c r="G188" i="2"/>
  <c r="T90" i="2"/>
  <c r="T95" i="2"/>
  <c r="T89" i="2"/>
  <c r="T93" i="2"/>
  <c r="T94" i="2"/>
  <c r="T91" i="2"/>
  <c r="T87" i="2"/>
  <c r="T79" i="2"/>
  <c r="T96" i="2"/>
  <c r="T92" i="2"/>
  <c r="T88" i="2"/>
  <c r="T84" i="2"/>
  <c r="T83" i="2"/>
  <c r="T85" i="2"/>
  <c r="T86" i="2"/>
  <c r="T81" i="2"/>
  <c r="T78" i="2"/>
  <c r="H237" i="2"/>
  <c r="H223" i="2"/>
  <c r="H244" i="2" s="1"/>
  <c r="G73" i="2"/>
  <c r="G187" i="2"/>
  <c r="N180" i="2"/>
  <c r="P79" i="2"/>
  <c r="C79" i="2"/>
  <c r="E89" i="2"/>
  <c r="C188" i="2"/>
  <c r="B139" i="2"/>
  <c r="M279" i="2"/>
  <c r="C84" i="2"/>
  <c r="J242" i="2"/>
  <c r="H246" i="2"/>
  <c r="D132" i="2"/>
  <c r="P77" i="2"/>
  <c r="S130" i="2"/>
  <c r="C189" i="2"/>
  <c r="D123" i="2"/>
  <c r="D138" i="2" s="1"/>
  <c r="G177" i="2"/>
  <c r="G186" i="2"/>
  <c r="J95" i="2"/>
  <c r="H90" i="2"/>
  <c r="D139" i="2"/>
  <c r="C231" i="2"/>
  <c r="E88" i="2"/>
  <c r="H295" i="2"/>
  <c r="D137" i="2"/>
  <c r="N239" i="2"/>
  <c r="N247" i="2"/>
  <c r="N238" i="2"/>
  <c r="N237" i="2"/>
  <c r="N243" i="2"/>
  <c r="N240" i="2"/>
  <c r="N242" i="2"/>
  <c r="N241" i="2"/>
  <c r="N235" i="2"/>
  <c r="N236" i="2"/>
  <c r="N229" i="2"/>
  <c r="N231" i="2"/>
  <c r="N244" i="2"/>
  <c r="N246" i="2"/>
  <c r="N234" i="2"/>
  <c r="N230" i="2"/>
  <c r="N233" i="2"/>
  <c r="N227" i="2"/>
  <c r="N232" i="2"/>
  <c r="F191" i="2"/>
  <c r="S145" i="2"/>
  <c r="T246" i="2"/>
  <c r="V197" i="2"/>
  <c r="V193" i="2"/>
  <c r="V191" i="2"/>
  <c r="V188" i="2"/>
  <c r="V189" i="2"/>
  <c r="V190" i="2"/>
  <c r="V195" i="2"/>
  <c r="V192" i="2"/>
  <c r="V194" i="2"/>
  <c r="V196" i="2"/>
  <c r="V187" i="2"/>
  <c r="V177" i="2"/>
  <c r="V180" i="2"/>
  <c r="V178" i="2"/>
  <c r="V184" i="2"/>
  <c r="V182" i="2"/>
  <c r="V179" i="2"/>
  <c r="S285" i="2"/>
  <c r="E242" i="2"/>
  <c r="Q277" i="2"/>
  <c r="B128" i="2"/>
  <c r="B123" i="2"/>
  <c r="B140" i="2" s="1"/>
  <c r="H145" i="2"/>
  <c r="U182" i="2"/>
  <c r="F183" i="2"/>
  <c r="N139" i="2"/>
  <c r="N137" i="2"/>
  <c r="N145" i="2"/>
  <c r="N138" i="2"/>
  <c r="N146" i="2"/>
  <c r="N141" i="2"/>
  <c r="N127" i="2"/>
  <c r="N128" i="2"/>
  <c r="N144" i="2"/>
  <c r="N131" i="2"/>
  <c r="N140" i="2"/>
  <c r="N135" i="2"/>
  <c r="N134" i="2"/>
  <c r="N132" i="2"/>
  <c r="N133" i="2"/>
  <c r="N130" i="2"/>
  <c r="N136" i="2"/>
  <c r="F281" i="2"/>
  <c r="F280" i="2"/>
  <c r="F279" i="2"/>
  <c r="F277" i="2"/>
  <c r="S294" i="2"/>
  <c r="S287" i="2"/>
  <c r="S291" i="2"/>
  <c r="S292" i="2"/>
  <c r="S288" i="2"/>
  <c r="S293" i="2"/>
  <c r="S290" i="2"/>
  <c r="S289" i="2"/>
  <c r="S277" i="2"/>
  <c r="S278" i="2"/>
  <c r="S283" i="2"/>
  <c r="S295" i="2"/>
  <c r="S284" i="2"/>
  <c r="S281" i="2"/>
  <c r="S280" i="2"/>
  <c r="S282" i="2"/>
  <c r="C135" i="2"/>
  <c r="G189" i="2"/>
  <c r="E293" i="2"/>
  <c r="H97" i="2"/>
  <c r="G223" i="2"/>
  <c r="G233" i="2" s="1"/>
  <c r="I273" i="2"/>
  <c r="K197" i="2"/>
  <c r="C193" i="2"/>
  <c r="H290" i="2"/>
  <c r="G193" i="2"/>
  <c r="I190" i="2"/>
  <c r="C234" i="2"/>
  <c r="H123" i="2"/>
  <c r="G94" i="2"/>
  <c r="D130" i="2"/>
  <c r="G288" i="2"/>
  <c r="G91" i="2"/>
  <c r="N245" i="2"/>
  <c r="T230" i="2"/>
  <c r="Q292" i="2"/>
  <c r="Q290" i="2"/>
  <c r="Q294" i="2"/>
  <c r="Q289" i="2"/>
  <c r="Q295" i="2"/>
  <c r="Q288" i="2"/>
  <c r="Q287" i="2"/>
  <c r="Q296" i="2"/>
  <c r="Q297" i="2"/>
  <c r="Q293" i="2"/>
  <c r="Q291" i="2"/>
  <c r="Q278" i="2"/>
  <c r="Q283" i="2"/>
  <c r="Q286" i="2"/>
  <c r="Q280" i="2"/>
  <c r="Q285" i="2"/>
  <c r="Q281" i="2"/>
  <c r="D184" i="2"/>
  <c r="O147" i="2"/>
  <c r="G295" i="2"/>
  <c r="E231" i="2"/>
  <c r="I292" i="2"/>
  <c r="H245" i="2"/>
  <c r="P93" i="2"/>
  <c r="B296" i="2"/>
  <c r="G87" i="2"/>
  <c r="E240" i="2"/>
  <c r="C192" i="2"/>
  <c r="F73" i="2"/>
  <c r="F84" i="2" s="1"/>
  <c r="F192" i="2"/>
  <c r="G283" i="2"/>
  <c r="G273" i="2"/>
  <c r="J90" i="2"/>
  <c r="G182" i="2"/>
  <c r="G181" i="2"/>
  <c r="G180" i="2"/>
  <c r="F295" i="2"/>
  <c r="B131" i="2"/>
  <c r="B189" i="2"/>
  <c r="E96" i="2"/>
  <c r="E189" i="2"/>
  <c r="P94" i="2"/>
  <c r="N182" i="2"/>
  <c r="I186" i="2"/>
  <c r="S296" i="2"/>
  <c r="F237" i="2"/>
  <c r="C230" i="2"/>
  <c r="C223" i="2"/>
  <c r="B141" i="2"/>
  <c r="P81" i="2"/>
  <c r="J273" i="2"/>
  <c r="J287" i="2" s="1"/>
  <c r="F235" i="2"/>
  <c r="S194" i="2"/>
  <c r="S191" i="2"/>
  <c r="S193" i="2"/>
  <c r="S197" i="2"/>
  <c r="S190" i="2"/>
  <c r="S192" i="2"/>
  <c r="S195" i="2"/>
  <c r="S188" i="2"/>
  <c r="S187" i="2"/>
  <c r="S189" i="2"/>
  <c r="S186" i="2"/>
  <c r="S182" i="2"/>
  <c r="S177" i="2"/>
  <c r="S183" i="2"/>
  <c r="S181" i="2"/>
  <c r="S185" i="2"/>
  <c r="E84" i="2"/>
  <c r="J223" i="2"/>
  <c r="J243" i="2" s="1"/>
  <c r="C185" i="2"/>
  <c r="I135" i="2"/>
  <c r="H296" i="2"/>
  <c r="E283" i="2"/>
  <c r="G292" i="2"/>
  <c r="P241" i="2"/>
  <c r="P246" i="2"/>
  <c r="P238" i="2"/>
  <c r="P239" i="2"/>
  <c r="P237" i="2"/>
  <c r="P240" i="2"/>
  <c r="P242" i="2"/>
  <c r="P243" i="2"/>
  <c r="P244" i="2"/>
  <c r="P228" i="2"/>
  <c r="P245" i="2"/>
  <c r="P233" i="2"/>
  <c r="P235" i="2"/>
  <c r="P230" i="2"/>
  <c r="P247" i="2"/>
  <c r="P234" i="2"/>
  <c r="B134" i="2"/>
  <c r="C187" i="2"/>
  <c r="J236" i="2"/>
  <c r="S147" i="2"/>
  <c r="E181" i="2"/>
  <c r="E173" i="2"/>
  <c r="I143" i="2"/>
  <c r="E237" i="2"/>
  <c r="J190" i="2"/>
  <c r="I236" i="2"/>
  <c r="C190" i="2"/>
  <c r="F147" i="2"/>
  <c r="F197" i="2"/>
  <c r="C186" i="2"/>
  <c r="E81" i="2"/>
  <c r="E292" i="2"/>
  <c r="F88" i="2"/>
  <c r="O290" i="2"/>
  <c r="O289" i="2"/>
  <c r="O294" i="2"/>
  <c r="O295" i="2"/>
  <c r="O287" i="2"/>
  <c r="O293" i="2"/>
  <c r="O288" i="2"/>
  <c r="O292" i="2"/>
  <c r="O277" i="2"/>
  <c r="O280" i="2"/>
  <c r="O282" i="2"/>
  <c r="O291" i="2"/>
  <c r="O284" i="2"/>
  <c r="O278" i="2"/>
  <c r="O279" i="2"/>
  <c r="O285" i="2"/>
  <c r="O296" i="2"/>
  <c r="O283" i="2"/>
  <c r="E291" i="2"/>
  <c r="C232" i="2"/>
  <c r="H241" i="2"/>
  <c r="H141" i="2"/>
  <c r="F287" i="2"/>
  <c r="H94" i="2"/>
  <c r="F247" i="2"/>
  <c r="P87" i="2"/>
  <c r="P91" i="2"/>
  <c r="P95" i="2"/>
  <c r="P89" i="2"/>
  <c r="P88" i="2"/>
  <c r="P90" i="2"/>
  <c r="P97" i="2"/>
  <c r="P96" i="2"/>
  <c r="P84" i="2"/>
  <c r="P83" i="2"/>
  <c r="P80" i="2"/>
  <c r="P85" i="2"/>
  <c r="C194" i="2"/>
  <c r="U180" i="2"/>
  <c r="C239" i="2"/>
  <c r="O281" i="2"/>
  <c r="F123" i="2"/>
  <c r="F136" i="2" s="1"/>
  <c r="G95" i="2"/>
  <c r="N189" i="2"/>
  <c r="N190" i="2"/>
  <c r="N193" i="2"/>
  <c r="N187" i="2"/>
  <c r="N188" i="2"/>
  <c r="N184" i="2"/>
  <c r="N178" i="2"/>
  <c r="N196" i="2"/>
  <c r="N195" i="2"/>
  <c r="N197" i="2"/>
  <c r="N194" i="2"/>
  <c r="B273" i="2"/>
  <c r="B277" i="2" s="1"/>
  <c r="I235" i="2"/>
  <c r="I223" i="2"/>
  <c r="S297" i="2"/>
  <c r="E297" i="2"/>
  <c r="C233" i="2"/>
  <c r="S286" i="2"/>
  <c r="C92" i="2"/>
  <c r="N181" i="2"/>
  <c r="H173" i="2"/>
  <c r="H185" i="2" s="1"/>
  <c r="O286" i="2"/>
  <c r="E233" i="2"/>
  <c r="J189" i="2"/>
  <c r="H135" i="2"/>
  <c r="R293" i="2"/>
  <c r="R290" i="2"/>
  <c r="R287" i="2"/>
  <c r="R294" i="2"/>
  <c r="R288" i="2"/>
  <c r="R291" i="2"/>
  <c r="R289" i="2"/>
  <c r="R292" i="2"/>
  <c r="R277" i="2"/>
  <c r="R284" i="2"/>
  <c r="R281" i="2"/>
  <c r="R286" i="2"/>
  <c r="R282" i="2"/>
  <c r="R278" i="2"/>
  <c r="R279" i="2"/>
  <c r="F91" i="2"/>
  <c r="C138" i="2"/>
  <c r="H96" i="2"/>
  <c r="B194" i="2"/>
  <c r="R93" i="2"/>
  <c r="R88" i="2"/>
  <c r="R87" i="2"/>
  <c r="R91" i="2"/>
  <c r="R89" i="2"/>
  <c r="R83" i="2"/>
  <c r="R90" i="2"/>
  <c r="R84" i="2"/>
  <c r="R81" i="2"/>
  <c r="R79" i="2"/>
  <c r="R95" i="2"/>
  <c r="R78" i="2"/>
  <c r="R86" i="2"/>
  <c r="R92" i="2"/>
  <c r="R96" i="2"/>
  <c r="R77" i="2"/>
  <c r="R94" i="2"/>
  <c r="R97" i="2"/>
  <c r="R85" i="2"/>
  <c r="C182" i="2"/>
  <c r="V185" i="2"/>
  <c r="D196" i="2"/>
  <c r="G235" i="2"/>
  <c r="D147" i="2"/>
  <c r="D187" i="2"/>
  <c r="C238" i="2"/>
  <c r="B146" i="2"/>
  <c r="M188" i="2"/>
  <c r="M196" i="2"/>
  <c r="M190" i="2"/>
  <c r="M197" i="2"/>
  <c r="M187" i="2"/>
  <c r="M191" i="2"/>
  <c r="M192" i="2"/>
  <c r="M177" i="2"/>
  <c r="M194" i="2"/>
  <c r="M180" i="2"/>
  <c r="M193" i="2"/>
  <c r="M184" i="2"/>
  <c r="M181" i="2"/>
  <c r="M183" i="2"/>
  <c r="G297" i="2"/>
  <c r="P227" i="2"/>
  <c r="I123" i="2"/>
  <c r="I141" i="2" s="1"/>
  <c r="G123" i="2"/>
  <c r="G135" i="2" s="1"/>
  <c r="E246" i="2"/>
  <c r="S196" i="2"/>
  <c r="T234" i="2"/>
  <c r="R296" i="2"/>
  <c r="I287" i="2"/>
  <c r="D197" i="2"/>
  <c r="E97" i="2"/>
  <c r="C80" i="2"/>
  <c r="U179" i="2"/>
  <c r="E236" i="2"/>
  <c r="J146" i="2"/>
  <c r="E94" i="2"/>
  <c r="B173" i="2"/>
  <c r="B177" i="2" s="1"/>
  <c r="E284" i="2"/>
  <c r="D133" i="2"/>
  <c r="D189" i="2"/>
  <c r="C237" i="2"/>
  <c r="F290" i="2"/>
  <c r="I296" i="2"/>
  <c r="H242" i="2"/>
  <c r="H284" i="2"/>
  <c r="C273" i="2"/>
  <c r="J123" i="2"/>
  <c r="J145" i="2" s="1"/>
  <c r="D146" i="2"/>
  <c r="T235" i="2"/>
  <c r="U181" i="2"/>
  <c r="N192" i="2"/>
  <c r="H193" i="2"/>
  <c r="F189" i="2"/>
  <c r="N186" i="2"/>
  <c r="J96" i="2"/>
  <c r="O140" i="2"/>
  <c r="O146" i="2"/>
  <c r="O137" i="2"/>
  <c r="O143" i="2"/>
  <c r="O142" i="2"/>
  <c r="O139" i="2"/>
  <c r="O138" i="2"/>
  <c r="O145" i="2"/>
  <c r="O144" i="2"/>
  <c r="O131" i="2"/>
  <c r="O134" i="2"/>
  <c r="O130" i="2"/>
  <c r="O136" i="2"/>
  <c r="B185" i="2"/>
  <c r="J192" i="2"/>
  <c r="B281" i="2"/>
  <c r="I242" i="2"/>
  <c r="N191" i="2"/>
  <c r="S133" i="2"/>
  <c r="K237" i="2"/>
  <c r="K223" i="2"/>
  <c r="K247" i="2" s="1"/>
  <c r="G178" i="2"/>
  <c r="H240" i="2"/>
  <c r="U177" i="2"/>
  <c r="D73" i="2"/>
  <c r="D83" i="2" s="1"/>
  <c r="E196" i="2"/>
  <c r="F94" i="2"/>
  <c r="D240" i="2"/>
  <c r="H243" i="2"/>
  <c r="F284" i="2"/>
  <c r="G197" i="2"/>
  <c r="I173" i="2"/>
  <c r="I189" i="2" s="1"/>
  <c r="H286" i="2"/>
  <c r="G89" i="2"/>
  <c r="R285" i="2"/>
  <c r="E290" i="2"/>
  <c r="F292" i="2"/>
  <c r="V84" i="2"/>
  <c r="F285" i="2"/>
  <c r="H293" i="2"/>
  <c r="H146" i="2"/>
  <c r="D182" i="2"/>
  <c r="K273" i="2"/>
  <c r="K296" i="2" s="1"/>
  <c r="C85" i="2"/>
  <c r="B135" i="2"/>
  <c r="C88" i="2"/>
  <c r="V247" i="2"/>
  <c r="V237" i="2"/>
  <c r="V242" i="2"/>
  <c r="V241" i="2"/>
  <c r="V244" i="2"/>
  <c r="V240" i="2"/>
  <c r="V243" i="2"/>
  <c r="V239" i="2"/>
  <c r="V246" i="2"/>
  <c r="V245" i="2"/>
  <c r="V238" i="2"/>
  <c r="J245" i="2"/>
  <c r="J141" i="2"/>
  <c r="B232" i="2"/>
  <c r="I194" i="2"/>
  <c r="F282" i="2"/>
  <c r="I288" i="2"/>
  <c r="U278" i="2"/>
  <c r="V233" i="2"/>
  <c r="C83" i="2"/>
  <c r="G243" i="2"/>
  <c r="F232" i="2"/>
  <c r="R182" i="2"/>
  <c r="J244" i="2"/>
  <c r="F195" i="2"/>
  <c r="B282" i="2"/>
  <c r="C86" i="2"/>
  <c r="I244" i="2"/>
  <c r="G88" i="2"/>
  <c r="O90" i="2"/>
  <c r="O86" i="2"/>
  <c r="O94" i="2"/>
  <c r="O87" i="2"/>
  <c r="O97" i="2"/>
  <c r="O88" i="2"/>
  <c r="O96" i="2"/>
  <c r="O92" i="2"/>
  <c r="O89" i="2"/>
  <c r="O95" i="2"/>
  <c r="O78" i="2"/>
  <c r="O93" i="2"/>
  <c r="Q183" i="2"/>
  <c r="B186" i="2"/>
  <c r="U230" i="2"/>
  <c r="J197" i="2"/>
  <c r="D192" i="2"/>
  <c r="G240" i="2"/>
  <c r="B231" i="2"/>
  <c r="J97" i="2"/>
  <c r="B286" i="2"/>
  <c r="C142" i="2"/>
  <c r="C235" i="2"/>
  <c r="F286" i="2"/>
  <c r="C196" i="2"/>
  <c r="U146" i="2"/>
  <c r="U139" i="2"/>
  <c r="U143" i="2"/>
  <c r="U141" i="2"/>
  <c r="U147" i="2"/>
  <c r="U142" i="2"/>
  <c r="U144" i="2"/>
  <c r="U137" i="2"/>
  <c r="U140" i="2"/>
  <c r="U138" i="2"/>
  <c r="U145" i="2"/>
  <c r="B184" i="2"/>
  <c r="B292" i="2"/>
  <c r="V132" i="2"/>
  <c r="D142" i="2"/>
  <c r="C132" i="2"/>
  <c r="H137" i="2"/>
  <c r="F133" i="2"/>
  <c r="B229" i="2"/>
  <c r="U130" i="2"/>
  <c r="J86" i="2"/>
  <c r="P284" i="2"/>
  <c r="E186" i="2"/>
  <c r="V135" i="2"/>
  <c r="B180" i="2"/>
  <c r="D91" i="2"/>
  <c r="L287" i="2"/>
  <c r="L295" i="2"/>
  <c r="L290" i="2"/>
  <c r="L294" i="2"/>
  <c r="L288" i="2"/>
  <c r="D134" i="2"/>
  <c r="F138" i="2"/>
  <c r="I191" i="2"/>
  <c r="B228" i="2"/>
  <c r="B223" i="2"/>
  <c r="B227" i="2" s="1"/>
  <c r="J238" i="2"/>
  <c r="I239" i="2"/>
  <c r="E185" i="2"/>
  <c r="S79" i="2"/>
  <c r="D82" i="2"/>
  <c r="F236" i="2"/>
  <c r="E86" i="2"/>
  <c r="C240" i="2"/>
  <c r="F296" i="2"/>
  <c r="S236" i="2"/>
  <c r="I290" i="2"/>
  <c r="B144" i="2"/>
  <c r="T195" i="2"/>
  <c r="T190" i="2"/>
  <c r="T194" i="2"/>
  <c r="T197" i="2"/>
  <c r="T189" i="2"/>
  <c r="T191" i="2"/>
  <c r="T188" i="2"/>
  <c r="T192" i="2"/>
  <c r="T182" i="2"/>
  <c r="T196" i="2"/>
  <c r="T193" i="2"/>
  <c r="T187" i="2"/>
  <c r="H297" i="2"/>
  <c r="B297" i="2"/>
  <c r="F96" i="2"/>
  <c r="L237" i="2"/>
  <c r="L246" i="2"/>
  <c r="L247" i="2"/>
  <c r="L239" i="2"/>
  <c r="L238" i="2"/>
  <c r="L243" i="2"/>
  <c r="L241" i="2"/>
  <c r="V128" i="2"/>
  <c r="I245" i="2"/>
  <c r="L139" i="2"/>
  <c r="J92" i="2"/>
  <c r="L230" i="2"/>
  <c r="G234" i="2"/>
  <c r="I238" i="2"/>
  <c r="C96" i="2"/>
  <c r="I243" i="2"/>
  <c r="D230" i="2"/>
  <c r="B233" i="2"/>
  <c r="J194" i="2"/>
  <c r="S232" i="2"/>
  <c r="F294" i="2"/>
  <c r="J88" i="2"/>
  <c r="D186" i="2"/>
  <c r="I294" i="2"/>
  <c r="K173" i="2"/>
  <c r="K191" i="2" s="1"/>
  <c r="J191" i="2"/>
  <c r="C95" i="2"/>
  <c r="C134" i="2"/>
  <c r="K96" i="2"/>
  <c r="N89" i="2"/>
  <c r="N91" i="2"/>
  <c r="N90" i="2"/>
  <c r="N78" i="2"/>
  <c r="N96" i="2"/>
  <c r="N92" i="2"/>
  <c r="N86" i="2"/>
  <c r="N87" i="2"/>
  <c r="N95" i="2"/>
  <c r="N93" i="2"/>
  <c r="N88" i="2"/>
  <c r="N81" i="2"/>
  <c r="N84" i="2"/>
  <c r="B246" i="2"/>
  <c r="B183" i="2"/>
  <c r="E87" i="2"/>
  <c r="V236" i="2"/>
  <c r="V127" i="2"/>
  <c r="T132" i="2"/>
  <c r="C131" i="2"/>
  <c r="B289" i="2"/>
  <c r="F90" i="2"/>
  <c r="D136" i="2"/>
  <c r="E238" i="2"/>
  <c r="G287" i="2"/>
  <c r="D191" i="2"/>
  <c r="I140" i="2"/>
  <c r="D223" i="2"/>
  <c r="U87" i="2"/>
  <c r="U96" i="2"/>
  <c r="U91" i="2"/>
  <c r="U90" i="2"/>
  <c r="U94" i="2"/>
  <c r="U88" i="2"/>
  <c r="U89" i="2"/>
  <c r="U93" i="2"/>
  <c r="U92" i="2"/>
  <c r="U95" i="2"/>
  <c r="U97" i="2"/>
  <c r="I295" i="2"/>
  <c r="J147" i="2"/>
  <c r="H289" i="2"/>
  <c r="E282" i="2"/>
  <c r="B287" i="2"/>
  <c r="D180" i="2"/>
  <c r="G238" i="2"/>
  <c r="D239" i="2"/>
  <c r="F139" i="2"/>
  <c r="C133" i="2"/>
  <c r="I196" i="2"/>
  <c r="Q92" i="2"/>
  <c r="Q89" i="2"/>
  <c r="Q96" i="2"/>
  <c r="Q91" i="2"/>
  <c r="Q88" i="2"/>
  <c r="Q95" i="2"/>
  <c r="Q87" i="2"/>
  <c r="Q94" i="2"/>
  <c r="Q90" i="2"/>
  <c r="I297" i="2"/>
  <c r="J144" i="2"/>
  <c r="H288" i="2"/>
  <c r="S85" i="2"/>
  <c r="H84" i="2"/>
  <c r="R143" i="2"/>
  <c r="R140" i="2"/>
  <c r="R137" i="2"/>
  <c r="R138" i="2"/>
  <c r="R146" i="2"/>
  <c r="R141" i="2"/>
  <c r="R144" i="2"/>
  <c r="R142" i="2"/>
  <c r="R139" i="2"/>
  <c r="R145" i="2"/>
  <c r="R147" i="2"/>
  <c r="J186" i="2"/>
  <c r="C242" i="2"/>
  <c r="U281" i="2"/>
  <c r="K244" i="2"/>
  <c r="E182" i="2"/>
  <c r="B195" i="2"/>
  <c r="H139" i="2"/>
  <c r="H85" i="2"/>
  <c r="V297" i="2"/>
  <c r="V288" i="2"/>
  <c r="V295" i="2"/>
  <c r="V290" i="2"/>
  <c r="V294" i="2"/>
  <c r="V287" i="2"/>
  <c r="V296" i="2"/>
  <c r="V293" i="2"/>
  <c r="V289" i="2"/>
  <c r="V292" i="2"/>
  <c r="V291" i="2"/>
  <c r="U81" i="2"/>
  <c r="D144" i="2"/>
  <c r="S78" i="2"/>
  <c r="F137" i="2"/>
  <c r="B234" i="2"/>
  <c r="C147" i="2"/>
  <c r="Q195" i="2"/>
  <c r="C236" i="2"/>
  <c r="B132" i="2"/>
  <c r="L187" i="2"/>
  <c r="L195" i="2"/>
  <c r="L190" i="2"/>
  <c r="L194" i="2"/>
  <c r="L191" i="2"/>
  <c r="R185" i="2"/>
  <c r="L86" i="2"/>
  <c r="J91" i="2"/>
  <c r="C130" i="2"/>
  <c r="V232" i="2"/>
  <c r="G190" i="2"/>
  <c r="G293" i="2"/>
  <c r="C143" i="2"/>
  <c r="F188" i="2"/>
  <c r="I241" i="2"/>
  <c r="I240" i="2"/>
  <c r="H234" i="2"/>
  <c r="F95" i="2"/>
  <c r="R195" i="2"/>
  <c r="K243" i="2"/>
  <c r="G244" i="2"/>
  <c r="G294" i="2"/>
  <c r="H239" i="2"/>
  <c r="E92" i="2"/>
  <c r="E192" i="2"/>
  <c r="I139" i="2"/>
  <c r="V129" i="2"/>
  <c r="D235" i="2"/>
  <c r="F135" i="2"/>
  <c r="I188" i="2"/>
  <c r="B242" i="2"/>
  <c r="J241" i="2"/>
  <c r="S231" i="2"/>
  <c r="U227" i="2"/>
  <c r="C197" i="2"/>
  <c r="F184" i="2"/>
  <c r="L80" i="2"/>
  <c r="F289" i="2"/>
  <c r="C179" i="2"/>
  <c r="B147" i="2"/>
  <c r="H238" i="2"/>
  <c r="T136" i="2"/>
  <c r="O91" i="2"/>
  <c r="N289" i="2"/>
  <c r="N288" i="2"/>
  <c r="N287" i="2"/>
  <c r="N295" i="2"/>
  <c r="N291" i="2"/>
  <c r="N290" i="2"/>
  <c r="O81" i="2"/>
  <c r="F239" i="2"/>
  <c r="C87" i="2"/>
  <c r="U131" i="2"/>
  <c r="B238" i="2"/>
  <c r="C137" i="2"/>
  <c r="B96" i="2"/>
  <c r="T284" i="2"/>
  <c r="G92" i="2"/>
  <c r="N283" i="2"/>
  <c r="J139" i="2"/>
  <c r="D135" i="2"/>
  <c r="E239" i="2"/>
  <c r="K88" i="2"/>
  <c r="O240" i="2"/>
  <c r="O237" i="2"/>
  <c r="O246" i="2"/>
  <c r="O238" i="2"/>
  <c r="O245" i="2"/>
  <c r="O247" i="2"/>
  <c r="O239" i="2"/>
  <c r="O242" i="2"/>
  <c r="E296" i="2"/>
  <c r="I237" i="2"/>
  <c r="Q193" i="2"/>
  <c r="Q77" i="2"/>
  <c r="J94" i="2"/>
  <c r="R127" i="2"/>
  <c r="F134" i="2"/>
  <c r="K195" i="2"/>
  <c r="I293" i="2"/>
  <c r="P191" i="2"/>
  <c r="P195" i="2"/>
  <c r="P192" i="2"/>
  <c r="P190" i="2"/>
  <c r="P197" i="2"/>
  <c r="P193" i="2"/>
  <c r="P189" i="2"/>
  <c r="P196" i="2"/>
  <c r="P188" i="2"/>
  <c r="P194" i="2"/>
  <c r="P187" i="2"/>
  <c r="J187" i="2"/>
  <c r="N80" i="2"/>
  <c r="B279" i="2"/>
  <c r="V277" i="2"/>
  <c r="C94" i="2"/>
  <c r="F185" i="2"/>
  <c r="R136" i="2"/>
  <c r="B86" i="2"/>
  <c r="L177" i="2"/>
  <c r="J193" i="2"/>
  <c r="R243" i="2"/>
  <c r="R240" i="2"/>
  <c r="R237" i="2"/>
  <c r="R239" i="2"/>
  <c r="R238" i="2"/>
  <c r="R246" i="2"/>
  <c r="R241" i="2"/>
  <c r="R245" i="2"/>
  <c r="R242" i="2"/>
  <c r="G247" i="2"/>
  <c r="B236" i="2"/>
  <c r="L296" i="2"/>
  <c r="C136" i="2"/>
  <c r="F194" i="2"/>
  <c r="F244" i="2"/>
  <c r="U246" i="2"/>
  <c r="U247" i="2"/>
  <c r="U244" i="2"/>
  <c r="U240" i="2"/>
  <c r="U243" i="2"/>
  <c r="U241" i="2"/>
  <c r="U237" i="2"/>
  <c r="U239" i="2"/>
  <c r="U242" i="2"/>
  <c r="U238" i="2"/>
  <c r="U245" i="2"/>
  <c r="C247" i="2"/>
  <c r="F92" i="2"/>
  <c r="E244" i="2"/>
  <c r="K196" i="2"/>
  <c r="C246" i="2"/>
  <c r="K245" i="2"/>
  <c r="V147" i="2"/>
  <c r="V142" i="2"/>
  <c r="V144" i="2"/>
  <c r="V137" i="2"/>
  <c r="V141" i="2"/>
  <c r="V146" i="2"/>
  <c r="V138" i="2"/>
  <c r="V139" i="2"/>
  <c r="V136" i="2"/>
  <c r="V145" i="2"/>
  <c r="V140" i="2"/>
  <c r="V143" i="2"/>
  <c r="E187" i="2"/>
  <c r="D84" i="2"/>
  <c r="H294" i="2"/>
  <c r="H147" i="2"/>
  <c r="T291" i="2"/>
  <c r="T295" i="2"/>
  <c r="T287" i="2"/>
  <c r="T296" i="2"/>
  <c r="T288" i="2"/>
  <c r="T292" i="2"/>
  <c r="T293" i="2"/>
  <c r="T290" i="2"/>
  <c r="T294" i="2"/>
  <c r="T297" i="2"/>
  <c r="T289" i="2"/>
  <c r="U232" i="2"/>
  <c r="G192" i="2"/>
  <c r="L78" i="2"/>
  <c r="F146" i="2"/>
  <c r="E191" i="2"/>
  <c r="F297" i="2"/>
  <c r="G194" i="2"/>
  <c r="H91" i="2"/>
  <c r="K239" i="2"/>
  <c r="C184" i="2"/>
  <c r="M138" i="2"/>
  <c r="M144" i="2"/>
  <c r="M145" i="2"/>
  <c r="M143" i="2"/>
  <c r="M137" i="2"/>
  <c r="M140" i="2"/>
  <c r="M147" i="2"/>
  <c r="M141" i="2"/>
  <c r="M146" i="2"/>
  <c r="M142" i="2"/>
  <c r="K293" i="2"/>
  <c r="Q192" i="2"/>
  <c r="Q194" i="2"/>
  <c r="Q187" i="2"/>
  <c r="Q191" i="2"/>
  <c r="Q190" i="2"/>
  <c r="Q196" i="2"/>
  <c r="Q188" i="2"/>
  <c r="Q189" i="2"/>
  <c r="J196" i="2"/>
  <c r="B284" i="2"/>
  <c r="D183" i="2"/>
  <c r="I144" i="2"/>
  <c r="F245" i="2"/>
  <c r="G184" i="2"/>
  <c r="L79" i="2"/>
  <c r="B240" i="2"/>
  <c r="T279" i="2"/>
  <c r="T139" i="2"/>
  <c r="T145" i="2"/>
  <c r="T138" i="2"/>
  <c r="T141" i="2"/>
  <c r="T134" i="2"/>
  <c r="T143" i="2"/>
  <c r="T140" i="2"/>
  <c r="T142" i="2"/>
  <c r="T144" i="2"/>
  <c r="T137" i="2"/>
  <c r="T131" i="2"/>
  <c r="M133" i="2"/>
  <c r="C145" i="2"/>
  <c r="B143" i="2"/>
  <c r="E281" i="2"/>
  <c r="M130" i="2"/>
  <c r="M139" i="2"/>
  <c r="G84" i="2"/>
  <c r="D273" i="2"/>
  <c r="D285" i="2" s="1"/>
  <c r="D195" i="2"/>
  <c r="G245" i="2"/>
  <c r="N97" i="2"/>
  <c r="G296" i="2"/>
  <c r="E83" i="2"/>
  <c r="H92" i="2"/>
  <c r="K73" i="2"/>
  <c r="K92" i="2" s="1"/>
  <c r="B187" i="2"/>
  <c r="I289" i="2"/>
  <c r="L81" i="2"/>
  <c r="L87" i="2"/>
  <c r="L92" i="2"/>
  <c r="L88" i="2"/>
  <c r="L91" i="2"/>
  <c r="L95" i="2"/>
  <c r="L97" i="2"/>
  <c r="L90" i="2"/>
  <c r="L96" i="2"/>
  <c r="L83" i="2"/>
  <c r="L89" i="2"/>
  <c r="R191" i="2"/>
  <c r="R189" i="2"/>
  <c r="R193" i="2"/>
  <c r="R188" i="2"/>
  <c r="R190" i="2"/>
  <c r="R194" i="2"/>
  <c r="R197" i="2"/>
  <c r="R192" i="2"/>
  <c r="R187" i="2"/>
  <c r="H136" i="2"/>
  <c r="D185" i="2"/>
  <c r="I146" i="2"/>
  <c r="L94" i="2"/>
  <c r="F242" i="2"/>
  <c r="E241" i="2"/>
  <c r="G286" i="2"/>
  <c r="S244" i="2"/>
  <c r="S242" i="2"/>
  <c r="S246" i="2"/>
  <c r="S238" i="2"/>
  <c r="S239" i="2"/>
  <c r="S237" i="2"/>
  <c r="S240" i="2"/>
  <c r="S243" i="2"/>
  <c r="S247" i="2"/>
  <c r="S241" i="2"/>
  <c r="S245" i="2"/>
  <c r="F196" i="2"/>
  <c r="C91" i="2"/>
  <c r="F190" i="2"/>
  <c r="G96" i="2"/>
  <c r="U296" i="2"/>
  <c r="U292" i="2"/>
  <c r="U288" i="2"/>
  <c r="U297" i="2"/>
  <c r="U294" i="2"/>
  <c r="U290" i="2"/>
  <c r="U293" i="2"/>
  <c r="U295" i="2"/>
  <c r="U287" i="2"/>
  <c r="U289" i="2"/>
  <c r="U291" i="2"/>
  <c r="E245" i="2"/>
  <c r="F186" i="2"/>
  <c r="J89" i="2"/>
  <c r="F233" i="2"/>
  <c r="J246" i="2"/>
  <c r="C181" i="2"/>
  <c r="P138" i="2"/>
  <c r="P143" i="2"/>
  <c r="P141" i="2"/>
  <c r="P137" i="2"/>
  <c r="P131" i="2"/>
  <c r="P140" i="2"/>
  <c r="P139" i="2"/>
  <c r="P146" i="2"/>
  <c r="P144" i="2"/>
  <c r="P142" i="2"/>
  <c r="P129" i="2"/>
  <c r="B181" i="2"/>
  <c r="Q185" i="2"/>
  <c r="D194" i="2"/>
  <c r="I138" i="2"/>
  <c r="C140" i="2"/>
  <c r="M129" i="2"/>
  <c r="D234" i="2"/>
  <c r="R184" i="2"/>
  <c r="J140" i="2"/>
  <c r="B245" i="2"/>
  <c r="M128" i="2"/>
  <c r="H89" i="2"/>
  <c r="I192" i="2"/>
  <c r="H285" i="2"/>
  <c r="V134" i="2"/>
  <c r="C195" i="2"/>
  <c r="H144" i="2"/>
  <c r="B235" i="2"/>
  <c r="K188" i="2"/>
  <c r="F291" i="2"/>
  <c r="B133" i="2"/>
  <c r="B196" i="2"/>
  <c r="D92" i="2"/>
  <c r="H287" i="2"/>
  <c r="P291" i="2"/>
  <c r="P289" i="2"/>
  <c r="P296" i="2"/>
  <c r="P287" i="2"/>
  <c r="P288" i="2"/>
  <c r="P297" i="2"/>
  <c r="P294" i="2"/>
  <c r="P290" i="2"/>
  <c r="P295" i="2"/>
  <c r="F83" i="2"/>
  <c r="V231" i="2"/>
  <c r="G185" i="2"/>
  <c r="B95" i="2"/>
  <c r="Q241" i="2"/>
  <c r="Q242" i="2"/>
  <c r="Q238" i="2"/>
  <c r="Q237" i="2"/>
  <c r="Q239" i="2"/>
  <c r="Q244" i="2"/>
  <c r="Q246" i="2"/>
  <c r="Q240" i="2"/>
  <c r="E285" i="2"/>
  <c r="Q229" i="2"/>
  <c r="E289" i="2"/>
  <c r="V228" i="2"/>
  <c r="L137" i="2"/>
  <c r="L143" i="2"/>
  <c r="L141" i="2"/>
  <c r="L145" i="2"/>
  <c r="L142" i="2"/>
  <c r="H292" i="2"/>
  <c r="I187" i="2"/>
  <c r="I90" i="2"/>
  <c r="I286" i="2"/>
  <c r="C283" i="2"/>
  <c r="J137" i="2"/>
  <c r="B188" i="2"/>
  <c r="V230" i="2"/>
  <c r="H291" i="2"/>
  <c r="B295" i="2"/>
  <c r="D188" i="2"/>
  <c r="G246" i="2"/>
  <c r="Q182" i="2"/>
  <c r="E247" i="2"/>
  <c r="M238" i="2"/>
  <c r="M239" i="2"/>
  <c r="M244" i="2"/>
  <c r="M237" i="2"/>
  <c r="M245" i="2"/>
  <c r="M247" i="2"/>
  <c r="M242" i="2"/>
  <c r="M241" i="2"/>
  <c r="T146" i="2"/>
  <c r="L147" i="2"/>
  <c r="C241" i="2"/>
  <c r="F293" i="2"/>
  <c r="B138" i="2"/>
  <c r="H236" i="2"/>
  <c r="B192" i="2"/>
  <c r="U229" i="2"/>
  <c r="G289" i="2"/>
  <c r="D87" i="2"/>
  <c r="O227" i="2"/>
  <c r="D295" i="2"/>
  <c r="R181" i="2"/>
  <c r="P293" i="2"/>
  <c r="C229" i="2"/>
  <c r="K238" i="2"/>
  <c r="B145" i="2"/>
  <c r="J87" i="2"/>
  <c r="H138" i="2"/>
  <c r="G183" i="2"/>
  <c r="T128" i="2"/>
  <c r="H235" i="2"/>
  <c r="B136" i="2"/>
  <c r="M88" i="2"/>
  <c r="M87" i="2"/>
  <c r="M90" i="2"/>
  <c r="M92" i="2"/>
  <c r="M93" i="2"/>
  <c r="M97" i="2"/>
  <c r="M96" i="2"/>
  <c r="M94" i="2"/>
  <c r="M95" i="2"/>
  <c r="C191" i="2"/>
  <c r="E123" i="2"/>
  <c r="E135" i="2" s="1"/>
  <c r="B191" i="2"/>
  <c r="E287" i="2"/>
  <c r="E195" i="2"/>
  <c r="G237" i="2"/>
  <c r="F234" i="2"/>
  <c r="D131" i="2"/>
  <c r="D231" i="2"/>
  <c r="U282" i="2"/>
  <c r="D282" i="2"/>
  <c r="Q83" i="2"/>
  <c r="E85" i="2"/>
  <c r="K194" i="2"/>
  <c r="L278" i="2"/>
  <c r="E90" i="2"/>
  <c r="N280" i="2"/>
  <c r="T129" i="2"/>
  <c r="B243" i="2"/>
  <c r="N284" i="2"/>
  <c r="E235" i="2"/>
  <c r="D288" i="2"/>
  <c r="D292" i="2"/>
  <c r="H88" i="2"/>
  <c r="F187" i="2"/>
  <c r="D242" i="2"/>
  <c r="B137" i="2"/>
  <c r="G86" i="2"/>
  <c r="E232" i="2"/>
  <c r="E286" i="2"/>
  <c r="T277" i="2"/>
  <c r="E188" i="2"/>
  <c r="G241" i="2"/>
  <c r="G90" i="2"/>
  <c r="F238" i="2"/>
  <c r="D247" i="2"/>
  <c r="F140" i="2"/>
  <c r="B241" i="2"/>
  <c r="B73" i="2"/>
  <c r="B91" i="2" s="1"/>
  <c r="B78" i="2"/>
  <c r="F288" i="2"/>
  <c r="K242" i="2"/>
  <c r="C180" i="2"/>
  <c r="M127" i="2"/>
  <c r="H95" i="2"/>
  <c r="Q177" i="2"/>
  <c r="F82" i="2"/>
  <c r="F246" i="2"/>
  <c r="D246" i="2"/>
  <c r="T282" i="2"/>
  <c r="G196" i="2"/>
  <c r="V235" i="2"/>
  <c r="E295" i="2"/>
  <c r="F193" i="2"/>
  <c r="O190" i="2"/>
  <c r="O189" i="2"/>
  <c r="O194" i="2"/>
  <c r="O179" i="2"/>
  <c r="O192" i="2"/>
  <c r="O191" i="2"/>
  <c r="O197" i="2"/>
  <c r="O187" i="2"/>
  <c r="O195" i="2"/>
  <c r="O188" i="2"/>
  <c r="I97" i="2"/>
  <c r="D193" i="2"/>
  <c r="K123" i="2"/>
  <c r="K140" i="2" s="1"/>
  <c r="B130" i="2"/>
  <c r="U233" i="2"/>
  <c r="G85" i="2"/>
  <c r="G191" i="2"/>
  <c r="D236" i="2"/>
  <c r="G285" i="2"/>
  <c r="N94" i="2"/>
  <c r="J239" i="2"/>
  <c r="I246" i="2"/>
  <c r="F283" i="2"/>
  <c r="C183" i="2"/>
  <c r="O180" i="2"/>
  <c r="O79" i="2"/>
  <c r="D145" i="2"/>
  <c r="E294" i="2"/>
  <c r="I73" i="2"/>
  <c r="S90" i="2"/>
  <c r="S94" i="2"/>
  <c r="S88" i="2"/>
  <c r="S87" i="2"/>
  <c r="S92" i="2"/>
  <c r="S93" i="2"/>
  <c r="S97" i="2"/>
  <c r="S96" i="2"/>
  <c r="S91" i="2"/>
  <c r="S95" i="2"/>
  <c r="S89" i="2"/>
  <c r="E288" i="2"/>
  <c r="C39" i="17"/>
  <c r="F39" i="17" s="1"/>
  <c r="C38" i="17"/>
  <c r="F38" i="17" s="1"/>
  <c r="C40" i="17"/>
  <c r="F40" i="17" s="1"/>
  <c r="C41" i="17"/>
  <c r="F41" i="17"/>
  <c r="G51" i="16"/>
  <c r="G57" i="16"/>
  <c r="G49" i="16"/>
  <c r="G53" i="16"/>
  <c r="G54" i="16"/>
  <c r="G62" i="16"/>
  <c r="G56" i="16"/>
  <c r="G58" i="16"/>
  <c r="G52" i="16"/>
  <c r="G50" i="16"/>
  <c r="G63" i="16"/>
  <c r="G60" i="16"/>
  <c r="G59" i="16"/>
  <c r="H24" i="14"/>
  <c r="H21" i="14"/>
  <c r="H22" i="14"/>
  <c r="C71" i="11"/>
  <c r="C69" i="11"/>
  <c r="C67" i="11"/>
  <c r="C68" i="11"/>
  <c r="C65" i="11"/>
  <c r="C70" i="11"/>
  <c r="F74" i="11"/>
  <c r="F68" i="11"/>
  <c r="D69" i="11"/>
  <c r="F61" i="11"/>
  <c r="F67" i="11" s="1"/>
  <c r="E61" i="11"/>
  <c r="E69" i="11" s="1"/>
  <c r="F72" i="11"/>
  <c r="C72" i="11"/>
  <c r="D61" i="11"/>
  <c r="D71" i="11" s="1"/>
  <c r="E67" i="11"/>
  <c r="B61" i="11"/>
  <c r="B65" i="11" s="1"/>
  <c r="C278" i="2" l="1"/>
  <c r="C277" i="2"/>
  <c r="H188" i="2"/>
  <c r="J293" i="2"/>
  <c r="I84" i="2"/>
  <c r="I89" i="2"/>
  <c r="I77" i="2"/>
  <c r="I82" i="2"/>
  <c r="I83" i="2"/>
  <c r="I79" i="2"/>
  <c r="I80" i="2"/>
  <c r="I78" i="2"/>
  <c r="I81" i="2"/>
  <c r="I93" i="2"/>
  <c r="B88" i="2"/>
  <c r="C286" i="2"/>
  <c r="K137" i="2"/>
  <c r="E145" i="2"/>
  <c r="G142" i="2"/>
  <c r="W242" i="2"/>
  <c r="S43" i="2" s="1"/>
  <c r="G139" i="2"/>
  <c r="W139" i="2" s="1"/>
  <c r="Q40" i="2" s="1"/>
  <c r="K143" i="2"/>
  <c r="D296" i="2"/>
  <c r="D229" i="2"/>
  <c r="W229" i="2" s="1"/>
  <c r="S30" i="2" s="1"/>
  <c r="D228" i="2"/>
  <c r="D227" i="2"/>
  <c r="D244" i="2"/>
  <c r="D238" i="2"/>
  <c r="W238" i="2" s="1"/>
  <c r="S39" i="2" s="1"/>
  <c r="G140" i="2"/>
  <c r="K189" i="2"/>
  <c r="B294" i="2"/>
  <c r="K294" i="2"/>
  <c r="J295" i="2"/>
  <c r="I185" i="2"/>
  <c r="K190" i="2"/>
  <c r="F144" i="2"/>
  <c r="C228" i="2"/>
  <c r="W228" i="2" s="1"/>
  <c r="S29" i="2" s="1"/>
  <c r="C227" i="2"/>
  <c r="W227" i="2" s="1"/>
  <c r="S28" i="2" s="1"/>
  <c r="B247" i="2"/>
  <c r="G282" i="2"/>
  <c r="G279" i="2"/>
  <c r="G278" i="2"/>
  <c r="G280" i="2"/>
  <c r="G277" i="2"/>
  <c r="G281" i="2"/>
  <c r="D90" i="2"/>
  <c r="F132" i="2"/>
  <c r="B291" i="2"/>
  <c r="B239" i="2"/>
  <c r="C245" i="2"/>
  <c r="D241" i="2"/>
  <c r="W241" i="2" s="1"/>
  <c r="S42" i="2" s="1"/>
  <c r="G290" i="2"/>
  <c r="B230" i="2"/>
  <c r="D143" i="2"/>
  <c r="W143" i="2" s="1"/>
  <c r="Q44" i="2" s="1"/>
  <c r="I197" i="2"/>
  <c r="K288" i="2"/>
  <c r="B182" i="2"/>
  <c r="G291" i="2"/>
  <c r="K136" i="2"/>
  <c r="K134" i="2"/>
  <c r="K128" i="2"/>
  <c r="K147" i="2"/>
  <c r="K130" i="2"/>
  <c r="K129" i="2"/>
  <c r="K135" i="2"/>
  <c r="K131" i="2"/>
  <c r="K133" i="2"/>
  <c r="K132" i="2"/>
  <c r="K127" i="2"/>
  <c r="E130" i="2"/>
  <c r="E128" i="2"/>
  <c r="E141" i="2"/>
  <c r="E129" i="2"/>
  <c r="E127" i="2"/>
  <c r="W187" i="2"/>
  <c r="R38" i="2" s="1"/>
  <c r="C296" i="2"/>
  <c r="W296" i="2" s="1"/>
  <c r="T47" i="2" s="1"/>
  <c r="B94" i="2"/>
  <c r="C294" i="2"/>
  <c r="C287" i="2"/>
  <c r="C290" i="2"/>
  <c r="E138" i="2"/>
  <c r="I85" i="2"/>
  <c r="D85" i="2"/>
  <c r="B179" i="2"/>
  <c r="K287" i="2"/>
  <c r="I86" i="2"/>
  <c r="G133" i="2"/>
  <c r="H184" i="2"/>
  <c r="I234" i="2"/>
  <c r="I231" i="2"/>
  <c r="I227" i="2"/>
  <c r="I232" i="2"/>
  <c r="I228" i="2"/>
  <c r="I229" i="2"/>
  <c r="I233" i="2"/>
  <c r="I230" i="2"/>
  <c r="B87" i="2"/>
  <c r="E180" i="2"/>
  <c r="E190" i="2"/>
  <c r="E179" i="2"/>
  <c r="E177" i="2"/>
  <c r="E178" i="2"/>
  <c r="E142" i="2"/>
  <c r="C291" i="2"/>
  <c r="K192" i="2"/>
  <c r="D237" i="2"/>
  <c r="G242" i="2"/>
  <c r="B244" i="2"/>
  <c r="I87" i="2"/>
  <c r="H133" i="2"/>
  <c r="H132" i="2"/>
  <c r="H130" i="2"/>
  <c r="H128" i="2"/>
  <c r="H129" i="2"/>
  <c r="H131" i="2"/>
  <c r="H127" i="2"/>
  <c r="G137" i="2"/>
  <c r="I92" i="2"/>
  <c r="B127" i="2"/>
  <c r="B142" i="2"/>
  <c r="H134" i="2"/>
  <c r="C295" i="2"/>
  <c r="W295" i="2" s="1"/>
  <c r="T46" i="2" s="1"/>
  <c r="B83" i="2"/>
  <c r="B190" i="2"/>
  <c r="G82" i="2"/>
  <c r="G97" i="2"/>
  <c r="G78" i="2"/>
  <c r="G79" i="2"/>
  <c r="G80" i="2"/>
  <c r="G77" i="2"/>
  <c r="G81" i="2"/>
  <c r="G93" i="2"/>
  <c r="J142" i="2"/>
  <c r="C128" i="2"/>
  <c r="W128" i="2" s="1"/>
  <c r="Q29" i="2" s="1"/>
  <c r="C144" i="2"/>
  <c r="C127" i="2"/>
  <c r="B283" i="2"/>
  <c r="W196" i="2"/>
  <c r="R47" i="2" s="1"/>
  <c r="G132" i="2"/>
  <c r="G130" i="2"/>
  <c r="G131" i="2"/>
  <c r="G127" i="2"/>
  <c r="G128" i="2"/>
  <c r="G129" i="2"/>
  <c r="J285" i="2"/>
  <c r="J278" i="2"/>
  <c r="J280" i="2"/>
  <c r="J277" i="2"/>
  <c r="J281" i="2"/>
  <c r="J284" i="2"/>
  <c r="J279" i="2"/>
  <c r="J283" i="2"/>
  <c r="J282" i="2"/>
  <c r="J297" i="2"/>
  <c r="H186" i="2"/>
  <c r="W186" i="2" s="1"/>
  <c r="R37" i="2" s="1"/>
  <c r="K86" i="2"/>
  <c r="K97" i="2"/>
  <c r="K81" i="2"/>
  <c r="K89" i="2"/>
  <c r="K93" i="2"/>
  <c r="K77" i="2"/>
  <c r="K80" i="2"/>
  <c r="K84" i="2"/>
  <c r="K83" i="2"/>
  <c r="K90" i="2"/>
  <c r="K79" i="2"/>
  <c r="K85" i="2"/>
  <c r="K78" i="2"/>
  <c r="K82" i="2"/>
  <c r="D279" i="2"/>
  <c r="D277" i="2"/>
  <c r="D278" i="2"/>
  <c r="H195" i="2"/>
  <c r="J286" i="2"/>
  <c r="C279" i="2"/>
  <c r="W279" i="2" s="1"/>
  <c r="T30" i="2" s="1"/>
  <c r="K95" i="2"/>
  <c r="H194" i="2"/>
  <c r="K145" i="2"/>
  <c r="J290" i="2"/>
  <c r="J291" i="2"/>
  <c r="K187" i="2"/>
  <c r="W292" i="2"/>
  <c r="T43" i="2" s="1"/>
  <c r="D280" i="2"/>
  <c r="E139" i="2"/>
  <c r="K236" i="2"/>
  <c r="K233" i="2"/>
  <c r="K230" i="2"/>
  <c r="K228" i="2"/>
  <c r="K227" i="2"/>
  <c r="K231" i="2"/>
  <c r="K235" i="2"/>
  <c r="K232" i="2"/>
  <c r="K234" i="2"/>
  <c r="K229" i="2"/>
  <c r="K142" i="2"/>
  <c r="D96" i="2"/>
  <c r="W96" i="2" s="1"/>
  <c r="P47" i="2" s="1"/>
  <c r="D243" i="2"/>
  <c r="I134" i="2"/>
  <c r="I130" i="2"/>
  <c r="I133" i="2"/>
  <c r="I132" i="2"/>
  <c r="I131" i="2"/>
  <c r="I128" i="2"/>
  <c r="I127" i="2"/>
  <c r="I145" i="2"/>
  <c r="I129" i="2"/>
  <c r="I136" i="2"/>
  <c r="D281" i="2"/>
  <c r="E137" i="2"/>
  <c r="H192" i="2"/>
  <c r="W192" i="2" s="1"/>
  <c r="R43" i="2" s="1"/>
  <c r="E194" i="2"/>
  <c r="I284" i="2"/>
  <c r="I277" i="2"/>
  <c r="I283" i="2"/>
  <c r="I278" i="2"/>
  <c r="I279" i="2"/>
  <c r="I281" i="2"/>
  <c r="I282" i="2"/>
  <c r="I280" i="2"/>
  <c r="K291" i="2"/>
  <c r="C285" i="2"/>
  <c r="K297" i="2"/>
  <c r="D86" i="2"/>
  <c r="J138" i="2"/>
  <c r="G83" i="2"/>
  <c r="B285" i="2"/>
  <c r="D179" i="2"/>
  <c r="D178" i="2"/>
  <c r="D190" i="2"/>
  <c r="D177" i="2"/>
  <c r="W177" i="2" s="1"/>
  <c r="R28" i="2" s="1"/>
  <c r="C139" i="2"/>
  <c r="E184" i="2"/>
  <c r="C129" i="2"/>
  <c r="H190" i="2"/>
  <c r="W145" i="2"/>
  <c r="Q46" i="2" s="1"/>
  <c r="J294" i="2"/>
  <c r="E131" i="2"/>
  <c r="W86" i="2"/>
  <c r="P37" i="2" s="1"/>
  <c r="E136" i="2"/>
  <c r="W136" i="2" s="1"/>
  <c r="Q37" i="2" s="1"/>
  <c r="C293" i="2"/>
  <c r="E147" i="2"/>
  <c r="B90" i="2"/>
  <c r="W90" i="2" s="1"/>
  <c r="P41" i="2" s="1"/>
  <c r="G145" i="2"/>
  <c r="D284" i="2"/>
  <c r="W284" i="2" s="1"/>
  <c r="T35" i="2" s="1"/>
  <c r="B79" i="2"/>
  <c r="E146" i="2"/>
  <c r="F131" i="2"/>
  <c r="F145" i="2"/>
  <c r="F130" i="2"/>
  <c r="W130" i="2" s="1"/>
  <c r="Q31" i="2" s="1"/>
  <c r="F129" i="2"/>
  <c r="F128" i="2"/>
  <c r="F127" i="2"/>
  <c r="F141" i="2"/>
  <c r="I195" i="2"/>
  <c r="J136" i="2"/>
  <c r="K193" i="2"/>
  <c r="B293" i="2"/>
  <c r="I94" i="2"/>
  <c r="I91" i="2"/>
  <c r="W91" i="2" s="1"/>
  <c r="P42" i="2" s="1"/>
  <c r="H142" i="2"/>
  <c r="I285" i="2"/>
  <c r="K144" i="2"/>
  <c r="K94" i="2"/>
  <c r="H233" i="2"/>
  <c r="H228" i="2"/>
  <c r="H229" i="2"/>
  <c r="H230" i="2"/>
  <c r="H227" i="2"/>
  <c r="H231" i="2"/>
  <c r="H232" i="2"/>
  <c r="J143" i="2"/>
  <c r="G284" i="2"/>
  <c r="B129" i="2"/>
  <c r="D94" i="2"/>
  <c r="H143" i="2"/>
  <c r="H83" i="2"/>
  <c r="H79" i="2"/>
  <c r="H80" i="2"/>
  <c r="H87" i="2"/>
  <c r="H82" i="2"/>
  <c r="H93" i="2"/>
  <c r="H78" i="2"/>
  <c r="H81" i="2"/>
  <c r="H77" i="2"/>
  <c r="W233" i="2"/>
  <c r="S34" i="2" s="1"/>
  <c r="K286" i="2"/>
  <c r="K278" i="2"/>
  <c r="K284" i="2"/>
  <c r="K285" i="2"/>
  <c r="K281" i="2"/>
  <c r="K277" i="2"/>
  <c r="K283" i="2"/>
  <c r="K280" i="2"/>
  <c r="K279" i="2"/>
  <c r="K282" i="2"/>
  <c r="W194" i="2"/>
  <c r="R45" i="2" s="1"/>
  <c r="G144" i="2"/>
  <c r="E134" i="2"/>
  <c r="W134" i="2" s="1"/>
  <c r="Q35" i="2" s="1"/>
  <c r="J288" i="2"/>
  <c r="G134" i="2"/>
  <c r="W132" i="2"/>
  <c r="Q33" i="2" s="1"/>
  <c r="H187" i="2"/>
  <c r="K139" i="2"/>
  <c r="E144" i="2"/>
  <c r="W144" i="2" s="1"/>
  <c r="Q45" i="2" s="1"/>
  <c r="W184" i="2"/>
  <c r="R35" i="2" s="1"/>
  <c r="J296" i="2"/>
  <c r="I88" i="2"/>
  <c r="D286" i="2"/>
  <c r="W185" i="2"/>
  <c r="R36" i="2" s="1"/>
  <c r="E133" i="2"/>
  <c r="W133" i="2" s="1"/>
  <c r="Q34" i="2" s="1"/>
  <c r="C281" i="2"/>
  <c r="W281" i="2" s="1"/>
  <c r="T32" i="2" s="1"/>
  <c r="K246" i="2"/>
  <c r="W246" i="2" s="1"/>
  <c r="S47" i="2" s="1"/>
  <c r="B278" i="2"/>
  <c r="K241" i="2"/>
  <c r="B97" i="2"/>
  <c r="W97" i="2" s="1"/>
  <c r="P48" i="2" s="1"/>
  <c r="J235" i="2"/>
  <c r="W235" i="2" s="1"/>
  <c r="S36" i="2" s="1"/>
  <c r="J233" i="2"/>
  <c r="J230" i="2"/>
  <c r="J228" i="2"/>
  <c r="J232" i="2"/>
  <c r="J231" i="2"/>
  <c r="J229" i="2"/>
  <c r="J234" i="2"/>
  <c r="W234" i="2" s="1"/>
  <c r="S35" i="2" s="1"/>
  <c r="J227" i="2"/>
  <c r="D88" i="2"/>
  <c r="D297" i="2"/>
  <c r="F81" i="2"/>
  <c r="F78" i="2"/>
  <c r="W78" i="2" s="1"/>
  <c r="P29" i="2" s="1"/>
  <c r="F85" i="2"/>
  <c r="F93" i="2"/>
  <c r="F87" i="2"/>
  <c r="F89" i="2"/>
  <c r="F80" i="2"/>
  <c r="F86" i="2"/>
  <c r="F97" i="2"/>
  <c r="F79" i="2"/>
  <c r="F77" i="2"/>
  <c r="G146" i="2"/>
  <c r="W146" i="2" s="1"/>
  <c r="Q47" i="2" s="1"/>
  <c r="G232" i="2"/>
  <c r="G231" i="2"/>
  <c r="W231" i="2" s="1"/>
  <c r="S32" i="2" s="1"/>
  <c r="G229" i="2"/>
  <c r="G227" i="2"/>
  <c r="G230" i="2"/>
  <c r="G228" i="2"/>
  <c r="E197" i="2"/>
  <c r="W197" i="2" s="1"/>
  <c r="R48" i="2" s="1"/>
  <c r="C280" i="2"/>
  <c r="H189" i="2"/>
  <c r="W189" i="2" s="1"/>
  <c r="R40" i="2" s="1"/>
  <c r="G138" i="2"/>
  <c r="W138" i="2" s="1"/>
  <c r="Q39" i="2" s="1"/>
  <c r="B80" i="2"/>
  <c r="W80" i="2" s="1"/>
  <c r="P31" i="2" s="1"/>
  <c r="G236" i="2"/>
  <c r="E183" i="2"/>
  <c r="I142" i="2"/>
  <c r="G239" i="2"/>
  <c r="D233" i="2"/>
  <c r="W95" i="2"/>
  <c r="P46" i="2" s="1"/>
  <c r="C282" i="2"/>
  <c r="W282" i="2" s="1"/>
  <c r="T33" i="2" s="1"/>
  <c r="C284" i="2"/>
  <c r="H183" i="2"/>
  <c r="H178" i="2"/>
  <c r="H179" i="2"/>
  <c r="H180" i="2"/>
  <c r="W180" i="2" s="1"/>
  <c r="R31" i="2" s="1"/>
  <c r="H182" i="2"/>
  <c r="H177" i="2"/>
  <c r="H181" i="2"/>
  <c r="W181" i="2" s="1"/>
  <c r="R32" i="2" s="1"/>
  <c r="E132" i="2"/>
  <c r="C297" i="2"/>
  <c r="W297" i="2" s="1"/>
  <c r="T48" i="2" s="1"/>
  <c r="E143" i="2"/>
  <c r="B92" i="2"/>
  <c r="K138" i="2"/>
  <c r="W147" i="2"/>
  <c r="Q48" i="2" s="1"/>
  <c r="B89" i="2"/>
  <c r="K289" i="2"/>
  <c r="W195" i="2"/>
  <c r="R46" i="2" s="1"/>
  <c r="W287" i="2"/>
  <c r="T38" i="2" s="1"/>
  <c r="G147" i="2"/>
  <c r="K186" i="2"/>
  <c r="K183" i="2"/>
  <c r="K182" i="2"/>
  <c r="K185" i="2"/>
  <c r="K179" i="2"/>
  <c r="K180" i="2"/>
  <c r="K178" i="2"/>
  <c r="K181" i="2"/>
  <c r="K184" i="2"/>
  <c r="K177" i="2"/>
  <c r="W286" i="2"/>
  <c r="T37" i="2" s="1"/>
  <c r="I184" i="2"/>
  <c r="I182" i="2"/>
  <c r="I178" i="2"/>
  <c r="I183" i="2"/>
  <c r="W183" i="2" s="1"/>
  <c r="R34" i="2" s="1"/>
  <c r="I181" i="2"/>
  <c r="I177" i="2"/>
  <c r="I179" i="2"/>
  <c r="I180" i="2"/>
  <c r="D79" i="2"/>
  <c r="D78" i="2"/>
  <c r="D93" i="2"/>
  <c r="D77" i="2"/>
  <c r="D95" i="2"/>
  <c r="K290" i="2"/>
  <c r="B178" i="2"/>
  <c r="W277" i="2"/>
  <c r="T28" i="2" s="1"/>
  <c r="J289" i="2"/>
  <c r="D81" i="2"/>
  <c r="D294" i="2"/>
  <c r="C289" i="2"/>
  <c r="W289" i="2" s="1"/>
  <c r="T40" i="2" s="1"/>
  <c r="E140" i="2"/>
  <c r="W140" i="2" s="1"/>
  <c r="Q41" i="2" s="1"/>
  <c r="E193" i="2"/>
  <c r="W193" i="2" s="1"/>
  <c r="R44" i="2" s="1"/>
  <c r="B288" i="2"/>
  <c r="I193" i="2"/>
  <c r="H191" i="2"/>
  <c r="D97" i="2"/>
  <c r="G143" i="2"/>
  <c r="C292" i="2"/>
  <c r="D232" i="2"/>
  <c r="W232" i="2" s="1"/>
  <c r="S33" i="2" s="1"/>
  <c r="C244" i="2"/>
  <c r="W137" i="2"/>
  <c r="Q38" i="2" s="1"/>
  <c r="H196" i="2"/>
  <c r="W191" i="2"/>
  <c r="R42" i="2" s="1"/>
  <c r="W245" i="2"/>
  <c r="S46" i="2" s="1"/>
  <c r="B77" i="2"/>
  <c r="B85" i="2"/>
  <c r="K292" i="2"/>
  <c r="I95" i="2"/>
  <c r="W188" i="2"/>
  <c r="R39" i="2" s="1"/>
  <c r="G141" i="2"/>
  <c r="W236" i="2"/>
  <c r="S37" i="2" s="1"/>
  <c r="D287" i="2"/>
  <c r="I96" i="2"/>
  <c r="K91" i="2"/>
  <c r="J292" i="2"/>
  <c r="K295" i="2"/>
  <c r="C288" i="2"/>
  <c r="K87" i="2"/>
  <c r="D89" i="2"/>
  <c r="K141" i="2"/>
  <c r="B84" i="2"/>
  <c r="W84" i="2" s="1"/>
  <c r="P35" i="2" s="1"/>
  <c r="B82" i="2"/>
  <c r="W82" i="2" s="1"/>
  <c r="P33" i="2" s="1"/>
  <c r="D80" i="2"/>
  <c r="I147" i="2"/>
  <c r="J135" i="2"/>
  <c r="W135" i="2" s="1"/>
  <c r="Q36" i="2" s="1"/>
  <c r="J128" i="2"/>
  <c r="J134" i="2"/>
  <c r="J129" i="2"/>
  <c r="J131" i="2"/>
  <c r="W131" i="2" s="1"/>
  <c r="Q32" i="2" s="1"/>
  <c r="J130" i="2"/>
  <c r="J132" i="2"/>
  <c r="J127" i="2"/>
  <c r="J133" i="2"/>
  <c r="K240" i="2"/>
  <c r="D290" i="2"/>
  <c r="W290" i="2" s="1"/>
  <c r="T41" i="2" s="1"/>
  <c r="K146" i="2"/>
  <c r="D245" i="2"/>
  <c r="D289" i="2"/>
  <c r="B237" i="2"/>
  <c r="B280" i="2"/>
  <c r="B93" i="2"/>
  <c r="W93" i="2" s="1"/>
  <c r="P44" i="2" s="1"/>
  <c r="D283" i="2"/>
  <c r="G136" i="2"/>
  <c r="F142" i="2"/>
  <c r="H140" i="2"/>
  <c r="H197" i="2"/>
  <c r="J240" i="2"/>
  <c r="W240" i="2" s="1"/>
  <c r="S41" i="2" s="1"/>
  <c r="D293" i="2"/>
  <c r="D129" i="2"/>
  <c r="D141" i="2"/>
  <c r="W141" i="2" s="1"/>
  <c r="Q42" i="2" s="1"/>
  <c r="D127" i="2"/>
  <c r="D128" i="2"/>
  <c r="J247" i="2"/>
  <c r="J237" i="2"/>
  <c r="I247" i="2"/>
  <c r="C243" i="2"/>
  <c r="W243" i="2" s="1"/>
  <c r="S44" i="2" s="1"/>
  <c r="F143" i="2"/>
  <c r="D291" i="2"/>
  <c r="I291" i="2"/>
  <c r="H247" i="2"/>
  <c r="B81" i="2"/>
  <c r="W81" i="2" s="1"/>
  <c r="P32" i="2" s="1"/>
  <c r="B51" i="17"/>
  <c r="B50" i="17"/>
  <c r="B49" i="17"/>
  <c r="B52" i="17"/>
  <c r="D65" i="11"/>
  <c r="D74" i="11"/>
  <c r="E66" i="11"/>
  <c r="E68" i="11"/>
  <c r="E72" i="11"/>
  <c r="B68" i="11"/>
  <c r="B72" i="11"/>
  <c r="B73" i="11"/>
  <c r="F66" i="11"/>
  <c r="E70" i="11"/>
  <c r="F69" i="11"/>
  <c r="B66" i="11"/>
  <c r="F65" i="11"/>
  <c r="D70" i="11"/>
  <c r="B67" i="11"/>
  <c r="B69" i="11"/>
  <c r="F70" i="11"/>
  <c r="D72" i="11"/>
  <c r="D73" i="11"/>
  <c r="B74" i="11"/>
  <c r="E65" i="11"/>
  <c r="B70" i="11"/>
  <c r="D66" i="11"/>
  <c r="E74" i="11"/>
  <c r="B71" i="11"/>
  <c r="E73" i="11"/>
  <c r="F73" i="11"/>
  <c r="E71" i="11"/>
  <c r="F71" i="11"/>
  <c r="D68" i="11"/>
  <c r="D67" i="11"/>
  <c r="U29" i="2" l="1"/>
  <c r="U47" i="2"/>
  <c r="W77" i="2"/>
  <c r="P28" i="2" s="1"/>
  <c r="U28" i="2" s="1"/>
  <c r="W92" i="2"/>
  <c r="P43" i="2" s="1"/>
  <c r="U43" i="2" s="1"/>
  <c r="W278" i="2"/>
  <c r="T29" i="2" s="1"/>
  <c r="W83" i="2"/>
  <c r="P34" i="2" s="1"/>
  <c r="U34" i="2" s="1"/>
  <c r="W179" i="2"/>
  <c r="R30" i="2" s="1"/>
  <c r="U41" i="2"/>
  <c r="W285" i="2"/>
  <c r="T36" i="2" s="1"/>
  <c r="W283" i="2"/>
  <c r="T34" i="2" s="1"/>
  <c r="W79" i="2"/>
  <c r="P30" i="2" s="1"/>
  <c r="W280" i="2"/>
  <c r="T31" i="2" s="1"/>
  <c r="W237" i="2"/>
  <c r="S38" i="2" s="1"/>
  <c r="W142" i="2"/>
  <c r="Q43" i="2" s="1"/>
  <c r="W87" i="2"/>
  <c r="P38" i="2" s="1"/>
  <c r="U38" i="2" s="1"/>
  <c r="W182" i="2"/>
  <c r="R33" i="2" s="1"/>
  <c r="U33" i="2" s="1"/>
  <c r="W239" i="2"/>
  <c r="S40" i="2" s="1"/>
  <c r="U32" i="2"/>
  <c r="W89" i="2"/>
  <c r="P40" i="2" s="1"/>
  <c r="U40" i="2" s="1"/>
  <c r="W127" i="2"/>
  <c r="Q28" i="2" s="1"/>
  <c r="W94" i="2"/>
  <c r="P45" i="2" s="1"/>
  <c r="U45" i="2" s="1"/>
  <c r="W291" i="2"/>
  <c r="T42" i="2" s="1"/>
  <c r="U42" i="2" s="1"/>
  <c r="W88" i="2"/>
  <c r="P39" i="2" s="1"/>
  <c r="W129" i="2"/>
  <c r="Q30" i="2" s="1"/>
  <c r="W293" i="2"/>
  <c r="T44" i="2" s="1"/>
  <c r="U44" i="2" s="1"/>
  <c r="W247" i="2"/>
  <c r="S48" i="2" s="1"/>
  <c r="U48" i="2" s="1"/>
  <c r="W178" i="2"/>
  <c r="R29" i="2" s="1"/>
  <c r="U46" i="2"/>
  <c r="U37" i="2"/>
  <c r="W294" i="2"/>
  <c r="T45" i="2" s="1"/>
  <c r="U35" i="2"/>
  <c r="W85" i="2"/>
  <c r="P36" i="2" s="1"/>
  <c r="U36" i="2" s="1"/>
  <c r="W288" i="2"/>
  <c r="T39" i="2" s="1"/>
  <c r="W190" i="2"/>
  <c r="R41" i="2" s="1"/>
  <c r="W244" i="2"/>
  <c r="S45" i="2" s="1"/>
  <c r="W230" i="2"/>
  <c r="S31" i="2" s="1"/>
  <c r="U31" i="2" s="1"/>
  <c r="A60" i="17"/>
  <c r="B60" i="17" s="1"/>
  <c r="B85" i="11"/>
  <c r="B83" i="11"/>
  <c r="B78" i="11"/>
  <c r="B81" i="11"/>
  <c r="B87" i="11"/>
  <c r="C87" i="11" s="1"/>
  <c r="B79" i="11"/>
  <c r="B80" i="11"/>
  <c r="B84" i="11"/>
  <c r="B82" i="11"/>
  <c r="B86" i="11"/>
  <c r="C86" i="11" s="1"/>
  <c r="V33" i="2" l="1"/>
  <c r="V29" i="2"/>
  <c r="V34" i="2"/>
  <c r="V28" i="2"/>
  <c r="V35" i="2"/>
  <c r="V43" i="2"/>
  <c r="V36" i="2"/>
  <c r="U30" i="2"/>
  <c r="V46" i="2" s="1"/>
  <c r="U39" i="2"/>
  <c r="V39" i="2" s="1"/>
  <c r="V47" i="2"/>
  <c r="C81" i="11"/>
  <c r="C83" i="11"/>
  <c r="C84" i="11"/>
  <c r="C80" i="11"/>
  <c r="C79" i="11"/>
  <c r="C85" i="11"/>
  <c r="C82" i="11"/>
  <c r="C78" i="11"/>
  <c r="V38" i="2" l="1"/>
  <c r="V48" i="2"/>
  <c r="V41" i="2"/>
  <c r="V45" i="2"/>
  <c r="V32" i="2"/>
  <c r="V44" i="2"/>
  <c r="V31" i="2"/>
  <c r="V40" i="2"/>
  <c r="V30" i="2"/>
  <c r="V37" i="2"/>
  <c r="V42" i="2"/>
  <c r="F33" i="12"/>
  <c r="E33" i="12"/>
  <c r="D33" i="12"/>
  <c r="C33" i="12"/>
  <c r="B33" i="12"/>
  <c r="F32" i="12"/>
  <c r="E32" i="12"/>
  <c r="D32" i="12"/>
  <c r="C32" i="12"/>
  <c r="B32" i="12"/>
  <c r="F31" i="12"/>
  <c r="E31" i="12"/>
  <c r="D31" i="12"/>
  <c r="C31" i="12"/>
  <c r="B31" i="12"/>
  <c r="F30" i="12"/>
  <c r="E30" i="12"/>
  <c r="D30" i="12"/>
  <c r="C30" i="12"/>
  <c r="B30" i="12"/>
  <c r="F29" i="12"/>
  <c r="E29" i="12"/>
  <c r="D29" i="12"/>
  <c r="C29" i="12"/>
  <c r="B29" i="12"/>
  <c r="F28" i="12"/>
  <c r="E28" i="12"/>
  <c r="D28" i="12"/>
  <c r="C28" i="12"/>
  <c r="B28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F24" i="12"/>
  <c r="E24" i="12"/>
  <c r="D24" i="12"/>
  <c r="C24" i="12"/>
  <c r="B24" i="12"/>
  <c r="F23" i="12"/>
  <c r="E23" i="12"/>
  <c r="D23" i="12"/>
  <c r="C23" i="12"/>
  <c r="B23" i="12"/>
  <c r="F22" i="12"/>
  <c r="E22" i="12"/>
  <c r="D22" i="12"/>
  <c r="C22" i="12"/>
  <c r="B22" i="12"/>
  <c r="F21" i="12"/>
  <c r="E21" i="12"/>
  <c r="D21" i="12"/>
  <c r="C21" i="12"/>
  <c r="B21" i="12"/>
  <c r="F20" i="12"/>
  <c r="E20" i="12"/>
  <c r="D20" i="12"/>
  <c r="C20" i="12"/>
  <c r="B20" i="12"/>
  <c r="F19" i="12"/>
  <c r="F38" i="12" s="1"/>
  <c r="E19" i="12"/>
  <c r="E38" i="12" s="1"/>
  <c r="D19" i="12"/>
  <c r="D37" i="12" s="1"/>
  <c r="C19" i="12"/>
  <c r="C37" i="12" s="1"/>
  <c r="B19" i="12"/>
  <c r="C8" i="12"/>
  <c r="S7" i="12"/>
  <c r="F7" i="12"/>
  <c r="F60" i="12" s="1"/>
  <c r="F6" i="12"/>
  <c r="E60" i="12" s="1"/>
  <c r="F5" i="12"/>
  <c r="D60" i="12" s="1"/>
  <c r="F4" i="12"/>
  <c r="C60" i="12" s="1"/>
  <c r="F3" i="12"/>
  <c r="B60" i="12" s="1"/>
  <c r="D55" i="12" l="1"/>
  <c r="D74" i="12" s="1"/>
  <c r="E47" i="12"/>
  <c r="E66" i="12" s="1"/>
  <c r="C49" i="12"/>
  <c r="C68" i="12" s="1"/>
  <c r="D49" i="12"/>
  <c r="D68" i="12" s="1"/>
  <c r="D46" i="12"/>
  <c r="D65" i="12" s="1"/>
  <c r="E50" i="12"/>
  <c r="E69" i="12" s="1"/>
  <c r="C46" i="12"/>
  <c r="C65" i="12" s="1"/>
  <c r="E52" i="12"/>
  <c r="E71" i="12" s="1"/>
  <c r="E54" i="12"/>
  <c r="E73" i="12" s="1"/>
  <c r="C44" i="12"/>
  <c r="C63" i="12" s="1"/>
  <c r="D43" i="12"/>
  <c r="D62" i="12" s="1"/>
  <c r="E46" i="12"/>
  <c r="E65" i="12" s="1"/>
  <c r="E43" i="12"/>
  <c r="E62" i="12" s="1"/>
  <c r="C45" i="12"/>
  <c r="C64" i="12" s="1"/>
  <c r="D56" i="12"/>
  <c r="D75" i="12" s="1"/>
  <c r="E45" i="12"/>
  <c r="E64" i="12" s="1"/>
  <c r="C47" i="12"/>
  <c r="C66" i="12" s="1"/>
  <c r="F37" i="12"/>
  <c r="D42" i="12"/>
  <c r="D61" i="12" s="1"/>
  <c r="B38" i="12"/>
  <c r="B46" i="12" s="1"/>
  <c r="B65" i="12" s="1"/>
  <c r="E42" i="12"/>
  <c r="E61" i="12" s="1"/>
  <c r="E37" i="12"/>
  <c r="E48" i="12" s="1"/>
  <c r="E67" i="12" s="1"/>
  <c r="C38" i="12"/>
  <c r="C54" i="12" s="1"/>
  <c r="C73" i="12" s="1"/>
  <c r="D38" i="12"/>
  <c r="D44" i="12" s="1"/>
  <c r="D63" i="12" s="1"/>
  <c r="B37" i="12"/>
  <c r="B48" i="12" l="1"/>
  <c r="B67" i="12" s="1"/>
  <c r="B44" i="12"/>
  <c r="B63" i="12" s="1"/>
  <c r="B42" i="12"/>
  <c r="B61" i="12" s="1"/>
  <c r="C56" i="12"/>
  <c r="C75" i="12" s="1"/>
  <c r="C43" i="12"/>
  <c r="C62" i="12" s="1"/>
  <c r="B55" i="12"/>
  <c r="B74" i="12" s="1"/>
  <c r="B47" i="12"/>
  <c r="B66" i="12" s="1"/>
  <c r="B56" i="12"/>
  <c r="B75" i="12" s="1"/>
  <c r="B43" i="12"/>
  <c r="B62" i="12" s="1"/>
  <c r="C52" i="12"/>
  <c r="C71" i="12" s="1"/>
  <c r="B49" i="12"/>
  <c r="B68" i="12" s="1"/>
  <c r="F54" i="12"/>
  <c r="F73" i="12" s="1"/>
  <c r="F46" i="12"/>
  <c r="F65" i="12" s="1"/>
  <c r="G65" i="12" s="1"/>
  <c r="F49" i="12"/>
  <c r="F68" i="12" s="1"/>
  <c r="F52" i="12"/>
  <c r="F71" i="12" s="1"/>
  <c r="F44" i="12"/>
  <c r="F63" i="12" s="1"/>
  <c r="F55" i="12"/>
  <c r="F74" i="12" s="1"/>
  <c r="F47" i="12"/>
  <c r="F66" i="12" s="1"/>
  <c r="F50" i="12"/>
  <c r="F69" i="12" s="1"/>
  <c r="F42" i="12"/>
  <c r="F61" i="12" s="1"/>
  <c r="F51" i="12"/>
  <c r="F70" i="12" s="1"/>
  <c r="F53" i="12"/>
  <c r="F72" i="12" s="1"/>
  <c r="F45" i="12"/>
  <c r="F64" i="12" s="1"/>
  <c r="F56" i="12"/>
  <c r="F75" i="12" s="1"/>
  <c r="F48" i="12"/>
  <c r="F67" i="12" s="1"/>
  <c r="F43" i="12"/>
  <c r="F62" i="12" s="1"/>
  <c r="C55" i="12"/>
  <c r="C74" i="12" s="1"/>
  <c r="C53" i="12"/>
  <c r="C72" i="12" s="1"/>
  <c r="B53" i="12"/>
  <c r="B72" i="12" s="1"/>
  <c r="D45" i="12"/>
  <c r="D64" i="12" s="1"/>
  <c r="D53" i="12"/>
  <c r="D72" i="12" s="1"/>
  <c r="E53" i="12"/>
  <c r="E72" i="12" s="1"/>
  <c r="E51" i="12"/>
  <c r="E70" i="12" s="1"/>
  <c r="D51" i="12"/>
  <c r="D70" i="12" s="1"/>
  <c r="D54" i="12"/>
  <c r="D73" i="12" s="1"/>
  <c r="E55" i="12"/>
  <c r="E74" i="12" s="1"/>
  <c r="D47" i="12"/>
  <c r="D66" i="12" s="1"/>
  <c r="C42" i="12"/>
  <c r="C61" i="12" s="1"/>
  <c r="C50" i="12"/>
  <c r="C69" i="12" s="1"/>
  <c r="B50" i="12"/>
  <c r="B69" i="12" s="1"/>
  <c r="B51" i="12"/>
  <c r="B70" i="12" s="1"/>
  <c r="C51" i="12"/>
  <c r="C70" i="12" s="1"/>
  <c r="B54" i="12"/>
  <c r="B73" i="12" s="1"/>
  <c r="G73" i="12" s="1"/>
  <c r="E56" i="12"/>
  <c r="E75" i="12" s="1"/>
  <c r="B52" i="12"/>
  <c r="B71" i="12" s="1"/>
  <c r="C48" i="12"/>
  <c r="C67" i="12" s="1"/>
  <c r="D50" i="12"/>
  <c r="D69" i="12" s="1"/>
  <c r="D48" i="12"/>
  <c r="D67" i="12" s="1"/>
  <c r="E44" i="12"/>
  <c r="E63" i="12" s="1"/>
  <c r="B45" i="12"/>
  <c r="B64" i="12" s="1"/>
  <c r="E49" i="12"/>
  <c r="E68" i="12" s="1"/>
  <c r="D52" i="12"/>
  <c r="D71" i="12" s="1"/>
  <c r="G66" i="12" l="1"/>
  <c r="G74" i="12"/>
  <c r="G72" i="12"/>
  <c r="G68" i="12"/>
  <c r="G61" i="12"/>
  <c r="H61" i="12" s="1"/>
  <c r="G64" i="12"/>
  <c r="H64" i="12" s="1"/>
  <c r="G63" i="12"/>
  <c r="G62" i="12"/>
  <c r="G67" i="12"/>
  <c r="G71" i="12"/>
  <c r="G70" i="12"/>
  <c r="G69" i="12"/>
  <c r="H69" i="12" s="1"/>
  <c r="G75" i="12"/>
  <c r="H75" i="12" l="1"/>
  <c r="H73" i="12"/>
  <c r="H70" i="12"/>
  <c r="H68" i="12"/>
  <c r="H71" i="12"/>
  <c r="H72" i="12"/>
  <c r="H74" i="12"/>
  <c r="H66" i="12"/>
  <c r="H67" i="12"/>
  <c r="H62" i="12"/>
  <c r="H63" i="12"/>
  <c r="H65" i="12"/>
  <c r="B98" i="10" l="1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J52" i="10" s="1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I52" i="10" s="1"/>
  <c r="H28" i="10"/>
  <c r="G28" i="10"/>
  <c r="F28" i="10"/>
  <c r="E28" i="10"/>
  <c r="D28" i="10"/>
  <c r="D52" i="10" s="1"/>
  <c r="C28" i="10"/>
  <c r="B28" i="10"/>
  <c r="K27" i="10"/>
  <c r="C64" i="10" l="1"/>
  <c r="C87" i="10" s="1"/>
  <c r="C72" i="10"/>
  <c r="C95" i="10" s="1"/>
  <c r="D68" i="10"/>
  <c r="D91" i="10" s="1"/>
  <c r="D60" i="10"/>
  <c r="D83" i="10" s="1"/>
  <c r="D75" i="10"/>
  <c r="D98" i="10" s="1"/>
  <c r="D67" i="10"/>
  <c r="D90" i="10" s="1"/>
  <c r="D59" i="10"/>
  <c r="D82" i="10" s="1"/>
  <c r="D74" i="10"/>
  <c r="D97" i="10" s="1"/>
  <c r="D66" i="10"/>
  <c r="D89" i="10" s="1"/>
  <c r="D58" i="10"/>
  <c r="D81" i="10" s="1"/>
  <c r="D73" i="10"/>
  <c r="D96" i="10" s="1"/>
  <c r="D65" i="10"/>
  <c r="D88" i="10" s="1"/>
  <c r="D57" i="10"/>
  <c r="D80" i="10" s="1"/>
  <c r="D72" i="10"/>
  <c r="D95" i="10" s="1"/>
  <c r="D64" i="10"/>
  <c r="D87" i="10" s="1"/>
  <c r="D56" i="10"/>
  <c r="D79" i="10" s="1"/>
  <c r="D69" i="10"/>
  <c r="D92" i="10" s="1"/>
  <c r="D61" i="10"/>
  <c r="D84" i="10" s="1"/>
  <c r="D71" i="10"/>
  <c r="D94" i="10" s="1"/>
  <c r="D63" i="10"/>
  <c r="D86" i="10" s="1"/>
  <c r="D70" i="10"/>
  <c r="D93" i="10" s="1"/>
  <c r="D62" i="10"/>
  <c r="D85" i="10" s="1"/>
  <c r="J58" i="10"/>
  <c r="J81" i="10" s="1"/>
  <c r="F62" i="10"/>
  <c r="F85" i="10" s="1"/>
  <c r="J66" i="10"/>
  <c r="J89" i="10" s="1"/>
  <c r="F70" i="10"/>
  <c r="F93" i="10" s="1"/>
  <c r="E71" i="10"/>
  <c r="E94" i="10" s="1"/>
  <c r="H61" i="10"/>
  <c r="H84" i="10" s="1"/>
  <c r="J67" i="10"/>
  <c r="J90" i="10" s="1"/>
  <c r="F71" i="10"/>
  <c r="F94" i="10" s="1"/>
  <c r="J75" i="10"/>
  <c r="J98" i="10" s="1"/>
  <c r="F56" i="10"/>
  <c r="F79" i="10" s="1"/>
  <c r="J60" i="10"/>
  <c r="J83" i="10" s="1"/>
  <c r="F64" i="10"/>
  <c r="F87" i="10" s="1"/>
  <c r="J68" i="10"/>
  <c r="J91" i="10" s="1"/>
  <c r="H70" i="10"/>
  <c r="H93" i="10" s="1"/>
  <c r="F72" i="10"/>
  <c r="F95" i="10" s="1"/>
  <c r="C75" i="10"/>
  <c r="C98" i="10" s="1"/>
  <c r="F61" i="10"/>
  <c r="F84" i="10" s="1"/>
  <c r="J57" i="10"/>
  <c r="J80" i="10" s="1"/>
  <c r="J65" i="10"/>
  <c r="J88" i="10" s="1"/>
  <c r="H67" i="10"/>
  <c r="H90" i="10" s="1"/>
  <c r="F69" i="10"/>
  <c r="F92" i="10" s="1"/>
  <c r="F57" i="10"/>
  <c r="F80" i="10" s="1"/>
  <c r="C60" i="10"/>
  <c r="C83" i="10" s="1"/>
  <c r="F65" i="10"/>
  <c r="F88" i="10" s="1"/>
  <c r="C68" i="10"/>
  <c r="C91" i="10" s="1"/>
  <c r="J69" i="10"/>
  <c r="J92" i="10" s="1"/>
  <c r="F73" i="10"/>
  <c r="F96" i="10" s="1"/>
  <c r="F58" i="10"/>
  <c r="F81" i="10" s="1"/>
  <c r="J62" i="10"/>
  <c r="J85" i="10" s="1"/>
  <c r="F66" i="10"/>
  <c r="F89" i="10" s="1"/>
  <c r="E67" i="10"/>
  <c r="E90" i="10" s="1"/>
  <c r="J70" i="10"/>
  <c r="J93" i="10" s="1"/>
  <c r="H72" i="10"/>
  <c r="H95" i="10" s="1"/>
  <c r="F74" i="10"/>
  <c r="F97" i="10" s="1"/>
  <c r="J56" i="10"/>
  <c r="J79" i="10" s="1"/>
  <c r="F60" i="10"/>
  <c r="F83" i="10" s="1"/>
  <c r="J64" i="10"/>
  <c r="J87" i="10" s="1"/>
  <c r="F68" i="10"/>
  <c r="F91" i="10" s="1"/>
  <c r="E69" i="10"/>
  <c r="E92" i="10" s="1"/>
  <c r="J72" i="10"/>
  <c r="J95" i="10" s="1"/>
  <c r="H74" i="10"/>
  <c r="H97" i="10" s="1"/>
  <c r="C51" i="10"/>
  <c r="C57" i="10" s="1"/>
  <c r="C80" i="10" s="1"/>
  <c r="C52" i="10"/>
  <c r="J51" i="10"/>
  <c r="D51" i="10"/>
  <c r="E51" i="10"/>
  <c r="E52" i="10"/>
  <c r="F51" i="10"/>
  <c r="F52" i="10"/>
  <c r="J59" i="10"/>
  <c r="J82" i="10" s="1"/>
  <c r="G51" i="10"/>
  <c r="G73" i="10" s="1"/>
  <c r="G96" i="10" s="1"/>
  <c r="G52" i="10"/>
  <c r="H51" i="10"/>
  <c r="H52" i="10"/>
  <c r="I51" i="10"/>
  <c r="I71" i="10" s="1"/>
  <c r="I94" i="10" s="1"/>
  <c r="D8" i="8"/>
  <c r="L7" i="8"/>
  <c r="D7" i="8"/>
  <c r="L6" i="8"/>
  <c r="D6" i="8"/>
  <c r="L5" i="8"/>
  <c r="D5" i="8"/>
  <c r="L4" i="8"/>
  <c r="L8" i="8" s="1"/>
  <c r="D4" i="8"/>
  <c r="D9" i="8" s="1"/>
  <c r="E60" i="10" l="1"/>
  <c r="E83" i="10" s="1"/>
  <c r="K83" i="10" s="1"/>
  <c r="E68" i="10"/>
  <c r="E91" i="10" s="1"/>
  <c r="E75" i="10"/>
  <c r="E98" i="10" s="1"/>
  <c r="E58" i="10"/>
  <c r="E81" i="10" s="1"/>
  <c r="G70" i="10"/>
  <c r="G93" i="10" s="1"/>
  <c r="G61" i="10"/>
  <c r="G84" i="10" s="1"/>
  <c r="G60" i="10"/>
  <c r="G83" i="10" s="1"/>
  <c r="H73" i="10"/>
  <c r="H96" i="10" s="1"/>
  <c r="H57" i="10"/>
  <c r="H80" i="10" s="1"/>
  <c r="H65" i="10"/>
  <c r="H88" i="10" s="1"/>
  <c r="G65" i="10"/>
  <c r="G88" i="10" s="1"/>
  <c r="E66" i="10"/>
  <c r="E89" i="10" s="1"/>
  <c r="G56" i="10"/>
  <c r="G79" i="10" s="1"/>
  <c r="C59" i="10"/>
  <c r="C82" i="10" s="1"/>
  <c r="H69" i="10"/>
  <c r="H92" i="10" s="1"/>
  <c r="I60" i="10"/>
  <c r="I83" i="10" s="1"/>
  <c r="G69" i="10"/>
  <c r="G92" i="10" s="1"/>
  <c r="H75" i="10"/>
  <c r="H98" i="10" s="1"/>
  <c r="I58" i="10"/>
  <c r="I81" i="10" s="1"/>
  <c r="J63" i="10"/>
  <c r="J86" i="10" s="1"/>
  <c r="J71" i="10"/>
  <c r="J94" i="10" s="1"/>
  <c r="C71" i="10"/>
  <c r="C94" i="10" s="1"/>
  <c r="K94" i="10" s="1"/>
  <c r="E61" i="10"/>
  <c r="E84" i="10" s="1"/>
  <c r="H64" i="10"/>
  <c r="H87" i="10" s="1"/>
  <c r="E74" i="10"/>
  <c r="E97" i="10" s="1"/>
  <c r="C56" i="10"/>
  <c r="C79" i="10" s="1"/>
  <c r="C67" i="10"/>
  <c r="C90" i="10" s="1"/>
  <c r="E57" i="10"/>
  <c r="E80" i="10" s="1"/>
  <c r="K80" i="10" s="1"/>
  <c r="I68" i="10"/>
  <c r="I91" i="10" s="1"/>
  <c r="C58" i="10"/>
  <c r="C81" i="10" s="1"/>
  <c r="H68" i="10"/>
  <c r="H91" i="10" s="1"/>
  <c r="K91" i="10" s="1"/>
  <c r="I59" i="10"/>
  <c r="I82" i="10" s="1"/>
  <c r="J73" i="10"/>
  <c r="J96" i="10" s="1"/>
  <c r="G66" i="10"/>
  <c r="G89" i="10" s="1"/>
  <c r="G74" i="10"/>
  <c r="G97" i="10" s="1"/>
  <c r="G58" i="10"/>
  <c r="G81" i="10" s="1"/>
  <c r="I61" i="10"/>
  <c r="I84" i="10" s="1"/>
  <c r="I63" i="10"/>
  <c r="I86" i="10" s="1"/>
  <c r="G64" i="10"/>
  <c r="G87" i="10" s="1"/>
  <c r="K87" i="10" s="1"/>
  <c r="E65" i="10"/>
  <c r="E88" i="10" s="1"/>
  <c r="I67" i="10"/>
  <c r="I90" i="10" s="1"/>
  <c r="H63" i="10"/>
  <c r="H86" i="10" s="1"/>
  <c r="I64" i="10"/>
  <c r="I87" i="10" s="1"/>
  <c r="I56" i="10"/>
  <c r="I79" i="10" s="1"/>
  <c r="I72" i="10"/>
  <c r="I95" i="10" s="1"/>
  <c r="E56" i="10"/>
  <c r="E79" i="10" s="1"/>
  <c r="K95" i="10"/>
  <c r="C70" i="10"/>
  <c r="C93" i="10" s="1"/>
  <c r="C62" i="10"/>
  <c r="C85" i="10" s="1"/>
  <c r="G59" i="10"/>
  <c r="G82" i="10" s="1"/>
  <c r="G72" i="10"/>
  <c r="G95" i="10" s="1"/>
  <c r="E73" i="10"/>
  <c r="E96" i="10" s="1"/>
  <c r="C66" i="10"/>
  <c r="C89" i="10" s="1"/>
  <c r="I75" i="10"/>
  <c r="I98" i="10" s="1"/>
  <c r="E70" i="10"/>
  <c r="E93" i="10" s="1"/>
  <c r="I74" i="10"/>
  <c r="I97" i="10" s="1"/>
  <c r="G67" i="10"/>
  <c r="G90" i="10" s="1"/>
  <c r="H58" i="10"/>
  <c r="H81" i="10" s="1"/>
  <c r="C61" i="10"/>
  <c r="C84" i="10" s="1"/>
  <c r="K84" i="10" s="1"/>
  <c r="H71" i="10"/>
  <c r="H94" i="10" s="1"/>
  <c r="I62" i="10"/>
  <c r="I85" i="10" s="1"/>
  <c r="E62" i="10"/>
  <c r="E85" i="10" s="1"/>
  <c r="G63" i="10"/>
  <c r="G86" i="10" s="1"/>
  <c r="C74" i="10"/>
  <c r="C97" i="10" s="1"/>
  <c r="E64" i="10"/>
  <c r="E87" i="10" s="1"/>
  <c r="J74" i="10"/>
  <c r="J97" i="10" s="1"/>
  <c r="C65" i="10"/>
  <c r="C88" i="10" s="1"/>
  <c r="G68" i="10"/>
  <c r="G91" i="10" s="1"/>
  <c r="F59" i="10"/>
  <c r="F82" i="10" s="1"/>
  <c r="F75" i="10"/>
  <c r="F98" i="10" s="1"/>
  <c r="K98" i="10" s="1"/>
  <c r="F67" i="10"/>
  <c r="F90" i="10" s="1"/>
  <c r="G75" i="10"/>
  <c r="G98" i="10" s="1"/>
  <c r="H66" i="10"/>
  <c r="H89" i="10" s="1"/>
  <c r="I57" i="10"/>
  <c r="I80" i="10" s="1"/>
  <c r="C69" i="10"/>
  <c r="C92" i="10" s="1"/>
  <c r="K92" i="10" s="1"/>
  <c r="E59" i="10"/>
  <c r="E82" i="10" s="1"/>
  <c r="I70" i="10"/>
  <c r="I93" i="10" s="1"/>
  <c r="J61" i="10"/>
  <c r="J84" i="10" s="1"/>
  <c r="H59" i="10"/>
  <c r="H82" i="10" s="1"/>
  <c r="G71" i="10"/>
  <c r="G94" i="10" s="1"/>
  <c r="H62" i="10"/>
  <c r="H85" i="10" s="1"/>
  <c r="E72" i="10"/>
  <c r="E95" i="10" s="1"/>
  <c r="F63" i="10"/>
  <c r="F86" i="10" s="1"/>
  <c r="C73" i="10"/>
  <c r="C96" i="10" s="1"/>
  <c r="E63" i="10"/>
  <c r="E86" i="10" s="1"/>
  <c r="I66" i="10"/>
  <c r="I89" i="10" s="1"/>
  <c r="I65" i="10"/>
  <c r="I88" i="10" s="1"/>
  <c r="G62" i="10"/>
  <c r="G85" i="10" s="1"/>
  <c r="I73" i="10"/>
  <c r="I96" i="10" s="1"/>
  <c r="G57" i="10"/>
  <c r="G80" i="10" s="1"/>
  <c r="I69" i="10"/>
  <c r="I92" i="10" s="1"/>
  <c r="C63" i="10"/>
  <c r="C86" i="10" s="1"/>
  <c r="H56" i="10"/>
  <c r="H79" i="10" s="1"/>
  <c r="H60" i="10"/>
  <c r="H83" i="10" s="1"/>
  <c r="V171" i="4"/>
  <c r="V71" i="4"/>
  <c r="V70" i="4"/>
  <c r="U69" i="4"/>
  <c r="U118" i="4"/>
  <c r="V68" i="4"/>
  <c r="U67" i="4"/>
  <c r="U116" i="4"/>
  <c r="Q115" i="4"/>
  <c r="U65" i="4"/>
  <c r="U63" i="4"/>
  <c r="V162" i="4"/>
  <c r="U112" i="4"/>
  <c r="F25" i="4"/>
  <c r="E25" i="4"/>
  <c r="D25" i="4"/>
  <c r="C25" i="4"/>
  <c r="B25" i="4"/>
  <c r="U61" i="4" s="1"/>
  <c r="F24" i="4"/>
  <c r="E24" i="4"/>
  <c r="D24" i="4"/>
  <c r="C24" i="4"/>
  <c r="U110" i="4" s="1"/>
  <c r="B24" i="4"/>
  <c r="Q60" i="4" s="1"/>
  <c r="F23" i="4"/>
  <c r="E23" i="4"/>
  <c r="D23" i="4"/>
  <c r="R159" i="4" s="1"/>
  <c r="C23" i="4"/>
  <c r="Q109" i="4" s="1"/>
  <c r="B23" i="4"/>
  <c r="U59" i="4" s="1"/>
  <c r="F22" i="4"/>
  <c r="E22" i="4"/>
  <c r="D22" i="4"/>
  <c r="C22" i="4"/>
  <c r="B22" i="4"/>
  <c r="F21" i="4"/>
  <c r="E21" i="4"/>
  <c r="D21" i="4"/>
  <c r="C21" i="4"/>
  <c r="B21" i="4"/>
  <c r="U57" i="4" s="1"/>
  <c r="F20" i="4"/>
  <c r="E20" i="4"/>
  <c r="D20" i="4"/>
  <c r="C20" i="4"/>
  <c r="U106" i="4" s="1"/>
  <c r="B20" i="4"/>
  <c r="Q56" i="4" s="1"/>
  <c r="F19" i="4"/>
  <c r="E19" i="4"/>
  <c r="D19" i="4"/>
  <c r="C19" i="4"/>
  <c r="B19" i="4"/>
  <c r="U55" i="4" s="1"/>
  <c r="F18" i="4"/>
  <c r="E18" i="4"/>
  <c r="D18" i="4"/>
  <c r="C18" i="4"/>
  <c r="U104" i="4" s="1"/>
  <c r="B18" i="4"/>
  <c r="Q54" i="4" s="1"/>
  <c r="F17" i="4"/>
  <c r="E17" i="4"/>
  <c r="D17" i="4"/>
  <c r="C17" i="4"/>
  <c r="Q103" i="4" s="1"/>
  <c r="B17" i="4"/>
  <c r="U53" i="4" s="1"/>
  <c r="F16" i="4"/>
  <c r="E16" i="4"/>
  <c r="D16" i="4"/>
  <c r="C16" i="4"/>
  <c r="U102" i="4" s="1"/>
  <c r="B16" i="4"/>
  <c r="Q52" i="4" s="1"/>
  <c r="T27" i="4"/>
  <c r="S27" i="4"/>
  <c r="R27" i="4"/>
  <c r="Q27" i="4"/>
  <c r="P27" i="4"/>
  <c r="AE6" i="4"/>
  <c r="V121" i="4" l="1"/>
  <c r="V120" i="4"/>
  <c r="T122" i="4" s="1"/>
  <c r="V271" i="4"/>
  <c r="R64" i="4"/>
  <c r="R66" i="4"/>
  <c r="J52" i="4"/>
  <c r="B60" i="4" s="1"/>
  <c r="N55" i="4"/>
  <c r="N59" i="4"/>
  <c r="I64" i="4" s="1"/>
  <c r="Q62" i="4"/>
  <c r="R52" i="4"/>
  <c r="V55" i="4"/>
  <c r="V59" i="4"/>
  <c r="V65" i="4"/>
  <c r="F53" i="4"/>
  <c r="J56" i="4"/>
  <c r="R60" i="4"/>
  <c r="J68" i="4" s="1"/>
  <c r="Q64" i="4"/>
  <c r="N67" i="4" s="1"/>
  <c r="N53" i="4"/>
  <c r="C64" i="4" s="1"/>
  <c r="R56" i="4"/>
  <c r="F68" i="4" s="1"/>
  <c r="N61" i="4"/>
  <c r="V67" i="4"/>
  <c r="V53" i="4"/>
  <c r="C72" i="4" s="1"/>
  <c r="N57" i="4"/>
  <c r="G64" i="4" s="1"/>
  <c r="V61" i="4"/>
  <c r="K72" i="4" s="1"/>
  <c r="V69" i="4"/>
  <c r="S72" i="4" s="1"/>
  <c r="Q58" i="4"/>
  <c r="H67" i="4" s="1"/>
  <c r="Q66" i="4"/>
  <c r="P67" i="4" s="1"/>
  <c r="J54" i="4"/>
  <c r="V57" i="4"/>
  <c r="R62" i="4"/>
  <c r="L68" i="4" s="1"/>
  <c r="R54" i="4"/>
  <c r="E68" i="4" s="1"/>
  <c r="J58" i="4"/>
  <c r="H60" i="4" s="1"/>
  <c r="N63" i="4"/>
  <c r="M64" i="4" s="1"/>
  <c r="M112" i="4"/>
  <c r="F55" i="4"/>
  <c r="E56" i="4" s="1"/>
  <c r="R58" i="4"/>
  <c r="V63" i="4"/>
  <c r="K86" i="10"/>
  <c r="K81" i="10"/>
  <c r="K82" i="10"/>
  <c r="K96" i="10"/>
  <c r="K88" i="10"/>
  <c r="K90" i="10"/>
  <c r="K85" i="10"/>
  <c r="L87" i="10" s="1"/>
  <c r="K79" i="10"/>
  <c r="K97" i="10"/>
  <c r="K93" i="10"/>
  <c r="L93" i="10" s="1"/>
  <c r="L95" i="10"/>
  <c r="K89" i="10"/>
  <c r="I71" i="4"/>
  <c r="F67" i="4"/>
  <c r="I117" i="4"/>
  <c r="L172" i="4"/>
  <c r="C117" i="4"/>
  <c r="L121" i="4"/>
  <c r="S71" i="4"/>
  <c r="M71" i="4"/>
  <c r="P121" i="4"/>
  <c r="C71" i="4"/>
  <c r="B67" i="4"/>
  <c r="J67" i="4"/>
  <c r="R72" i="4"/>
  <c r="Q71" i="4"/>
  <c r="K71" i="4"/>
  <c r="G71" i="4"/>
  <c r="J121" i="4"/>
  <c r="O71" i="4"/>
  <c r="E121" i="4"/>
  <c r="D121" i="4"/>
  <c r="F121" i="4"/>
  <c r="D67" i="4"/>
  <c r="E67" i="4"/>
  <c r="L67" i="4"/>
  <c r="T72" i="4"/>
  <c r="O212" i="4"/>
  <c r="V212" i="4"/>
  <c r="N212" i="4"/>
  <c r="Q212" i="4"/>
  <c r="P212" i="4"/>
  <c r="M212" i="4"/>
  <c r="U212" i="4"/>
  <c r="T212" i="4"/>
  <c r="S212" i="4"/>
  <c r="R212" i="4"/>
  <c r="I168" i="4"/>
  <c r="S252" i="4"/>
  <c r="K252" i="4"/>
  <c r="C252" i="4"/>
  <c r="R252" i="4"/>
  <c r="J252" i="4"/>
  <c r="Q252" i="4"/>
  <c r="I252" i="4"/>
  <c r="P252" i="4"/>
  <c r="H252" i="4"/>
  <c r="O252" i="4"/>
  <c r="G252" i="4"/>
  <c r="V252" i="4"/>
  <c r="N252" i="4"/>
  <c r="F252" i="4"/>
  <c r="U252" i="4"/>
  <c r="T252" i="4"/>
  <c r="M252" i="4"/>
  <c r="L252" i="4"/>
  <c r="E252" i="4"/>
  <c r="D252" i="4"/>
  <c r="S254" i="4"/>
  <c r="K254" i="4"/>
  <c r="R254" i="4"/>
  <c r="J254" i="4"/>
  <c r="Q254" i="4"/>
  <c r="I254" i="4"/>
  <c r="P254" i="4"/>
  <c r="H254" i="4"/>
  <c r="O254" i="4"/>
  <c r="G254" i="4"/>
  <c r="V254" i="4"/>
  <c r="N254" i="4"/>
  <c r="F254" i="4"/>
  <c r="T254" i="4"/>
  <c r="M254" i="4"/>
  <c r="L254" i="4"/>
  <c r="E254" i="4"/>
  <c r="U254" i="4"/>
  <c r="S256" i="4"/>
  <c r="K256" i="4"/>
  <c r="R256" i="4"/>
  <c r="J256" i="4"/>
  <c r="Q256" i="4"/>
  <c r="I256" i="4"/>
  <c r="P256" i="4"/>
  <c r="H256" i="4"/>
  <c r="O256" i="4"/>
  <c r="G256" i="4"/>
  <c r="V256" i="4"/>
  <c r="N256" i="4"/>
  <c r="L256" i="4"/>
  <c r="U256" i="4"/>
  <c r="T256" i="4"/>
  <c r="M256" i="4"/>
  <c r="S258" i="4"/>
  <c r="K258" i="4"/>
  <c r="R258" i="4"/>
  <c r="J258" i="4"/>
  <c r="Q258" i="4"/>
  <c r="I258" i="4"/>
  <c r="P258" i="4"/>
  <c r="O258" i="4"/>
  <c r="V258" i="4"/>
  <c r="N258" i="4"/>
  <c r="U258" i="4"/>
  <c r="M258" i="4"/>
  <c r="L258" i="4"/>
  <c r="T258" i="4"/>
  <c r="S260" i="4"/>
  <c r="K260" i="4"/>
  <c r="R260" i="4"/>
  <c r="Q260" i="4"/>
  <c r="P260" i="4"/>
  <c r="O260" i="4"/>
  <c r="V260" i="4"/>
  <c r="N260" i="4"/>
  <c r="U260" i="4"/>
  <c r="M260" i="4"/>
  <c r="T260" i="4"/>
  <c r="L260" i="4"/>
  <c r="S262" i="4"/>
  <c r="R262" i="4"/>
  <c r="Q262" i="4"/>
  <c r="P262" i="4"/>
  <c r="O262" i="4"/>
  <c r="V262" i="4"/>
  <c r="N262" i="4"/>
  <c r="U262" i="4"/>
  <c r="M262" i="4"/>
  <c r="T262" i="4"/>
  <c r="Q264" i="4"/>
  <c r="P264" i="4"/>
  <c r="V264" i="4"/>
  <c r="U264" i="4"/>
  <c r="T264" i="4"/>
  <c r="S264" i="4"/>
  <c r="R264" i="4"/>
  <c r="O264" i="4"/>
  <c r="Q266" i="4"/>
  <c r="V266" i="4"/>
  <c r="U266" i="4"/>
  <c r="T266" i="4"/>
  <c r="S266" i="4"/>
  <c r="R266" i="4"/>
  <c r="V268" i="4"/>
  <c r="U268" i="4"/>
  <c r="T268" i="4"/>
  <c r="S268" i="4"/>
  <c r="V270" i="4"/>
  <c r="U270" i="4"/>
  <c r="C52" i="4"/>
  <c r="K52" i="4"/>
  <c r="S52" i="4"/>
  <c r="G53" i="4"/>
  <c r="O53" i="4"/>
  <c r="K54" i="4"/>
  <c r="S54" i="4"/>
  <c r="G55" i="4"/>
  <c r="O55" i="4"/>
  <c r="K56" i="4"/>
  <c r="S56" i="4"/>
  <c r="O57" i="4"/>
  <c r="K58" i="4"/>
  <c r="S58" i="4"/>
  <c r="O59" i="4"/>
  <c r="K60" i="4"/>
  <c r="S60" i="4"/>
  <c r="O61" i="4"/>
  <c r="S62" i="4"/>
  <c r="O63" i="4"/>
  <c r="S64" i="4"/>
  <c r="S66" i="4"/>
  <c r="B68" i="4"/>
  <c r="S68" i="4"/>
  <c r="I103" i="4"/>
  <c r="M106" i="4"/>
  <c r="V210" i="4"/>
  <c r="S210" i="4"/>
  <c r="K210" i="4"/>
  <c r="R210" i="4"/>
  <c r="Q210" i="4"/>
  <c r="P210" i="4"/>
  <c r="O210" i="4"/>
  <c r="N210" i="4"/>
  <c r="U210" i="4"/>
  <c r="M210" i="4"/>
  <c r="T210" i="4"/>
  <c r="L210" i="4"/>
  <c r="R121" i="4"/>
  <c r="P105" i="4"/>
  <c r="H105" i="4"/>
  <c r="O105" i="4"/>
  <c r="G105" i="4"/>
  <c r="V105" i="4"/>
  <c r="N105" i="4"/>
  <c r="F105" i="4"/>
  <c r="U105" i="4"/>
  <c r="M105" i="4"/>
  <c r="T105" i="4"/>
  <c r="L105" i="4"/>
  <c r="S105" i="4"/>
  <c r="K105" i="4"/>
  <c r="R105" i="4"/>
  <c r="J105" i="4"/>
  <c r="P107" i="4"/>
  <c r="H107" i="4"/>
  <c r="O107" i="4"/>
  <c r="V107" i="4"/>
  <c r="N107" i="4"/>
  <c r="U107" i="4"/>
  <c r="M107" i="4"/>
  <c r="T107" i="4"/>
  <c r="L107" i="4"/>
  <c r="S107" i="4"/>
  <c r="K107" i="4"/>
  <c r="R107" i="4"/>
  <c r="J107" i="4"/>
  <c r="P109" i="4"/>
  <c r="O109" i="4"/>
  <c r="V109" i="4"/>
  <c r="N109" i="4"/>
  <c r="U109" i="4"/>
  <c r="M109" i="4"/>
  <c r="T109" i="4"/>
  <c r="L109" i="4"/>
  <c r="S109" i="4"/>
  <c r="K109" i="4"/>
  <c r="R109" i="4"/>
  <c r="J109" i="4"/>
  <c r="P111" i="4"/>
  <c r="O111" i="4"/>
  <c r="V111" i="4"/>
  <c r="N111" i="4"/>
  <c r="U111" i="4"/>
  <c r="M111" i="4"/>
  <c r="T111" i="4"/>
  <c r="L111" i="4"/>
  <c r="S111" i="4"/>
  <c r="R111" i="4"/>
  <c r="P113" i="4"/>
  <c r="O113" i="4"/>
  <c r="V113" i="4"/>
  <c r="N113" i="4"/>
  <c r="U113" i="4"/>
  <c r="T113" i="4"/>
  <c r="S113" i="4"/>
  <c r="R113" i="4"/>
  <c r="P115" i="4"/>
  <c r="V115" i="4"/>
  <c r="U115" i="4"/>
  <c r="T115" i="4"/>
  <c r="S115" i="4"/>
  <c r="R115" i="4"/>
  <c r="V117" i="4"/>
  <c r="U117" i="4"/>
  <c r="T117" i="4"/>
  <c r="S117" i="4"/>
  <c r="R117" i="4"/>
  <c r="V119" i="4"/>
  <c r="U119" i="4"/>
  <c r="T119" i="4"/>
  <c r="U122" i="4"/>
  <c r="D52" i="4"/>
  <c r="L52" i="4"/>
  <c r="T52" i="4"/>
  <c r="H53" i="4"/>
  <c r="P53" i="4"/>
  <c r="L54" i="4"/>
  <c r="T54" i="4"/>
  <c r="H55" i="4"/>
  <c r="P55" i="4"/>
  <c r="C56" i="4"/>
  <c r="L56" i="4"/>
  <c r="T56" i="4"/>
  <c r="H57" i="4"/>
  <c r="P57" i="4"/>
  <c r="L58" i="4"/>
  <c r="T58" i="4"/>
  <c r="P59" i="4"/>
  <c r="L60" i="4"/>
  <c r="T60" i="4"/>
  <c r="P61" i="4"/>
  <c r="T62" i="4"/>
  <c r="P63" i="4"/>
  <c r="K64" i="4"/>
  <c r="T64" i="4"/>
  <c r="P65" i="4"/>
  <c r="T66" i="4"/>
  <c r="T68" i="4"/>
  <c r="O72" i="4"/>
  <c r="S202" i="4"/>
  <c r="K202" i="4"/>
  <c r="C202" i="4"/>
  <c r="R202" i="4"/>
  <c r="J202" i="4"/>
  <c r="Q202" i="4"/>
  <c r="I202" i="4"/>
  <c r="P202" i="4"/>
  <c r="H202" i="4"/>
  <c r="O202" i="4"/>
  <c r="G202" i="4"/>
  <c r="V202" i="4"/>
  <c r="N202" i="4"/>
  <c r="F202" i="4"/>
  <c r="U202" i="4"/>
  <c r="M202" i="4"/>
  <c r="E202" i="4"/>
  <c r="T202" i="4"/>
  <c r="L202" i="4"/>
  <c r="D202" i="4"/>
  <c r="O214" i="4"/>
  <c r="V214" i="4"/>
  <c r="T214" i="4"/>
  <c r="S214" i="4"/>
  <c r="R214" i="4"/>
  <c r="U214" i="4"/>
  <c r="Q214" i="4"/>
  <c r="P214" i="4"/>
  <c r="P103" i="4"/>
  <c r="H103" i="4"/>
  <c r="O103" i="4"/>
  <c r="G103" i="4"/>
  <c r="V103" i="4"/>
  <c r="N103" i="4"/>
  <c r="F103" i="4"/>
  <c r="U103" i="4"/>
  <c r="M103" i="4"/>
  <c r="E103" i="4"/>
  <c r="T103" i="4"/>
  <c r="L103" i="4"/>
  <c r="D103" i="4"/>
  <c r="S103" i="4"/>
  <c r="K103" i="4"/>
  <c r="R103" i="4"/>
  <c r="J103" i="4"/>
  <c r="Q153" i="4"/>
  <c r="I153" i="4"/>
  <c r="P153" i="4"/>
  <c r="H153" i="4"/>
  <c r="O153" i="4"/>
  <c r="G153" i="4"/>
  <c r="V153" i="4"/>
  <c r="N153" i="4"/>
  <c r="F153" i="4"/>
  <c r="U153" i="4"/>
  <c r="M153" i="4"/>
  <c r="E153" i="4"/>
  <c r="T153" i="4"/>
  <c r="L153" i="4"/>
  <c r="D153" i="4"/>
  <c r="S153" i="4"/>
  <c r="K153" i="4"/>
  <c r="R153" i="4"/>
  <c r="Q155" i="4"/>
  <c r="I155" i="4"/>
  <c r="P155" i="4"/>
  <c r="H155" i="4"/>
  <c r="O155" i="4"/>
  <c r="G155" i="4"/>
  <c r="V155" i="4"/>
  <c r="N155" i="4"/>
  <c r="F155" i="4"/>
  <c r="U155" i="4"/>
  <c r="M155" i="4"/>
  <c r="T155" i="4"/>
  <c r="L155" i="4"/>
  <c r="S155" i="4"/>
  <c r="K155" i="4"/>
  <c r="R155" i="4"/>
  <c r="J155" i="4"/>
  <c r="Q157" i="4"/>
  <c r="I157" i="4"/>
  <c r="P157" i="4"/>
  <c r="H157" i="4"/>
  <c r="O157" i="4"/>
  <c r="V157" i="4"/>
  <c r="N157" i="4"/>
  <c r="U157" i="4"/>
  <c r="M157" i="4"/>
  <c r="T157" i="4"/>
  <c r="L157" i="4"/>
  <c r="S157" i="4"/>
  <c r="K157" i="4"/>
  <c r="R157" i="4"/>
  <c r="J157" i="4"/>
  <c r="Q159" i="4"/>
  <c r="P159" i="4"/>
  <c r="O159" i="4"/>
  <c r="V159" i="4"/>
  <c r="N159" i="4"/>
  <c r="U159" i="4"/>
  <c r="M159" i="4"/>
  <c r="T159" i="4"/>
  <c r="L159" i="4"/>
  <c r="S159" i="4"/>
  <c r="K159" i="4"/>
  <c r="J159" i="4"/>
  <c r="Q161" i="4"/>
  <c r="P161" i="4"/>
  <c r="O161" i="4"/>
  <c r="V161" i="4"/>
  <c r="N161" i="4"/>
  <c r="U161" i="4"/>
  <c r="M161" i="4"/>
  <c r="T161" i="4"/>
  <c r="L161" i="4"/>
  <c r="S161" i="4"/>
  <c r="R161" i="4"/>
  <c r="Q163" i="4"/>
  <c r="P163" i="4"/>
  <c r="O163" i="4"/>
  <c r="V163" i="4"/>
  <c r="N163" i="4"/>
  <c r="U163" i="4"/>
  <c r="T163" i="4"/>
  <c r="S163" i="4"/>
  <c r="R163" i="4"/>
  <c r="Q165" i="4"/>
  <c r="P165" i="4"/>
  <c r="V165" i="4"/>
  <c r="U165" i="4"/>
  <c r="T165" i="4"/>
  <c r="S165" i="4"/>
  <c r="R165" i="4"/>
  <c r="V167" i="4"/>
  <c r="U167" i="4"/>
  <c r="T167" i="4"/>
  <c r="S167" i="4"/>
  <c r="R167" i="4"/>
  <c r="V169" i="4"/>
  <c r="U169" i="4"/>
  <c r="T169" i="4"/>
  <c r="U172" i="4"/>
  <c r="E52" i="4"/>
  <c r="M52" i="4"/>
  <c r="U52" i="4"/>
  <c r="I53" i="4"/>
  <c r="Q53" i="4"/>
  <c r="E54" i="4"/>
  <c r="M54" i="4"/>
  <c r="U54" i="4"/>
  <c r="I55" i="4"/>
  <c r="Q55" i="4"/>
  <c r="M56" i="4"/>
  <c r="U56" i="4"/>
  <c r="I57" i="4"/>
  <c r="Q57" i="4"/>
  <c r="M58" i="4"/>
  <c r="U58" i="4"/>
  <c r="Q59" i="4"/>
  <c r="D60" i="4"/>
  <c r="M60" i="4"/>
  <c r="U60" i="4"/>
  <c r="Q61" i="4"/>
  <c r="M62" i="4"/>
  <c r="U62" i="4"/>
  <c r="Q63" i="4"/>
  <c r="U64" i="4"/>
  <c r="Q65" i="4"/>
  <c r="U66" i="4"/>
  <c r="D68" i="4"/>
  <c r="U68" i="4"/>
  <c r="U70" i="4"/>
  <c r="E104" i="4"/>
  <c r="I107" i="4"/>
  <c r="M110" i="4"/>
  <c r="Q113" i="4"/>
  <c r="S206" i="4"/>
  <c r="K206" i="4"/>
  <c r="R206" i="4"/>
  <c r="J206" i="4"/>
  <c r="Q206" i="4"/>
  <c r="I206" i="4"/>
  <c r="P206" i="4"/>
  <c r="H206" i="4"/>
  <c r="O206" i="4"/>
  <c r="G206" i="4"/>
  <c r="V206" i="4"/>
  <c r="N206" i="4"/>
  <c r="U206" i="4"/>
  <c r="M206" i="4"/>
  <c r="T206" i="4"/>
  <c r="L206" i="4"/>
  <c r="V218" i="4"/>
  <c r="U218" i="4"/>
  <c r="T218" i="4"/>
  <c r="S218" i="4"/>
  <c r="L113" i="4"/>
  <c r="O203" i="4"/>
  <c r="G203" i="4"/>
  <c r="V203" i="4"/>
  <c r="N203" i="4"/>
  <c r="F203" i="4"/>
  <c r="U203" i="4"/>
  <c r="M203" i="4"/>
  <c r="E203" i="4"/>
  <c r="T203" i="4"/>
  <c r="L203" i="4"/>
  <c r="D203" i="4"/>
  <c r="S203" i="4"/>
  <c r="K203" i="4"/>
  <c r="R203" i="4"/>
  <c r="J203" i="4"/>
  <c r="Q203" i="4"/>
  <c r="I203" i="4"/>
  <c r="P203" i="4"/>
  <c r="H203" i="4"/>
  <c r="O205" i="4"/>
  <c r="G205" i="4"/>
  <c r="V205" i="4"/>
  <c r="N205" i="4"/>
  <c r="F205" i="4"/>
  <c r="U205" i="4"/>
  <c r="M205" i="4"/>
  <c r="T205" i="4"/>
  <c r="L205" i="4"/>
  <c r="S205" i="4"/>
  <c r="K205" i="4"/>
  <c r="R205" i="4"/>
  <c r="J205" i="4"/>
  <c r="Q205" i="4"/>
  <c r="I205" i="4"/>
  <c r="P205" i="4"/>
  <c r="H205" i="4"/>
  <c r="O207" i="4"/>
  <c r="V207" i="4"/>
  <c r="N207" i="4"/>
  <c r="U207" i="4"/>
  <c r="M207" i="4"/>
  <c r="T207" i="4"/>
  <c r="L207" i="4"/>
  <c r="S207" i="4"/>
  <c r="K207" i="4"/>
  <c r="R207" i="4"/>
  <c r="J207" i="4"/>
  <c r="Q207" i="4"/>
  <c r="I207" i="4"/>
  <c r="P207" i="4"/>
  <c r="H207" i="4"/>
  <c r="O209" i="4"/>
  <c r="V209" i="4"/>
  <c r="N209" i="4"/>
  <c r="U209" i="4"/>
  <c r="M209" i="4"/>
  <c r="T209" i="4"/>
  <c r="L209" i="4"/>
  <c r="S209" i="4"/>
  <c r="K209" i="4"/>
  <c r="R209" i="4"/>
  <c r="J209" i="4"/>
  <c r="Q209" i="4"/>
  <c r="P209" i="4"/>
  <c r="R211" i="4"/>
  <c r="Q211" i="4"/>
  <c r="P211" i="4"/>
  <c r="O211" i="4"/>
  <c r="N211" i="4"/>
  <c r="V211" i="4"/>
  <c r="M211" i="4"/>
  <c r="U211" i="4"/>
  <c r="L211" i="4"/>
  <c r="T211" i="4"/>
  <c r="S211" i="4"/>
  <c r="S213" i="4"/>
  <c r="R213" i="4"/>
  <c r="P213" i="4"/>
  <c r="O213" i="4"/>
  <c r="V213" i="4"/>
  <c r="U213" i="4"/>
  <c r="T213" i="4"/>
  <c r="Q213" i="4"/>
  <c r="N213" i="4"/>
  <c r="S215" i="4"/>
  <c r="R215" i="4"/>
  <c r="P215" i="4"/>
  <c r="V215" i="4"/>
  <c r="U215" i="4"/>
  <c r="T215" i="4"/>
  <c r="Q215" i="4"/>
  <c r="S217" i="4"/>
  <c r="R217" i="4"/>
  <c r="V217" i="4"/>
  <c r="U217" i="4"/>
  <c r="T217" i="4"/>
  <c r="V219" i="4"/>
  <c r="U219" i="4"/>
  <c r="T219" i="4"/>
  <c r="V221" i="4"/>
  <c r="F52" i="4"/>
  <c r="N52" i="4"/>
  <c r="V52" i="4"/>
  <c r="J53" i="4"/>
  <c r="R53" i="4"/>
  <c r="F54" i="4"/>
  <c r="N54" i="4"/>
  <c r="V54" i="4"/>
  <c r="J55" i="4"/>
  <c r="R55" i="4"/>
  <c r="N56" i="4"/>
  <c r="V56" i="4"/>
  <c r="J57" i="4"/>
  <c r="R57" i="4"/>
  <c r="N58" i="4"/>
  <c r="V58" i="4"/>
  <c r="J59" i="4"/>
  <c r="R59" i="4"/>
  <c r="N60" i="4"/>
  <c r="V60" i="4"/>
  <c r="R61" i="4"/>
  <c r="N62" i="4"/>
  <c r="V62" i="4"/>
  <c r="R63" i="4"/>
  <c r="V64" i="4"/>
  <c r="R65" i="4"/>
  <c r="V66" i="4"/>
  <c r="R67" i="4"/>
  <c r="G72" i="4"/>
  <c r="M104" i="4"/>
  <c r="Q107" i="4"/>
  <c r="M72" i="4"/>
  <c r="B121" i="4"/>
  <c r="O253" i="4"/>
  <c r="G253" i="4"/>
  <c r="V253" i="4"/>
  <c r="N253" i="4"/>
  <c r="F253" i="4"/>
  <c r="U253" i="4"/>
  <c r="M253" i="4"/>
  <c r="E253" i="4"/>
  <c r="T253" i="4"/>
  <c r="L253" i="4"/>
  <c r="D253" i="4"/>
  <c r="S253" i="4"/>
  <c r="K253" i="4"/>
  <c r="R253" i="4"/>
  <c r="J253" i="4"/>
  <c r="H253" i="4"/>
  <c r="Q253" i="4"/>
  <c r="P253" i="4"/>
  <c r="I253" i="4"/>
  <c r="O255" i="4"/>
  <c r="G255" i="4"/>
  <c r="V255" i="4"/>
  <c r="N255" i="4"/>
  <c r="F255" i="4"/>
  <c r="U255" i="4"/>
  <c r="M255" i="4"/>
  <c r="T255" i="4"/>
  <c r="L255" i="4"/>
  <c r="S255" i="4"/>
  <c r="K255" i="4"/>
  <c r="R255" i="4"/>
  <c r="J255" i="4"/>
  <c r="Q255" i="4"/>
  <c r="P255" i="4"/>
  <c r="I255" i="4"/>
  <c r="H255" i="4"/>
  <c r="O257" i="4"/>
  <c r="V257" i="4"/>
  <c r="N257" i="4"/>
  <c r="U257" i="4"/>
  <c r="M257" i="4"/>
  <c r="T257" i="4"/>
  <c r="L257" i="4"/>
  <c r="S257" i="4"/>
  <c r="K257" i="4"/>
  <c r="R257" i="4"/>
  <c r="J257" i="4"/>
  <c r="Q257" i="4"/>
  <c r="P257" i="4"/>
  <c r="I257" i="4"/>
  <c r="H257" i="4"/>
  <c r="O259" i="4"/>
  <c r="V259" i="4"/>
  <c r="N259" i="4"/>
  <c r="U259" i="4"/>
  <c r="M259" i="4"/>
  <c r="T259" i="4"/>
  <c r="L259" i="4"/>
  <c r="S259" i="4"/>
  <c r="K259" i="4"/>
  <c r="R259" i="4"/>
  <c r="J259" i="4"/>
  <c r="Q259" i="4"/>
  <c r="P259" i="4"/>
  <c r="O261" i="4"/>
  <c r="V261" i="4"/>
  <c r="N261" i="4"/>
  <c r="U261" i="4"/>
  <c r="M261" i="4"/>
  <c r="T261" i="4"/>
  <c r="L261" i="4"/>
  <c r="S261" i="4"/>
  <c r="R261" i="4"/>
  <c r="Q261" i="4"/>
  <c r="P261" i="4"/>
  <c r="U263" i="4"/>
  <c r="T263" i="4"/>
  <c r="R263" i="4"/>
  <c r="S263" i="4"/>
  <c r="Q263" i="4"/>
  <c r="P263" i="4"/>
  <c r="O263" i="4"/>
  <c r="N263" i="4"/>
  <c r="V263" i="4"/>
  <c r="U265" i="4"/>
  <c r="T265" i="4"/>
  <c r="R265" i="4"/>
  <c r="Q265" i="4"/>
  <c r="P265" i="4"/>
  <c r="V265" i="4"/>
  <c r="S265" i="4"/>
  <c r="U267" i="4"/>
  <c r="T267" i="4"/>
  <c r="R267" i="4"/>
  <c r="V267" i="4"/>
  <c r="S267" i="4"/>
  <c r="U269" i="4"/>
  <c r="T269" i="4"/>
  <c r="V269" i="4"/>
  <c r="U272" i="4"/>
  <c r="G52" i="4"/>
  <c r="O52" i="4"/>
  <c r="K53" i="4"/>
  <c r="S53" i="4"/>
  <c r="G54" i="4"/>
  <c r="O54" i="4"/>
  <c r="K55" i="4"/>
  <c r="S55" i="4"/>
  <c r="G56" i="4"/>
  <c r="O56" i="4"/>
  <c r="K57" i="4"/>
  <c r="S57" i="4"/>
  <c r="O58" i="4"/>
  <c r="K59" i="4"/>
  <c r="S59" i="4"/>
  <c r="F60" i="4"/>
  <c r="O60" i="4"/>
  <c r="S61" i="4"/>
  <c r="O62" i="4"/>
  <c r="S63" i="4"/>
  <c r="O64" i="4"/>
  <c r="S65" i="4"/>
  <c r="S67" i="4"/>
  <c r="N68" i="4"/>
  <c r="U120" i="4"/>
  <c r="V216" i="4"/>
  <c r="U216" i="4"/>
  <c r="T216" i="4"/>
  <c r="S216" i="4"/>
  <c r="R216" i="4"/>
  <c r="Q216" i="4"/>
  <c r="V220" i="4"/>
  <c r="U220" i="4"/>
  <c r="T102" i="4"/>
  <c r="L102" i="4"/>
  <c r="D102" i="4"/>
  <c r="S102" i="4"/>
  <c r="K102" i="4"/>
  <c r="C102" i="4"/>
  <c r="R102" i="4"/>
  <c r="J102" i="4"/>
  <c r="Q102" i="4"/>
  <c r="I102" i="4"/>
  <c r="P102" i="4"/>
  <c r="H102" i="4"/>
  <c r="O102" i="4"/>
  <c r="G102" i="4"/>
  <c r="V102" i="4"/>
  <c r="N102" i="4"/>
  <c r="F102" i="4"/>
  <c r="T104" i="4"/>
  <c r="L104" i="4"/>
  <c r="S104" i="4"/>
  <c r="K104" i="4"/>
  <c r="R104" i="4"/>
  <c r="J104" i="4"/>
  <c r="Q104" i="4"/>
  <c r="I104" i="4"/>
  <c r="P104" i="4"/>
  <c r="H104" i="4"/>
  <c r="O104" i="4"/>
  <c r="G104" i="4"/>
  <c r="V104" i="4"/>
  <c r="N104" i="4"/>
  <c r="F104" i="4"/>
  <c r="T106" i="4"/>
  <c r="L106" i="4"/>
  <c r="S106" i="4"/>
  <c r="K106" i="4"/>
  <c r="R106" i="4"/>
  <c r="J106" i="4"/>
  <c r="Q106" i="4"/>
  <c r="I106" i="4"/>
  <c r="P106" i="4"/>
  <c r="H106" i="4"/>
  <c r="O106" i="4"/>
  <c r="G106" i="4"/>
  <c r="V106" i="4"/>
  <c r="N106" i="4"/>
  <c r="T108" i="4"/>
  <c r="L108" i="4"/>
  <c r="S108" i="4"/>
  <c r="K108" i="4"/>
  <c r="R108" i="4"/>
  <c r="J108" i="4"/>
  <c r="Q108" i="4"/>
  <c r="I108" i="4"/>
  <c r="P108" i="4"/>
  <c r="O108" i="4"/>
  <c r="V108" i="4"/>
  <c r="N108" i="4"/>
  <c r="T110" i="4"/>
  <c r="L110" i="4"/>
  <c r="S110" i="4"/>
  <c r="K110" i="4"/>
  <c r="R110" i="4"/>
  <c r="Q110" i="4"/>
  <c r="P110" i="4"/>
  <c r="O110" i="4"/>
  <c r="V110" i="4"/>
  <c r="N110" i="4"/>
  <c r="T112" i="4"/>
  <c r="S112" i="4"/>
  <c r="R112" i="4"/>
  <c r="Q112" i="4"/>
  <c r="P112" i="4"/>
  <c r="O112" i="4"/>
  <c r="V112" i="4"/>
  <c r="N112" i="4"/>
  <c r="T114" i="4"/>
  <c r="S114" i="4"/>
  <c r="R114" i="4"/>
  <c r="Q114" i="4"/>
  <c r="P114" i="4"/>
  <c r="O114" i="4"/>
  <c r="V114" i="4"/>
  <c r="T116" i="4"/>
  <c r="S116" i="4"/>
  <c r="R116" i="4"/>
  <c r="Q116" i="4"/>
  <c r="V116" i="4"/>
  <c r="T118" i="4"/>
  <c r="S118" i="4"/>
  <c r="V118" i="4"/>
  <c r="H52" i="4"/>
  <c r="P52" i="4"/>
  <c r="D53" i="4"/>
  <c r="L53" i="4"/>
  <c r="T53" i="4"/>
  <c r="H54" i="4"/>
  <c r="P54" i="4"/>
  <c r="L55" i="4"/>
  <c r="T55" i="4"/>
  <c r="H56" i="4"/>
  <c r="P56" i="4"/>
  <c r="L57" i="4"/>
  <c r="T57" i="4"/>
  <c r="P58" i="4"/>
  <c r="L59" i="4"/>
  <c r="T59" i="4"/>
  <c r="P60" i="4"/>
  <c r="L61" i="4"/>
  <c r="T61" i="4"/>
  <c r="P62" i="4"/>
  <c r="T63" i="4"/>
  <c r="P64" i="4"/>
  <c r="T65" i="4"/>
  <c r="T67" i="4"/>
  <c r="T69" i="4"/>
  <c r="U72" i="4"/>
  <c r="E102" i="4"/>
  <c r="I105" i="4"/>
  <c r="M108" i="4"/>
  <c r="Q111" i="4"/>
  <c r="U114" i="4"/>
  <c r="J153" i="4"/>
  <c r="S204" i="4"/>
  <c r="K204" i="4"/>
  <c r="R204" i="4"/>
  <c r="J204" i="4"/>
  <c r="Q204" i="4"/>
  <c r="I204" i="4"/>
  <c r="P204" i="4"/>
  <c r="H204" i="4"/>
  <c r="O204" i="4"/>
  <c r="G204" i="4"/>
  <c r="V204" i="4"/>
  <c r="N204" i="4"/>
  <c r="F204" i="4"/>
  <c r="U204" i="4"/>
  <c r="M204" i="4"/>
  <c r="E204" i="4"/>
  <c r="T204" i="4"/>
  <c r="L204" i="4"/>
  <c r="S208" i="4"/>
  <c r="K208" i="4"/>
  <c r="R208" i="4"/>
  <c r="J208" i="4"/>
  <c r="Q208" i="4"/>
  <c r="I208" i="4"/>
  <c r="P208" i="4"/>
  <c r="O208" i="4"/>
  <c r="V208" i="4"/>
  <c r="N208" i="4"/>
  <c r="U208" i="4"/>
  <c r="M208" i="4"/>
  <c r="T208" i="4"/>
  <c r="L208" i="4"/>
  <c r="I72" i="4"/>
  <c r="Q72" i="4"/>
  <c r="O117" i="4"/>
  <c r="U152" i="4"/>
  <c r="M152" i="4"/>
  <c r="E152" i="4"/>
  <c r="T152" i="4"/>
  <c r="L152" i="4"/>
  <c r="D152" i="4"/>
  <c r="S152" i="4"/>
  <c r="K152" i="4"/>
  <c r="C152" i="4"/>
  <c r="R152" i="4"/>
  <c r="J152" i="4"/>
  <c r="Q152" i="4"/>
  <c r="I152" i="4"/>
  <c r="P152" i="4"/>
  <c r="H152" i="4"/>
  <c r="O152" i="4"/>
  <c r="G152" i="4"/>
  <c r="V152" i="4"/>
  <c r="N152" i="4"/>
  <c r="F152" i="4"/>
  <c r="U154" i="4"/>
  <c r="M154" i="4"/>
  <c r="E154" i="4"/>
  <c r="T154" i="4"/>
  <c r="L154" i="4"/>
  <c r="S154" i="4"/>
  <c r="K154" i="4"/>
  <c r="R154" i="4"/>
  <c r="J154" i="4"/>
  <c r="Q154" i="4"/>
  <c r="I154" i="4"/>
  <c r="P154" i="4"/>
  <c r="H154" i="4"/>
  <c r="O154" i="4"/>
  <c r="G154" i="4"/>
  <c r="V154" i="4"/>
  <c r="N154" i="4"/>
  <c r="F154" i="4"/>
  <c r="U156" i="4"/>
  <c r="M156" i="4"/>
  <c r="T156" i="4"/>
  <c r="L156" i="4"/>
  <c r="S156" i="4"/>
  <c r="K156" i="4"/>
  <c r="R156" i="4"/>
  <c r="J156" i="4"/>
  <c r="Q156" i="4"/>
  <c r="I156" i="4"/>
  <c r="P156" i="4"/>
  <c r="H156" i="4"/>
  <c r="O156" i="4"/>
  <c r="G156" i="4"/>
  <c r="V156" i="4"/>
  <c r="U158" i="4"/>
  <c r="M158" i="4"/>
  <c r="T158" i="4"/>
  <c r="L158" i="4"/>
  <c r="S158" i="4"/>
  <c r="K158" i="4"/>
  <c r="R158" i="4"/>
  <c r="J158" i="4"/>
  <c r="Q158" i="4"/>
  <c r="I158" i="4"/>
  <c r="P158" i="4"/>
  <c r="O158" i="4"/>
  <c r="V158" i="4"/>
  <c r="N158" i="4"/>
  <c r="U160" i="4"/>
  <c r="M160" i="4"/>
  <c r="T160" i="4"/>
  <c r="L160" i="4"/>
  <c r="S160" i="4"/>
  <c r="K160" i="4"/>
  <c r="R160" i="4"/>
  <c r="Q160" i="4"/>
  <c r="P160" i="4"/>
  <c r="O160" i="4"/>
  <c r="V160" i="4"/>
  <c r="N160" i="4"/>
  <c r="U162" i="4"/>
  <c r="M162" i="4"/>
  <c r="T162" i="4"/>
  <c r="S162" i="4"/>
  <c r="R162" i="4"/>
  <c r="Q162" i="4"/>
  <c r="P162" i="4"/>
  <c r="O162" i="4"/>
  <c r="N162" i="4"/>
  <c r="U164" i="4"/>
  <c r="T164" i="4"/>
  <c r="S164" i="4"/>
  <c r="R164" i="4"/>
  <c r="Q164" i="4"/>
  <c r="P164" i="4"/>
  <c r="O164" i="4"/>
  <c r="V164" i="4"/>
  <c r="U166" i="4"/>
  <c r="T166" i="4"/>
  <c r="S166" i="4"/>
  <c r="R166" i="4"/>
  <c r="Q166" i="4"/>
  <c r="V166" i="4"/>
  <c r="U168" i="4"/>
  <c r="T168" i="4"/>
  <c r="S168" i="4"/>
  <c r="V168" i="4"/>
  <c r="U170" i="4"/>
  <c r="V170" i="4"/>
  <c r="I52" i="4"/>
  <c r="E53" i="4"/>
  <c r="M53" i="4"/>
  <c r="I54" i="4"/>
  <c r="M55" i="4"/>
  <c r="I56" i="4"/>
  <c r="M57" i="4"/>
  <c r="I58" i="4"/>
  <c r="M59" i="4"/>
  <c r="M61" i="4"/>
  <c r="H68" i="4"/>
  <c r="P68" i="4"/>
  <c r="M102" i="4"/>
  <c r="Q105" i="4"/>
  <c r="U108" i="4"/>
  <c r="N156" i="4"/>
  <c r="U123" i="4" l="1"/>
  <c r="L97" i="10"/>
  <c r="L79" i="10"/>
  <c r="L94" i="10"/>
  <c r="L85" i="10"/>
  <c r="L81" i="10"/>
  <c r="L90" i="10"/>
  <c r="L88" i="10"/>
  <c r="L80" i="10"/>
  <c r="L86" i="10"/>
  <c r="L89" i="10"/>
  <c r="L92" i="10"/>
  <c r="L98" i="10"/>
  <c r="L84" i="10"/>
  <c r="L91" i="10"/>
  <c r="L96" i="10"/>
  <c r="L82" i="10"/>
  <c r="L83" i="10"/>
  <c r="U146" i="4"/>
  <c r="U137" i="4"/>
  <c r="U141" i="4"/>
  <c r="U131" i="4"/>
  <c r="U129" i="4"/>
  <c r="U127" i="4"/>
  <c r="U135" i="4"/>
  <c r="U143" i="4"/>
  <c r="N168" i="4"/>
  <c r="D158" i="4"/>
  <c r="D211" i="4"/>
  <c r="C62" i="4"/>
  <c r="P122" i="4"/>
  <c r="L117" i="4"/>
  <c r="B114" i="4"/>
  <c r="B110" i="4"/>
  <c r="P221" i="4"/>
  <c r="M69" i="4"/>
  <c r="G69" i="4"/>
  <c r="C69" i="4"/>
  <c r="S271" i="4"/>
  <c r="O266" i="4"/>
  <c r="M266" i="4"/>
  <c r="K268" i="4"/>
  <c r="K265" i="4"/>
  <c r="I270" i="4"/>
  <c r="G266" i="4"/>
  <c r="G263" i="4"/>
  <c r="C267" i="4"/>
  <c r="C270" i="4"/>
  <c r="C265" i="4"/>
  <c r="G117" i="4"/>
  <c r="M68" i="4"/>
  <c r="H72" i="4"/>
  <c r="E72" i="4"/>
  <c r="D72" i="4"/>
  <c r="U222" i="4"/>
  <c r="Q219" i="4"/>
  <c r="M214" i="4"/>
  <c r="M219" i="4"/>
  <c r="K215" i="4"/>
  <c r="I211" i="4"/>
  <c r="I215" i="4"/>
  <c r="G219" i="4"/>
  <c r="E208" i="4"/>
  <c r="E212" i="4"/>
  <c r="C219" i="4"/>
  <c r="C214" i="4"/>
  <c r="R219" i="4"/>
  <c r="F214" i="4"/>
  <c r="F210" i="4"/>
  <c r="T71" i="4"/>
  <c r="L63" i="4"/>
  <c r="G67" i="4"/>
  <c r="D55" i="4"/>
  <c r="Q170" i="4"/>
  <c r="O172" i="4"/>
  <c r="M164" i="4"/>
  <c r="K162" i="4"/>
  <c r="K167" i="4"/>
  <c r="I171" i="4"/>
  <c r="G168" i="4"/>
  <c r="G172" i="4"/>
  <c r="C163" i="4"/>
  <c r="C166" i="4"/>
  <c r="C112" i="4"/>
  <c r="C107" i="4"/>
  <c r="N219" i="4"/>
  <c r="B213" i="4"/>
  <c r="B216" i="4"/>
  <c r="L70" i="4"/>
  <c r="G58" i="4"/>
  <c r="C66" i="4"/>
  <c r="U144" i="4"/>
  <c r="S121" i="4"/>
  <c r="O119" i="4"/>
  <c r="M121" i="4"/>
  <c r="U138" i="4"/>
  <c r="K120" i="4"/>
  <c r="I118" i="4"/>
  <c r="I122" i="4"/>
  <c r="G120" i="4"/>
  <c r="E110" i="4"/>
  <c r="E106" i="4"/>
  <c r="J221" i="4"/>
  <c r="J222" i="4"/>
  <c r="P69" i="4"/>
  <c r="H69" i="4"/>
  <c r="D61" i="4"/>
  <c r="T272" i="4"/>
  <c r="P271" i="4"/>
  <c r="N272" i="4"/>
  <c r="L265" i="4"/>
  <c r="J271" i="4"/>
  <c r="J269" i="4"/>
  <c r="H266" i="4"/>
  <c r="F270" i="4"/>
  <c r="F266" i="4"/>
  <c r="D255" i="4"/>
  <c r="D265" i="4"/>
  <c r="E265" i="4"/>
  <c r="D269" i="4"/>
  <c r="E269" i="4"/>
  <c r="B264" i="4"/>
  <c r="B260" i="4"/>
  <c r="L213" i="4"/>
  <c r="R172" i="4"/>
  <c r="H163" i="4"/>
  <c r="B163" i="4"/>
  <c r="N117" i="4"/>
  <c r="K63" i="4"/>
  <c r="C63" i="4"/>
  <c r="R169" i="4"/>
  <c r="P170" i="4"/>
  <c r="N169" i="4"/>
  <c r="L168" i="4"/>
  <c r="J165" i="4"/>
  <c r="J163" i="4"/>
  <c r="H167" i="4"/>
  <c r="H171" i="4"/>
  <c r="F167" i="4"/>
  <c r="F171" i="4"/>
  <c r="U181" i="4"/>
  <c r="D166" i="4"/>
  <c r="E166" i="4"/>
  <c r="D170" i="4"/>
  <c r="E170" i="4"/>
  <c r="B157" i="4"/>
  <c r="B153" i="4"/>
  <c r="U173" i="4"/>
  <c r="U196" i="4" s="1"/>
  <c r="U177" i="4"/>
  <c r="B171" i="4"/>
  <c r="H216" i="4"/>
  <c r="E220" i="4"/>
  <c r="D220" i="4"/>
  <c r="E215" i="4"/>
  <c r="D215" i="4"/>
  <c r="E219" i="4"/>
  <c r="D219" i="4"/>
  <c r="K70" i="4"/>
  <c r="F66" i="4"/>
  <c r="C54" i="4"/>
  <c r="P117" i="4"/>
  <c r="N118" i="4"/>
  <c r="L118" i="4"/>
  <c r="J118" i="4"/>
  <c r="H116" i="4"/>
  <c r="H120" i="4"/>
  <c r="F117" i="4"/>
  <c r="E114" i="4"/>
  <c r="D114" i="4"/>
  <c r="D110" i="4"/>
  <c r="V123" i="4"/>
  <c r="V127" i="4" s="1"/>
  <c r="B122" i="4"/>
  <c r="B118" i="4"/>
  <c r="P222" i="4"/>
  <c r="L65" i="4"/>
  <c r="G61" i="4"/>
  <c r="C61" i="4"/>
  <c r="Q269" i="4"/>
  <c r="O267" i="4"/>
  <c r="M267" i="4"/>
  <c r="K269" i="4"/>
  <c r="I266" i="4"/>
  <c r="I263" i="4"/>
  <c r="G267" i="4"/>
  <c r="G271" i="4"/>
  <c r="E260" i="4"/>
  <c r="E256" i="4"/>
  <c r="C258" i="4"/>
  <c r="C255" i="4"/>
  <c r="E113" i="4"/>
  <c r="D113" i="4"/>
  <c r="L72" i="4"/>
  <c r="H64" i="4"/>
  <c r="E64" i="4"/>
  <c r="D64" i="4"/>
  <c r="S220" i="4"/>
  <c r="O217" i="4"/>
  <c r="M217" i="4"/>
  <c r="K219" i="4"/>
  <c r="K216" i="4"/>
  <c r="I219" i="4"/>
  <c r="G208" i="4"/>
  <c r="G212" i="4"/>
  <c r="C208" i="4"/>
  <c r="C204" i="4"/>
  <c r="C222" i="4"/>
  <c r="R220" i="4"/>
  <c r="F222" i="4"/>
  <c r="F218" i="4"/>
  <c r="R71" i="4"/>
  <c r="K67" i="4"/>
  <c r="G59" i="4"/>
  <c r="C67" i="4"/>
  <c r="Q171" i="4"/>
  <c r="O166" i="4"/>
  <c r="M172" i="4"/>
  <c r="K170" i="4"/>
  <c r="I164" i="4"/>
  <c r="G161" i="4"/>
  <c r="G165" i="4"/>
  <c r="E161" i="4"/>
  <c r="C168" i="4"/>
  <c r="C171" i="4"/>
  <c r="C159" i="4"/>
  <c r="C120" i="4"/>
  <c r="C115" i="4"/>
  <c r="N220" i="4"/>
  <c r="B221" i="4"/>
  <c r="U223" i="4"/>
  <c r="U246" i="4" s="1"/>
  <c r="B209" i="4"/>
  <c r="K66" i="4"/>
  <c r="F70" i="4"/>
  <c r="F73" i="4" s="1"/>
  <c r="F77" i="4" s="1"/>
  <c r="C58" i="4"/>
  <c r="S122" i="4"/>
  <c r="V144" i="4"/>
  <c r="O120" i="4"/>
  <c r="M114" i="4"/>
  <c r="K113" i="4"/>
  <c r="I111" i="4"/>
  <c r="I115" i="4"/>
  <c r="G113" i="4"/>
  <c r="J214" i="4"/>
  <c r="F113" i="4"/>
  <c r="N69" i="4"/>
  <c r="H61" i="4"/>
  <c r="C65" i="4"/>
  <c r="R269" i="4"/>
  <c r="P272" i="4"/>
  <c r="N266" i="4"/>
  <c r="L266" i="4"/>
  <c r="J264" i="4"/>
  <c r="H270" i="4"/>
  <c r="H259" i="4"/>
  <c r="F271" i="4"/>
  <c r="F259" i="4"/>
  <c r="D262" i="4"/>
  <c r="D258" i="4"/>
  <c r="B254" i="4"/>
  <c r="V273" i="4"/>
  <c r="V277" i="4" s="1"/>
  <c r="B272" i="4"/>
  <c r="B268" i="4"/>
  <c r="L216" i="4"/>
  <c r="P169" i="4"/>
  <c r="F163" i="4"/>
  <c r="D212" i="4"/>
  <c r="F109" i="4"/>
  <c r="C55" i="4"/>
  <c r="R170" i="4"/>
  <c r="P171" i="4"/>
  <c r="U191" i="4"/>
  <c r="N170" i="4"/>
  <c r="L169" i="4"/>
  <c r="J166" i="4"/>
  <c r="U185" i="4"/>
  <c r="J171" i="4"/>
  <c r="H160" i="4"/>
  <c r="F160" i="4"/>
  <c r="D159" i="4"/>
  <c r="D155" i="4"/>
  <c r="B165" i="4"/>
  <c r="B161" i="4"/>
  <c r="H212" i="4"/>
  <c r="H209" i="4"/>
  <c r="D205" i="4"/>
  <c r="D208" i="4"/>
  <c r="C160" i="4"/>
  <c r="K62" i="4"/>
  <c r="F58" i="4"/>
  <c r="B66" i="4"/>
  <c r="P118" i="4"/>
  <c r="N119" i="4"/>
  <c r="L119" i="4"/>
  <c r="J111" i="4"/>
  <c r="H109" i="4"/>
  <c r="F114" i="4"/>
  <c r="F110" i="4"/>
  <c r="V129" i="4"/>
  <c r="E122" i="4"/>
  <c r="D122" i="4"/>
  <c r="E118" i="4"/>
  <c r="D118" i="4"/>
  <c r="B107" i="4"/>
  <c r="B103" i="4"/>
  <c r="T221" i="4"/>
  <c r="U145" i="4"/>
  <c r="T121" i="4"/>
  <c r="K69" i="4"/>
  <c r="F65" i="4"/>
  <c r="B65" i="4"/>
  <c r="Q272" i="4"/>
  <c r="V292" i="4"/>
  <c r="O268" i="4"/>
  <c r="M269" i="4"/>
  <c r="K262" i="4"/>
  <c r="I267" i="4"/>
  <c r="I271" i="4"/>
  <c r="G260" i="4"/>
  <c r="G264" i="4"/>
  <c r="C260" i="4"/>
  <c r="C263" i="4"/>
  <c r="L64" i="4"/>
  <c r="G68" i="4"/>
  <c r="D56" i="4"/>
  <c r="S221" i="4"/>
  <c r="O220" i="4"/>
  <c r="M220" i="4"/>
  <c r="K220" i="4"/>
  <c r="K217" i="4"/>
  <c r="I212" i="4"/>
  <c r="G216" i="4"/>
  <c r="G220" i="4"/>
  <c r="E209" i="4"/>
  <c r="C216" i="4"/>
  <c r="C212" i="4"/>
  <c r="C207" i="4"/>
  <c r="R221" i="4"/>
  <c r="F207" i="4"/>
  <c r="F211" i="4"/>
  <c r="J71" i="4"/>
  <c r="F71" i="4"/>
  <c r="C59" i="4"/>
  <c r="S170" i="4"/>
  <c r="Q172" i="4"/>
  <c r="O167" i="4"/>
  <c r="M165" i="4"/>
  <c r="K163" i="4"/>
  <c r="I160" i="4"/>
  <c r="I172" i="4"/>
  <c r="G169" i="4"/>
  <c r="G158" i="4"/>
  <c r="E157" i="4"/>
  <c r="C161" i="4"/>
  <c r="C156" i="4"/>
  <c r="C167" i="4"/>
  <c r="C105" i="4"/>
  <c r="C108" i="4"/>
  <c r="N222" i="4"/>
  <c r="B206" i="4"/>
  <c r="B217" i="4"/>
  <c r="R70" i="4"/>
  <c r="J70" i="4"/>
  <c r="F62" i="4"/>
  <c r="T73" i="4"/>
  <c r="T95" i="4" s="1"/>
  <c r="B70" i="4"/>
  <c r="Q118" i="4"/>
  <c r="O121" i="4"/>
  <c r="U140" i="4"/>
  <c r="V138" i="4"/>
  <c r="M122" i="4"/>
  <c r="K121" i="4"/>
  <c r="U136" i="4"/>
  <c r="I119" i="4"/>
  <c r="I116" i="4"/>
  <c r="G121" i="4"/>
  <c r="U132" i="4"/>
  <c r="E111" i="4"/>
  <c r="V130" i="4"/>
  <c r="J215" i="4"/>
  <c r="C109" i="4"/>
  <c r="M65" i="4"/>
  <c r="G65" i="4"/>
  <c r="C57" i="4"/>
  <c r="R270" i="4"/>
  <c r="P267" i="4"/>
  <c r="N267" i="4"/>
  <c r="L267" i="4"/>
  <c r="V285" i="4"/>
  <c r="J272" i="4"/>
  <c r="H262" i="4"/>
  <c r="H267" i="4"/>
  <c r="F262" i="4"/>
  <c r="F267" i="4"/>
  <c r="E263" i="4"/>
  <c r="D263" i="4"/>
  <c r="E266" i="4"/>
  <c r="D266" i="4"/>
  <c r="B255" i="4"/>
  <c r="B257" i="4"/>
  <c r="B253" i="4"/>
  <c r="L217" i="4"/>
  <c r="J170" i="4"/>
  <c r="V173" i="4"/>
  <c r="V193" i="4" s="1"/>
  <c r="B172" i="4"/>
  <c r="G62" i="4"/>
  <c r="J117" i="4"/>
  <c r="F164" i="4"/>
  <c r="I63" i="4"/>
  <c r="B59" i="4"/>
  <c r="U193" i="4"/>
  <c r="R171" i="4"/>
  <c r="U189" i="4"/>
  <c r="N171" i="4"/>
  <c r="L170" i="4"/>
  <c r="J167" i="4"/>
  <c r="H168" i="4"/>
  <c r="V181" i="4"/>
  <c r="F172" i="4"/>
  <c r="F168" i="4"/>
  <c r="D156" i="4"/>
  <c r="E167" i="4"/>
  <c r="D167" i="4"/>
  <c r="E163" i="4"/>
  <c r="D163" i="4"/>
  <c r="B158" i="4"/>
  <c r="B169" i="4"/>
  <c r="H220" i="4"/>
  <c r="H217" i="4"/>
  <c r="E213" i="4"/>
  <c r="D213" i="4"/>
  <c r="E216" i="4"/>
  <c r="D216" i="4"/>
  <c r="U139" i="4"/>
  <c r="N121" i="4"/>
  <c r="S70" i="4"/>
  <c r="J66" i="4"/>
  <c r="T80" i="4"/>
  <c r="B58" i="4"/>
  <c r="P119" i="4"/>
  <c r="N120" i="4"/>
  <c r="L120" i="4"/>
  <c r="J119" i="4"/>
  <c r="H117" i="4"/>
  <c r="V131" i="4"/>
  <c r="F122" i="4"/>
  <c r="F118" i="4"/>
  <c r="D107" i="4"/>
  <c r="D111" i="4"/>
  <c r="B115" i="4"/>
  <c r="B111" i="4"/>
  <c r="T222" i="4"/>
  <c r="J65" i="4"/>
  <c r="F57" i="4"/>
  <c r="B57" i="4"/>
  <c r="Q268" i="4"/>
  <c r="O270" i="4"/>
  <c r="M268" i="4"/>
  <c r="K270" i="4"/>
  <c r="I260" i="4"/>
  <c r="I264" i="4"/>
  <c r="G268" i="4"/>
  <c r="G272" i="4"/>
  <c r="V282" i="4"/>
  <c r="E261" i="4"/>
  <c r="V280" i="4"/>
  <c r="C268" i="4"/>
  <c r="C271" i="4"/>
  <c r="K68" i="4"/>
  <c r="G60" i="4"/>
  <c r="C68" i="4"/>
  <c r="S222" i="4"/>
  <c r="O221" i="4"/>
  <c r="M221" i="4"/>
  <c r="K212" i="4"/>
  <c r="K218" i="4"/>
  <c r="I220" i="4"/>
  <c r="G209" i="4"/>
  <c r="G213" i="4"/>
  <c r="C209" i="4"/>
  <c r="C220" i="4"/>
  <c r="C215" i="4"/>
  <c r="R222" i="4"/>
  <c r="F215" i="4"/>
  <c r="F219" i="4"/>
  <c r="P71" i="4"/>
  <c r="J63" i="4"/>
  <c r="F63" i="4"/>
  <c r="U73" i="4"/>
  <c r="U77" i="4" s="1"/>
  <c r="B71" i="4"/>
  <c r="U194" i="4"/>
  <c r="S171" i="4"/>
  <c r="M166" i="4"/>
  <c r="U186" i="4"/>
  <c r="K171" i="4"/>
  <c r="I161" i="4"/>
  <c r="I165" i="4"/>
  <c r="G162" i="4"/>
  <c r="G166" i="4"/>
  <c r="E162" i="4"/>
  <c r="C169" i="4"/>
  <c r="C164" i="4"/>
  <c r="C110" i="4"/>
  <c r="C113" i="4"/>
  <c r="C116" i="4"/>
  <c r="N215" i="4"/>
  <c r="B214" i="4"/>
  <c r="B210" i="4"/>
  <c r="T91" i="4"/>
  <c r="P70" i="4"/>
  <c r="J62" i="4"/>
  <c r="B62" i="4"/>
  <c r="Q119" i="4"/>
  <c r="Q123" i="4" s="1"/>
  <c r="O122" i="4"/>
  <c r="V140" i="4"/>
  <c r="M115" i="4"/>
  <c r="K114" i="4"/>
  <c r="I112" i="4"/>
  <c r="G110" i="4"/>
  <c r="G114" i="4"/>
  <c r="E107" i="4"/>
  <c r="E123" i="4" s="1"/>
  <c r="J216" i="4"/>
  <c r="L69" i="4"/>
  <c r="F69" i="4"/>
  <c r="B69" i="4"/>
  <c r="S73" i="4"/>
  <c r="S88" i="4" s="1"/>
  <c r="R271" i="4"/>
  <c r="N265" i="4"/>
  <c r="L270" i="4"/>
  <c r="L268" i="4"/>
  <c r="J265" i="4"/>
  <c r="H263" i="4"/>
  <c r="H260" i="4"/>
  <c r="F264" i="4"/>
  <c r="F260" i="4"/>
  <c r="E270" i="4"/>
  <c r="D270" i="4"/>
  <c r="D259" i="4"/>
  <c r="B262" i="4"/>
  <c r="B265" i="4"/>
  <c r="B261" i="4"/>
  <c r="L214" i="4"/>
  <c r="V185" i="4"/>
  <c r="J172" i="4"/>
  <c r="D162" i="4"/>
  <c r="D207" i="4"/>
  <c r="H115" i="4"/>
  <c r="U133" i="4"/>
  <c r="H121" i="4"/>
  <c r="H59" i="4"/>
  <c r="V189" i="4"/>
  <c r="N172" i="4"/>
  <c r="L163" i="4"/>
  <c r="J168" i="4"/>
  <c r="H164" i="4"/>
  <c r="H161" i="4"/>
  <c r="F157" i="4"/>
  <c r="F161" i="4"/>
  <c r="D164" i="4"/>
  <c r="E164" i="4"/>
  <c r="D160" i="4"/>
  <c r="U179" i="4"/>
  <c r="E171" i="4"/>
  <c r="D171" i="4"/>
  <c r="B166" i="4"/>
  <c r="B154" i="4"/>
  <c r="H213" i="4"/>
  <c r="H210" i="4"/>
  <c r="E221" i="4"/>
  <c r="D221" i="4"/>
  <c r="D209" i="4"/>
  <c r="K117" i="4"/>
  <c r="T92" i="4"/>
  <c r="Q70" i="4"/>
  <c r="T84" i="4"/>
  <c r="I70" i="4"/>
  <c r="E62" i="4"/>
  <c r="P120" i="4"/>
  <c r="L114" i="4"/>
  <c r="J114" i="4"/>
  <c r="J112" i="4"/>
  <c r="H110" i="4"/>
  <c r="F107" i="4"/>
  <c r="F111" i="4"/>
  <c r="E115" i="4"/>
  <c r="D115" i="4"/>
  <c r="E119" i="4"/>
  <c r="D119" i="4"/>
  <c r="B108" i="4"/>
  <c r="B119" i="4"/>
  <c r="P217" i="4"/>
  <c r="S80" i="4"/>
  <c r="Q270" i="4"/>
  <c r="O271" i="4"/>
  <c r="M270" i="4"/>
  <c r="K263" i="4"/>
  <c r="I268" i="4"/>
  <c r="V284" i="4"/>
  <c r="I272" i="4"/>
  <c r="G261" i="4"/>
  <c r="G265" i="4"/>
  <c r="E257" i="4"/>
  <c r="C261" i="4"/>
  <c r="C256" i="4"/>
  <c r="Q68" i="4"/>
  <c r="J72" i="4"/>
  <c r="F72" i="4"/>
  <c r="C60" i="4"/>
  <c r="Q220" i="4"/>
  <c r="O222" i="4"/>
  <c r="M222" i="4"/>
  <c r="K221" i="4"/>
  <c r="I216" i="4"/>
  <c r="I213" i="4"/>
  <c r="G217" i="4"/>
  <c r="G221" i="4"/>
  <c r="E210" i="4"/>
  <c r="E206" i="4"/>
  <c r="C217" i="4"/>
  <c r="C205" i="4"/>
  <c r="F212" i="4"/>
  <c r="F208" i="4"/>
  <c r="M117" i="4"/>
  <c r="O67" i="4"/>
  <c r="B63" i="4"/>
  <c r="V194" i="4"/>
  <c r="S172" i="4"/>
  <c r="O168" i="4"/>
  <c r="M168" i="4"/>
  <c r="M167" i="4"/>
  <c r="K164" i="4"/>
  <c r="I169" i="4"/>
  <c r="I166" i="4"/>
  <c r="G170" i="4"/>
  <c r="G159" i="4"/>
  <c r="E158" i="4"/>
  <c r="C154" i="4"/>
  <c r="C172" i="4"/>
  <c r="V178" i="4"/>
  <c r="C118" i="4"/>
  <c r="C121" i="4"/>
  <c r="U128" i="4"/>
  <c r="N216" i="4"/>
  <c r="B204" i="4"/>
  <c r="V223" i="4"/>
  <c r="V247" i="4" s="1"/>
  <c r="B222" i="4"/>
  <c r="R223" i="4"/>
  <c r="R243" i="4" s="1"/>
  <c r="B218" i="4"/>
  <c r="O66" i="4"/>
  <c r="I66" i="4"/>
  <c r="B54" i="4"/>
  <c r="Q120" i="4"/>
  <c r="O116" i="4"/>
  <c r="M116" i="4"/>
  <c r="K122" i="4"/>
  <c r="V136" i="4"/>
  <c r="I120" i="4"/>
  <c r="G118" i="4"/>
  <c r="G122" i="4"/>
  <c r="V132" i="4"/>
  <c r="E112" i="4"/>
  <c r="J217" i="4"/>
  <c r="K65" i="4"/>
  <c r="F61" i="4"/>
  <c r="B61" i="4"/>
  <c r="V293" i="4"/>
  <c r="R272" i="4"/>
  <c r="N268" i="4"/>
  <c r="L263" i="4"/>
  <c r="L269" i="4"/>
  <c r="J266" i="4"/>
  <c r="H271" i="4"/>
  <c r="H268" i="4"/>
  <c r="V281" i="4"/>
  <c r="F272" i="4"/>
  <c r="F268" i="4"/>
  <c r="D256" i="4"/>
  <c r="D267" i="4"/>
  <c r="E267" i="4"/>
  <c r="B263" i="4"/>
  <c r="B258" i="4"/>
  <c r="B269" i="4"/>
  <c r="L218" i="4"/>
  <c r="L222" i="4"/>
  <c r="D59" i="4"/>
  <c r="H159" i="4"/>
  <c r="B168" i="4"/>
  <c r="R173" i="4"/>
  <c r="R180" i="4" s="1"/>
  <c r="L66" i="4"/>
  <c r="E117" i="4"/>
  <c r="D117" i="4"/>
  <c r="G63" i="4"/>
  <c r="V195" i="4"/>
  <c r="T172" i="4"/>
  <c r="T173" i="4" s="1"/>
  <c r="V191" i="4"/>
  <c r="P172" i="4"/>
  <c r="N165" i="4"/>
  <c r="L164" i="4"/>
  <c r="U187" i="4"/>
  <c r="L171" i="4"/>
  <c r="J161" i="4"/>
  <c r="V183" i="4"/>
  <c r="H172" i="4"/>
  <c r="H169" i="4"/>
  <c r="F165" i="4"/>
  <c r="F169" i="4"/>
  <c r="D172" i="4"/>
  <c r="V179" i="4"/>
  <c r="E172" i="4"/>
  <c r="D168" i="4"/>
  <c r="E168" i="4"/>
  <c r="B159" i="4"/>
  <c r="B162" i="4"/>
  <c r="H221" i="4"/>
  <c r="U233" i="4"/>
  <c r="H218" i="4"/>
  <c r="D206" i="4"/>
  <c r="E217" i="4"/>
  <c r="D217" i="4"/>
  <c r="H113" i="4"/>
  <c r="O70" i="4"/>
  <c r="T90" i="4"/>
  <c r="I62" i="4"/>
  <c r="E66" i="4"/>
  <c r="D66" i="4"/>
  <c r="V143" i="4"/>
  <c r="R122" i="4"/>
  <c r="V139" i="4"/>
  <c r="N122" i="4"/>
  <c r="V137" i="4"/>
  <c r="L122" i="4"/>
  <c r="J122" i="4"/>
  <c r="V135" i="4"/>
  <c r="J120" i="4"/>
  <c r="H118" i="4"/>
  <c r="F115" i="4"/>
  <c r="F119" i="4"/>
  <c r="D108" i="4"/>
  <c r="D112" i="4"/>
  <c r="B116" i="4"/>
  <c r="B104" i="4"/>
  <c r="P218" i="4"/>
  <c r="S92" i="4"/>
  <c r="Q69" i="4"/>
  <c r="S84" i="4"/>
  <c r="I69" i="4"/>
  <c r="E61" i="4"/>
  <c r="Q271" i="4"/>
  <c r="Q273" i="4" s="1"/>
  <c r="Q277" i="4" s="1"/>
  <c r="M272" i="4"/>
  <c r="V288" i="4"/>
  <c r="M271" i="4"/>
  <c r="K271" i="4"/>
  <c r="I261" i="4"/>
  <c r="I265" i="4"/>
  <c r="G269" i="4"/>
  <c r="E258" i="4"/>
  <c r="E262" i="4"/>
  <c r="C269" i="4"/>
  <c r="C264" i="4"/>
  <c r="P72" i="4"/>
  <c r="J64" i="4"/>
  <c r="F64" i="4"/>
  <c r="V73" i="4"/>
  <c r="V87" i="4" s="1"/>
  <c r="B72" i="4"/>
  <c r="U242" i="4"/>
  <c r="Q221" i="4"/>
  <c r="O216" i="4"/>
  <c r="M215" i="4"/>
  <c r="K213" i="4"/>
  <c r="I217" i="4"/>
  <c r="I221" i="4"/>
  <c r="U234" i="4"/>
  <c r="G210" i="4"/>
  <c r="G214" i="4"/>
  <c r="C210" i="4"/>
  <c r="C213" i="4"/>
  <c r="F220" i="4"/>
  <c r="F216" i="4"/>
  <c r="J113" i="4"/>
  <c r="N71" i="4"/>
  <c r="I67" i="4"/>
  <c r="E59" i="4"/>
  <c r="B55" i="4"/>
  <c r="O169" i="4"/>
  <c r="M169" i="4"/>
  <c r="V186" i="4"/>
  <c r="K172" i="4"/>
  <c r="I162" i="4"/>
  <c r="I167" i="4"/>
  <c r="G163" i="4"/>
  <c r="G167" i="4"/>
  <c r="C162" i="4"/>
  <c r="C157" i="4"/>
  <c r="C111" i="4"/>
  <c r="C106" i="4"/>
  <c r="N217" i="4"/>
  <c r="B212" i="4"/>
  <c r="B207" i="4"/>
  <c r="B203" i="4"/>
  <c r="T89" i="4"/>
  <c r="N70" i="4"/>
  <c r="T83" i="4"/>
  <c r="H70" i="4"/>
  <c r="E58" i="4"/>
  <c r="U147" i="4"/>
  <c r="Q121" i="4"/>
  <c r="U142" i="4"/>
  <c r="M118" i="4"/>
  <c r="K118" i="4"/>
  <c r="K115" i="4"/>
  <c r="I113" i="4"/>
  <c r="G111" i="4"/>
  <c r="G115" i="4"/>
  <c r="E108" i="4"/>
  <c r="J212" i="4"/>
  <c r="J218" i="4"/>
  <c r="S93" i="4"/>
  <c r="R69" i="4"/>
  <c r="S85" i="4"/>
  <c r="J69" i="4"/>
  <c r="B53" i="4"/>
  <c r="P268" i="4"/>
  <c r="N269" i="4"/>
  <c r="L271" i="4"/>
  <c r="J262" i="4"/>
  <c r="J267" i="4"/>
  <c r="H264" i="4"/>
  <c r="H261" i="4"/>
  <c r="F257" i="4"/>
  <c r="F261" i="4"/>
  <c r="E264" i="4"/>
  <c r="D264" i="4"/>
  <c r="D260" i="4"/>
  <c r="B270" i="4"/>
  <c r="B266" i="4"/>
  <c r="L219" i="4"/>
  <c r="L215" i="4"/>
  <c r="H112" i="4"/>
  <c r="B113" i="4"/>
  <c r="F59" i="4"/>
  <c r="U195" i="4"/>
  <c r="T171" i="4"/>
  <c r="P167" i="4"/>
  <c r="N166" i="4"/>
  <c r="L165" i="4"/>
  <c r="J169" i="4"/>
  <c r="H165" i="4"/>
  <c r="H162" i="4"/>
  <c r="F158" i="4"/>
  <c r="F162" i="4"/>
  <c r="D157" i="4"/>
  <c r="D161" i="4"/>
  <c r="B156" i="4"/>
  <c r="B167" i="4"/>
  <c r="B170" i="4"/>
  <c r="H214" i="4"/>
  <c r="H211" i="4"/>
  <c r="E214" i="4"/>
  <c r="D214" i="4"/>
  <c r="D210" i="4"/>
  <c r="E109" i="4"/>
  <c r="N66" i="4"/>
  <c r="H66" i="4"/>
  <c r="D58" i="4"/>
  <c r="R119" i="4"/>
  <c r="N115" i="4"/>
  <c r="L115" i="4"/>
  <c r="J115" i="4"/>
  <c r="H114" i="4"/>
  <c r="H111" i="4"/>
  <c r="F108" i="4"/>
  <c r="F112" i="4"/>
  <c r="E116" i="4"/>
  <c r="D116" i="4"/>
  <c r="E120" i="4"/>
  <c r="D120" i="4"/>
  <c r="B109" i="4"/>
  <c r="B112" i="4"/>
  <c r="P219" i="4"/>
  <c r="S90" i="4"/>
  <c r="O69" i="4"/>
  <c r="I61" i="4"/>
  <c r="D65" i="4"/>
  <c r="E65" i="4"/>
  <c r="V294" i="4"/>
  <c r="S272" i="4"/>
  <c r="O269" i="4"/>
  <c r="M264" i="4"/>
  <c r="K266" i="4"/>
  <c r="K264" i="4"/>
  <c r="I269" i="4"/>
  <c r="G258" i="4"/>
  <c r="G262" i="4"/>
  <c r="E259" i="4"/>
  <c r="C259" i="4"/>
  <c r="C254" i="4"/>
  <c r="V278" i="4"/>
  <c r="C272" i="4"/>
  <c r="O68" i="4"/>
  <c r="I68" i="4"/>
  <c r="B64" i="4"/>
  <c r="V242" i="4"/>
  <c r="Q222" i="4"/>
  <c r="R240" i="4"/>
  <c r="O218" i="4"/>
  <c r="M216" i="4"/>
  <c r="V236" i="4"/>
  <c r="K222" i="4"/>
  <c r="I210" i="4"/>
  <c r="I214" i="4"/>
  <c r="G218" i="4"/>
  <c r="V232" i="4"/>
  <c r="G222" i="4"/>
  <c r="E211" i="4"/>
  <c r="V230" i="4"/>
  <c r="C218" i="4"/>
  <c r="U228" i="4"/>
  <c r="C221" i="4"/>
  <c r="F213" i="4"/>
  <c r="F209" i="4"/>
  <c r="G109" i="4"/>
  <c r="M67" i="4"/>
  <c r="H71" i="4"/>
  <c r="D71" i="4"/>
  <c r="E71" i="4"/>
  <c r="R192" i="4"/>
  <c r="Q168" i="4"/>
  <c r="O170" i="4"/>
  <c r="M170" i="4"/>
  <c r="R186" i="4"/>
  <c r="K168" i="4"/>
  <c r="K165" i="4"/>
  <c r="I170" i="4"/>
  <c r="U182" i="4"/>
  <c r="G171" i="4"/>
  <c r="U180" i="4"/>
  <c r="E159" i="4"/>
  <c r="C170" i="4"/>
  <c r="C165" i="4"/>
  <c r="C119" i="4"/>
  <c r="C114" i="4"/>
  <c r="U239" i="4"/>
  <c r="N221" i="4"/>
  <c r="B220" i="4"/>
  <c r="T223" i="4"/>
  <c r="B215" i="4"/>
  <c r="B211" i="4"/>
  <c r="H62" i="4"/>
  <c r="T79" i="4"/>
  <c r="E70" i="4"/>
  <c r="D70" i="4"/>
  <c r="V142" i="4"/>
  <c r="Q122" i="4"/>
  <c r="M119" i="4"/>
  <c r="K119" i="4"/>
  <c r="K116" i="4"/>
  <c r="U134" i="4"/>
  <c r="I121" i="4"/>
  <c r="G119" i="4"/>
  <c r="G108" i="4"/>
  <c r="J220" i="4"/>
  <c r="J211" i="4"/>
  <c r="J61" i="4"/>
  <c r="E57" i="4"/>
  <c r="P269" i="4"/>
  <c r="N270" i="4"/>
  <c r="L264" i="4"/>
  <c r="J270" i="4"/>
  <c r="J268" i="4"/>
  <c r="H272" i="4"/>
  <c r="V283" i="4"/>
  <c r="H269" i="4"/>
  <c r="F265" i="4"/>
  <c r="F269" i="4"/>
  <c r="E272" i="4"/>
  <c r="D272" i="4"/>
  <c r="V279" i="4"/>
  <c r="E268" i="4"/>
  <c r="D268" i="4"/>
  <c r="B271" i="4"/>
  <c r="U273" i="4"/>
  <c r="B259" i="4"/>
  <c r="L220" i="4"/>
  <c r="Q73" i="4"/>
  <c r="L167" i="4"/>
  <c r="F159" i="4"/>
  <c r="H215" i="4"/>
  <c r="D106" i="4"/>
  <c r="R191" i="4"/>
  <c r="P168" i="4"/>
  <c r="N167" i="4"/>
  <c r="N173" i="4" s="1"/>
  <c r="L166" i="4"/>
  <c r="L173" i="4" s="1"/>
  <c r="J164" i="4"/>
  <c r="J162" i="4"/>
  <c r="H166" i="4"/>
  <c r="H170" i="4"/>
  <c r="F166" i="4"/>
  <c r="F170" i="4"/>
  <c r="E165" i="4"/>
  <c r="D165" i="4"/>
  <c r="E169" i="4"/>
  <c r="D169" i="4"/>
  <c r="B164" i="4"/>
  <c r="B160" i="4"/>
  <c r="B155" i="4"/>
  <c r="V233" i="4"/>
  <c r="H222" i="4"/>
  <c r="H219" i="4"/>
  <c r="E222" i="4"/>
  <c r="D222" i="4"/>
  <c r="V229" i="4"/>
  <c r="E218" i="4"/>
  <c r="D218" i="4"/>
  <c r="B105" i="4"/>
  <c r="T88" i="4"/>
  <c r="M70" i="4"/>
  <c r="T82" i="4"/>
  <c r="G70" i="4"/>
  <c r="T78" i="4"/>
  <c r="C70" i="4"/>
  <c r="R120" i="4"/>
  <c r="N116" i="4"/>
  <c r="L116" i="4"/>
  <c r="J116" i="4"/>
  <c r="V133" i="4"/>
  <c r="H122" i="4"/>
  <c r="H119" i="4"/>
  <c r="F116" i="4"/>
  <c r="F120" i="4"/>
  <c r="D109" i="4"/>
  <c r="B106" i="4"/>
  <c r="B117" i="4"/>
  <c r="B120" i="4"/>
  <c r="T123" i="4"/>
  <c r="T130" i="4" s="1"/>
  <c r="P220" i="4"/>
  <c r="N65" i="4"/>
  <c r="H65" i="4"/>
  <c r="D57" i="4"/>
  <c r="S270" i="4"/>
  <c r="O272" i="4"/>
  <c r="V290" i="4"/>
  <c r="M265" i="4"/>
  <c r="K267" i="4"/>
  <c r="V286" i="4"/>
  <c r="K272" i="4"/>
  <c r="I262" i="4"/>
  <c r="G259" i="4"/>
  <c r="G270" i="4"/>
  <c r="C266" i="4"/>
  <c r="C262" i="4"/>
  <c r="C257" i="4"/>
  <c r="V89" i="4"/>
  <c r="N72" i="4"/>
  <c r="I60" i="4"/>
  <c r="E60" i="4"/>
  <c r="B56" i="4"/>
  <c r="Q218" i="4"/>
  <c r="R242" i="4"/>
  <c r="O219" i="4"/>
  <c r="M218" i="4"/>
  <c r="K214" i="4"/>
  <c r="I218" i="4"/>
  <c r="V234" i="4"/>
  <c r="I222" i="4"/>
  <c r="G211" i="4"/>
  <c r="G215" i="4"/>
  <c r="E207" i="4"/>
  <c r="C211" i="4"/>
  <c r="C206" i="4"/>
  <c r="U231" i="4"/>
  <c r="F221" i="4"/>
  <c r="F217" i="4"/>
  <c r="D105" i="4"/>
  <c r="L71" i="4"/>
  <c r="H63" i="4"/>
  <c r="D63" i="4"/>
  <c r="E63" i="4"/>
  <c r="U197" i="4"/>
  <c r="Q169" i="4"/>
  <c r="U190" i="4"/>
  <c r="O171" i="4"/>
  <c r="U188" i="4"/>
  <c r="M171" i="4"/>
  <c r="K169" i="4"/>
  <c r="K166" i="4"/>
  <c r="I163" i="4"/>
  <c r="G160" i="4"/>
  <c r="G164" i="4"/>
  <c r="E160" i="4"/>
  <c r="E156" i="4"/>
  <c r="C155" i="4"/>
  <c r="C158" i="4"/>
  <c r="C104" i="4"/>
  <c r="C122" i="4"/>
  <c r="V128" i="4"/>
  <c r="N218" i="4"/>
  <c r="B205" i="4"/>
  <c r="B208" i="4"/>
  <c r="B219" i="4"/>
  <c r="S223" i="4"/>
  <c r="M66" i="4"/>
  <c r="G66" i="4"/>
  <c r="D62" i="4"/>
  <c r="S120" i="4"/>
  <c r="O118" i="4"/>
  <c r="M120" i="4"/>
  <c r="K112" i="4"/>
  <c r="I110" i="4"/>
  <c r="I114" i="4"/>
  <c r="G112" i="4"/>
  <c r="G116" i="4"/>
  <c r="U130" i="4"/>
  <c r="J213" i="4"/>
  <c r="J219" i="4"/>
  <c r="I65" i="4"/>
  <c r="D69" i="4"/>
  <c r="S79" i="4"/>
  <c r="E69" i="4"/>
  <c r="T271" i="4"/>
  <c r="T273" i="4" s="1"/>
  <c r="U295" i="4"/>
  <c r="P270" i="4"/>
  <c r="U289" i="4"/>
  <c r="N271" i="4"/>
  <c r="L272" i="4"/>
  <c r="V287" i="4"/>
  <c r="J263" i="4"/>
  <c r="J261" i="4"/>
  <c r="H265" i="4"/>
  <c r="F263" i="4"/>
  <c r="F258" i="4"/>
  <c r="F273" i="4" s="1"/>
  <c r="D271" i="4"/>
  <c r="E271" i="4"/>
  <c r="D257" i="4"/>
  <c r="D261" i="4"/>
  <c r="B256" i="4"/>
  <c r="B267" i="4"/>
  <c r="U237" i="4"/>
  <c r="L221" i="4"/>
  <c r="T97" i="4"/>
  <c r="E127" i="4" l="1"/>
  <c r="E129" i="4"/>
  <c r="N177" i="4"/>
  <c r="N182" i="4"/>
  <c r="T177" i="4"/>
  <c r="T183" i="4"/>
  <c r="T188" i="4"/>
  <c r="T178" i="4"/>
  <c r="T138" i="4"/>
  <c r="U79" i="4"/>
  <c r="R232" i="4"/>
  <c r="V227" i="4"/>
  <c r="T127" i="4"/>
  <c r="F123" i="4"/>
  <c r="F128" i="4" s="1"/>
  <c r="R229" i="4"/>
  <c r="R228" i="4"/>
  <c r="R235" i="4"/>
  <c r="R233" i="4"/>
  <c r="S96" i="4"/>
  <c r="R234" i="4"/>
  <c r="U83" i="4"/>
  <c r="R237" i="4"/>
  <c r="T144" i="4"/>
  <c r="R239" i="4"/>
  <c r="K223" i="4"/>
  <c r="U87" i="4"/>
  <c r="R230" i="4"/>
  <c r="R238" i="4"/>
  <c r="R241" i="4"/>
  <c r="C223" i="4"/>
  <c r="U89" i="4"/>
  <c r="V291" i="4"/>
  <c r="S81" i="4"/>
  <c r="Q173" i="4"/>
  <c r="Q190" i="4" s="1"/>
  <c r="R227" i="4"/>
  <c r="T131" i="4"/>
  <c r="H73" i="4"/>
  <c r="H78" i="4" s="1"/>
  <c r="U97" i="4"/>
  <c r="V91" i="4"/>
  <c r="V240" i="4"/>
  <c r="R185" i="4"/>
  <c r="R187" i="4"/>
  <c r="V239" i="4"/>
  <c r="T81" i="4"/>
  <c r="I73" i="4"/>
  <c r="I78" i="4" s="1"/>
  <c r="V77" i="4"/>
  <c r="U91" i="4"/>
  <c r="R231" i="4"/>
  <c r="V295" i="4"/>
  <c r="R188" i="4"/>
  <c r="S87" i="4"/>
  <c r="C123" i="4"/>
  <c r="C127" i="4" s="1"/>
  <c r="R179" i="4"/>
  <c r="U178" i="4"/>
  <c r="R177" i="4"/>
  <c r="R190" i="4"/>
  <c r="Q181" i="4"/>
  <c r="Q188" i="4"/>
  <c r="Q186" i="4"/>
  <c r="Q179" i="4"/>
  <c r="T295" i="4"/>
  <c r="T286" i="4"/>
  <c r="T279" i="4"/>
  <c r="T287" i="4"/>
  <c r="T288" i="4"/>
  <c r="T293" i="4"/>
  <c r="T284" i="4"/>
  <c r="T281" i="4"/>
  <c r="T290" i="4"/>
  <c r="T292" i="4"/>
  <c r="T278" i="4"/>
  <c r="T283" i="4"/>
  <c r="T282" i="4"/>
  <c r="T285" i="4"/>
  <c r="T294" i="4"/>
  <c r="T291" i="4"/>
  <c r="T277" i="4"/>
  <c r="T280" i="4"/>
  <c r="T289" i="4"/>
  <c r="C228" i="4"/>
  <c r="C227" i="4"/>
  <c r="H92" i="4"/>
  <c r="K236" i="4"/>
  <c r="K229" i="4"/>
  <c r="K234" i="4"/>
  <c r="K231" i="4"/>
  <c r="K233" i="4"/>
  <c r="K227" i="4"/>
  <c r="K230" i="4"/>
  <c r="K235" i="4"/>
  <c r="K228" i="4"/>
  <c r="K232" i="4"/>
  <c r="L187" i="4"/>
  <c r="L177" i="4"/>
  <c r="L186" i="4"/>
  <c r="L182" i="4"/>
  <c r="L184" i="4"/>
  <c r="L180" i="4"/>
  <c r="L197" i="4"/>
  <c r="L179" i="4"/>
  <c r="L181" i="4"/>
  <c r="L185" i="4"/>
  <c r="L178" i="4"/>
  <c r="L183" i="4"/>
  <c r="F281" i="4"/>
  <c r="F280" i="4"/>
  <c r="F278" i="4"/>
  <c r="F277" i="4"/>
  <c r="F279" i="4"/>
  <c r="S123" i="4"/>
  <c r="S244" i="4"/>
  <c r="S228" i="4"/>
  <c r="S236" i="4"/>
  <c r="S237" i="4"/>
  <c r="S238" i="4"/>
  <c r="S232" i="4"/>
  <c r="S239" i="4"/>
  <c r="S234" i="4"/>
  <c r="S231" i="4"/>
  <c r="S243" i="4"/>
  <c r="S229" i="4"/>
  <c r="S242" i="4"/>
  <c r="D123" i="4"/>
  <c r="C236" i="4"/>
  <c r="S233" i="4"/>
  <c r="U296" i="4"/>
  <c r="U291" i="4"/>
  <c r="U278" i="4"/>
  <c r="U281" i="4"/>
  <c r="U294" i="4"/>
  <c r="U280" i="4"/>
  <c r="U293" i="4"/>
  <c r="U282" i="4"/>
  <c r="U285" i="4"/>
  <c r="T245" i="4"/>
  <c r="T229" i="4"/>
  <c r="T244" i="4"/>
  <c r="T243" i="4"/>
  <c r="T230" i="4"/>
  <c r="T240" i="4"/>
  <c r="T234" i="4"/>
  <c r="T239" i="4"/>
  <c r="T228" i="4"/>
  <c r="T233" i="4"/>
  <c r="T242" i="4"/>
  <c r="T238" i="4"/>
  <c r="I223" i="4"/>
  <c r="F137" i="4"/>
  <c r="F286" i="4"/>
  <c r="L223" i="4"/>
  <c r="L240" i="4" s="1"/>
  <c r="K73" i="4"/>
  <c r="K95" i="4" s="1"/>
  <c r="P73" i="4"/>
  <c r="P97" i="4" s="1"/>
  <c r="O273" i="4"/>
  <c r="Q292" i="4"/>
  <c r="Q290" i="4"/>
  <c r="Q287" i="4"/>
  <c r="Q280" i="4"/>
  <c r="Q281" i="4"/>
  <c r="Q279" i="4"/>
  <c r="Q282" i="4"/>
  <c r="Q278" i="4"/>
  <c r="Q288" i="4"/>
  <c r="Q291" i="4"/>
  <c r="Q284" i="4"/>
  <c r="Q289" i="4"/>
  <c r="Q283" i="4"/>
  <c r="I90" i="4"/>
  <c r="S227" i="4"/>
  <c r="I247" i="4"/>
  <c r="S240" i="4"/>
  <c r="Q142" i="4"/>
  <c r="Q134" i="4"/>
  <c r="Q140" i="4"/>
  <c r="Q128" i="4"/>
  <c r="Q133" i="4"/>
  <c r="Q131" i="4"/>
  <c r="Q137" i="4"/>
  <c r="Q132" i="4"/>
  <c r="Q139" i="4"/>
  <c r="Q138" i="4"/>
  <c r="Q141" i="4"/>
  <c r="E130" i="4"/>
  <c r="E128" i="4"/>
  <c r="E146" i="4"/>
  <c r="N192" i="4"/>
  <c r="Q92" i="4"/>
  <c r="Q77" i="4"/>
  <c r="Q83" i="4"/>
  <c r="Q89" i="4"/>
  <c r="Q91" i="4"/>
  <c r="Q85" i="4"/>
  <c r="Q79" i="4"/>
  <c r="Q81" i="4"/>
  <c r="Q87" i="4"/>
  <c r="Q86" i="4"/>
  <c r="Q97" i="4"/>
  <c r="Q90" i="4"/>
  <c r="Q82" i="4"/>
  <c r="Q78" i="4"/>
  <c r="F294" i="4"/>
  <c r="F133" i="4"/>
  <c r="T195" i="4"/>
  <c r="T189" i="4"/>
  <c r="T185" i="4"/>
  <c r="T179" i="4"/>
  <c r="T192" i="4"/>
  <c r="T182" i="4"/>
  <c r="T191" i="4"/>
  <c r="T193" i="4"/>
  <c r="T187" i="4"/>
  <c r="T180" i="4"/>
  <c r="T186" i="4"/>
  <c r="P173" i="4"/>
  <c r="P197" i="4" s="1"/>
  <c r="M123" i="4"/>
  <c r="M145" i="4" s="1"/>
  <c r="F282" i="4"/>
  <c r="U287" i="4"/>
  <c r="C73" i="4"/>
  <c r="C95" i="4" s="1"/>
  <c r="U288" i="4"/>
  <c r="D137" i="4"/>
  <c r="L273" i="4"/>
  <c r="L296" i="4" s="1"/>
  <c r="I238" i="4"/>
  <c r="P123" i="4"/>
  <c r="K237" i="4"/>
  <c r="U279" i="4"/>
  <c r="J273" i="4"/>
  <c r="K123" i="4"/>
  <c r="K140" i="4" s="1"/>
  <c r="F145" i="4"/>
  <c r="Q96" i="4"/>
  <c r="U277" i="4"/>
  <c r="Q147" i="4"/>
  <c r="T227" i="4"/>
  <c r="K247" i="4"/>
  <c r="D145" i="4"/>
  <c r="L244" i="4"/>
  <c r="H273" i="4"/>
  <c r="H297" i="4" s="1"/>
  <c r="Q146" i="4"/>
  <c r="I242" i="4"/>
  <c r="N273" i="4"/>
  <c r="C240" i="4"/>
  <c r="T232" i="4"/>
  <c r="F146" i="4"/>
  <c r="I243" i="4"/>
  <c r="O297" i="4"/>
  <c r="Q127" i="4"/>
  <c r="F141" i="4"/>
  <c r="T181" i="4"/>
  <c r="T237" i="4"/>
  <c r="F290" i="4"/>
  <c r="J295" i="4"/>
  <c r="E73" i="4"/>
  <c r="E88" i="4" s="1"/>
  <c r="T235" i="4"/>
  <c r="T184" i="4"/>
  <c r="T190" i="4"/>
  <c r="C246" i="4"/>
  <c r="S241" i="4"/>
  <c r="E145" i="4"/>
  <c r="N123" i="4"/>
  <c r="T196" i="4"/>
  <c r="E133" i="4"/>
  <c r="B223" i="4"/>
  <c r="B227" i="4" s="1"/>
  <c r="K238" i="4"/>
  <c r="D133" i="4"/>
  <c r="D223" i="4"/>
  <c r="D239" i="4" s="1"/>
  <c r="I173" i="4"/>
  <c r="I195" i="4" s="1"/>
  <c r="J223" i="4"/>
  <c r="J241" i="4" s="1"/>
  <c r="G173" i="4"/>
  <c r="G196" i="4" s="1"/>
  <c r="D73" i="4"/>
  <c r="D88" i="4" s="1"/>
  <c r="J288" i="4"/>
  <c r="S235" i="4"/>
  <c r="C147" i="4"/>
  <c r="I188" i="4"/>
  <c r="S230" i="4"/>
  <c r="Q223" i="4"/>
  <c r="Q246" i="4" s="1"/>
  <c r="N189" i="4"/>
  <c r="N184" i="4"/>
  <c r="N187" i="4"/>
  <c r="N181" i="4"/>
  <c r="N180" i="4"/>
  <c r="N178" i="4"/>
  <c r="N186" i="4"/>
  <c r="N188" i="4"/>
  <c r="N183" i="4"/>
  <c r="L245" i="4"/>
  <c r="D95" i="4"/>
  <c r="Q193" i="4"/>
  <c r="Q88" i="4"/>
  <c r="N73" i="4"/>
  <c r="N97" i="4" s="1"/>
  <c r="C273" i="4"/>
  <c r="C291" i="4" s="1"/>
  <c r="D90" i="4"/>
  <c r="T129" i="4"/>
  <c r="N294" i="4"/>
  <c r="T231" i="4"/>
  <c r="Q296" i="4"/>
  <c r="L189" i="4"/>
  <c r="N292" i="4"/>
  <c r="U284" i="4"/>
  <c r="L246" i="4"/>
  <c r="F283" i="4"/>
  <c r="T296" i="4"/>
  <c r="H223" i="4"/>
  <c r="H247" i="4" s="1"/>
  <c r="C129" i="4"/>
  <c r="K239" i="4"/>
  <c r="S273" i="4"/>
  <c r="T241" i="4"/>
  <c r="L192" i="4"/>
  <c r="L289" i="4"/>
  <c r="J73" i="4"/>
  <c r="J86" i="4" s="1"/>
  <c r="L123" i="4"/>
  <c r="L141" i="4" s="1"/>
  <c r="D141" i="4"/>
  <c r="R123" i="4"/>
  <c r="R145" i="4" s="1"/>
  <c r="L190" i="4"/>
  <c r="F84" i="4"/>
  <c r="R73" i="4"/>
  <c r="C131" i="4"/>
  <c r="I92" i="4"/>
  <c r="F89" i="4"/>
  <c r="U292" i="4"/>
  <c r="F140" i="4"/>
  <c r="N190" i="4"/>
  <c r="Q130" i="4"/>
  <c r="H173" i="4"/>
  <c r="H191" i="4" s="1"/>
  <c r="M173" i="4"/>
  <c r="M195" i="4" s="1"/>
  <c r="Q80" i="4"/>
  <c r="N223" i="4"/>
  <c r="N243" i="4" s="1"/>
  <c r="P96" i="4"/>
  <c r="C93" i="4"/>
  <c r="Q135" i="4"/>
  <c r="G273" i="4"/>
  <c r="G284" i="4" s="1"/>
  <c r="J238" i="4"/>
  <c r="M73" i="4"/>
  <c r="B230" i="4"/>
  <c r="Q194" i="4"/>
  <c r="C231" i="4"/>
  <c r="F131" i="4"/>
  <c r="F130" i="4"/>
  <c r="D247" i="4"/>
  <c r="E173" i="4"/>
  <c r="E184" i="4" s="1"/>
  <c r="N185" i="4"/>
  <c r="G123" i="4"/>
  <c r="K144" i="4"/>
  <c r="O223" i="4"/>
  <c r="O244" i="4" s="1"/>
  <c r="C139" i="4"/>
  <c r="C243" i="4"/>
  <c r="I239" i="4"/>
  <c r="M273" i="4"/>
  <c r="M293" i="4" s="1"/>
  <c r="E141" i="4"/>
  <c r="E134" i="4"/>
  <c r="H239" i="4"/>
  <c r="P273" i="4"/>
  <c r="P294" i="4" s="1"/>
  <c r="J292" i="4"/>
  <c r="K143" i="4"/>
  <c r="B232" i="4"/>
  <c r="M194" i="4"/>
  <c r="Q84" i="4"/>
  <c r="U286" i="4"/>
  <c r="U297" i="4"/>
  <c r="Q129" i="4"/>
  <c r="U283" i="4"/>
  <c r="C173" i="4"/>
  <c r="C183" i="4" s="1"/>
  <c r="E273" i="4"/>
  <c r="E289" i="4" s="1"/>
  <c r="N179" i="4"/>
  <c r="H288" i="4"/>
  <c r="L73" i="4"/>
  <c r="D132" i="4"/>
  <c r="T194" i="4"/>
  <c r="C237" i="4"/>
  <c r="F288" i="4"/>
  <c r="L297" i="4"/>
  <c r="E223" i="4"/>
  <c r="F81" i="4"/>
  <c r="F80" i="4"/>
  <c r="F78" i="4"/>
  <c r="F93" i="4"/>
  <c r="F92" i="4"/>
  <c r="F79" i="4"/>
  <c r="F85" i="4"/>
  <c r="G295" i="4"/>
  <c r="Q286" i="4"/>
  <c r="D82" i="4"/>
  <c r="T145" i="4"/>
  <c r="T147" i="4"/>
  <c r="T136" i="4"/>
  <c r="T133" i="4"/>
  <c r="T139" i="4"/>
  <c r="T142" i="4"/>
  <c r="T140" i="4"/>
  <c r="T134" i="4"/>
  <c r="T135" i="4"/>
  <c r="T137" i="4"/>
  <c r="T132" i="4"/>
  <c r="T141" i="4"/>
  <c r="T128" i="4"/>
  <c r="T143" i="4"/>
  <c r="J173" i="4"/>
  <c r="J189" i="4" s="1"/>
  <c r="H195" i="4"/>
  <c r="L191" i="4"/>
  <c r="D131" i="4"/>
  <c r="I273" i="4"/>
  <c r="I287" i="4" s="1"/>
  <c r="N295" i="4"/>
  <c r="B240" i="4"/>
  <c r="C144" i="4"/>
  <c r="D96" i="4"/>
  <c r="O294" i="4"/>
  <c r="I123" i="4"/>
  <c r="I138" i="4" s="1"/>
  <c r="F173" i="4"/>
  <c r="F191" i="4" s="1"/>
  <c r="N191" i="4"/>
  <c r="Q285" i="4"/>
  <c r="B237" i="4"/>
  <c r="E283" i="4"/>
  <c r="H197" i="4"/>
  <c r="L247" i="4"/>
  <c r="D273" i="4"/>
  <c r="D296" i="4" s="1"/>
  <c r="U290" i="4"/>
  <c r="E144" i="4"/>
  <c r="Q136" i="4"/>
  <c r="R95" i="4"/>
  <c r="T236" i="4"/>
  <c r="E147" i="4"/>
  <c r="H237" i="4"/>
  <c r="N94" i="4"/>
  <c r="C229" i="4"/>
  <c r="I291" i="4"/>
  <c r="Q294" i="4"/>
  <c r="V241" i="4"/>
  <c r="P142" i="4"/>
  <c r="D245" i="4"/>
  <c r="H196" i="4"/>
  <c r="C88" i="4"/>
  <c r="L238" i="4"/>
  <c r="E294" i="4"/>
  <c r="V235" i="4"/>
  <c r="B238" i="4"/>
  <c r="G193" i="4"/>
  <c r="M189" i="4"/>
  <c r="I240" i="4"/>
  <c r="C295" i="4"/>
  <c r="G291" i="4"/>
  <c r="C87" i="4"/>
  <c r="B247" i="4"/>
  <c r="C146" i="4"/>
  <c r="I194" i="4"/>
  <c r="I241" i="4"/>
  <c r="Q245" i="4"/>
  <c r="Q93" i="4"/>
  <c r="I293" i="4"/>
  <c r="Q295" i="4"/>
  <c r="K142" i="4"/>
  <c r="H238" i="4"/>
  <c r="L239" i="4"/>
  <c r="E295" i="4"/>
  <c r="C138" i="4"/>
  <c r="E187" i="4"/>
  <c r="I186" i="4"/>
  <c r="G293" i="4"/>
  <c r="F82" i="4"/>
  <c r="F143" i="4"/>
  <c r="L145" i="4"/>
  <c r="D241" i="4"/>
  <c r="H245" i="4"/>
  <c r="D288" i="4"/>
  <c r="T93" i="4"/>
  <c r="N247" i="4"/>
  <c r="C181" i="4"/>
  <c r="C84" i="4"/>
  <c r="S86" i="4"/>
  <c r="C185" i="4"/>
  <c r="P196" i="4"/>
  <c r="D237" i="4"/>
  <c r="V297" i="4"/>
  <c r="V296" i="4"/>
  <c r="P297" i="4"/>
  <c r="S89" i="4"/>
  <c r="F95" i="4"/>
  <c r="B246" i="4"/>
  <c r="C184" i="4"/>
  <c r="E186" i="4"/>
  <c r="C92" i="4"/>
  <c r="C86" i="4"/>
  <c r="D139" i="4"/>
  <c r="D244" i="4"/>
  <c r="H192" i="4"/>
  <c r="N194" i="4"/>
  <c r="D294" i="4"/>
  <c r="F291" i="4"/>
  <c r="J296" i="4"/>
  <c r="T297" i="4"/>
  <c r="C191" i="4"/>
  <c r="R182" i="4"/>
  <c r="I236" i="4"/>
  <c r="V83" i="4"/>
  <c r="M291" i="4"/>
  <c r="S82" i="4"/>
  <c r="H184" i="4"/>
  <c r="L243" i="4"/>
  <c r="F293" i="4"/>
  <c r="J291" i="4"/>
  <c r="D140" i="4"/>
  <c r="D234" i="4"/>
  <c r="F186" i="4"/>
  <c r="J290" i="4"/>
  <c r="J87" i="4"/>
  <c r="B239" i="4"/>
  <c r="C245" i="4"/>
  <c r="U238" i="4"/>
  <c r="F193" i="4"/>
  <c r="L195" i="4"/>
  <c r="E288" i="4"/>
  <c r="P292" i="4"/>
  <c r="E136" i="4"/>
  <c r="K146" i="4"/>
  <c r="C186" i="4"/>
  <c r="G194" i="4"/>
  <c r="M190" i="4"/>
  <c r="I292" i="4"/>
  <c r="Q297" i="4"/>
  <c r="T146" i="4"/>
  <c r="F135" i="4"/>
  <c r="D233" i="4"/>
  <c r="R195" i="4"/>
  <c r="F284" i="4"/>
  <c r="J289" i="4"/>
  <c r="I140" i="4"/>
  <c r="U227" i="4"/>
  <c r="G190" i="4"/>
  <c r="M197" i="4"/>
  <c r="V231" i="4"/>
  <c r="C233" i="4"/>
  <c r="I244" i="4"/>
  <c r="G296" i="4"/>
  <c r="E139" i="4"/>
  <c r="C79" i="4"/>
  <c r="H241" i="4"/>
  <c r="H188" i="4"/>
  <c r="F295" i="4"/>
  <c r="I147" i="4"/>
  <c r="N244" i="4"/>
  <c r="C188" i="4"/>
  <c r="I196" i="4"/>
  <c r="Q244" i="4"/>
  <c r="I295" i="4"/>
  <c r="O291" i="4"/>
  <c r="D236" i="4"/>
  <c r="R147" i="4"/>
  <c r="H243" i="4"/>
  <c r="F194" i="4"/>
  <c r="D142" i="4"/>
  <c r="F297" i="4"/>
  <c r="L294" i="4"/>
  <c r="Q145" i="4"/>
  <c r="C143" i="4"/>
  <c r="G184" i="4"/>
  <c r="C230" i="4"/>
  <c r="K246" i="4"/>
  <c r="C85" i="4"/>
  <c r="G290" i="4"/>
  <c r="H123" i="4"/>
  <c r="H136" i="4" s="1"/>
  <c r="E140" i="4"/>
  <c r="E196" i="4"/>
  <c r="F285" i="4"/>
  <c r="C135" i="4"/>
  <c r="G191" i="4"/>
  <c r="U96" i="4"/>
  <c r="U92" i="4"/>
  <c r="U84" i="4"/>
  <c r="U90" i="4"/>
  <c r="U86" i="4"/>
  <c r="U94" i="4"/>
  <c r="U82" i="4"/>
  <c r="U80" i="4"/>
  <c r="U88" i="4"/>
  <c r="U78" i="4"/>
  <c r="I289" i="4"/>
  <c r="O295" i="4"/>
  <c r="J90" i="4"/>
  <c r="F147" i="4"/>
  <c r="J91" i="4"/>
  <c r="E188" i="4"/>
  <c r="R181" i="4"/>
  <c r="I88" i="4"/>
  <c r="V177" i="4"/>
  <c r="L242" i="4"/>
  <c r="T77" i="4"/>
  <c r="C133" i="4"/>
  <c r="I197" i="4"/>
  <c r="F96" i="4"/>
  <c r="C241" i="4"/>
  <c r="O245" i="4"/>
  <c r="L144" i="4"/>
  <c r="F83" i="4"/>
  <c r="K173" i="4"/>
  <c r="K191" i="4" s="1"/>
  <c r="L241" i="4"/>
  <c r="F138" i="4"/>
  <c r="C196" i="4"/>
  <c r="V188" i="4"/>
  <c r="O242" i="4"/>
  <c r="G292" i="4"/>
  <c r="R197" i="4"/>
  <c r="L290" i="4"/>
  <c r="D86" i="4"/>
  <c r="U235" i="4"/>
  <c r="V134" i="4"/>
  <c r="T87" i="4"/>
  <c r="U184" i="4"/>
  <c r="V190" i="4"/>
  <c r="R244" i="4"/>
  <c r="K240" i="4"/>
  <c r="U247" i="4"/>
  <c r="N96" i="4"/>
  <c r="C238" i="4"/>
  <c r="V97" i="4"/>
  <c r="V78" i="4"/>
  <c r="V95" i="4"/>
  <c r="V96" i="4"/>
  <c r="V88" i="4"/>
  <c r="V92" i="4"/>
  <c r="V80" i="4"/>
  <c r="V86" i="4"/>
  <c r="V82" i="4"/>
  <c r="V93" i="4"/>
  <c r="V90" i="4"/>
  <c r="V84" i="4"/>
  <c r="V94" i="4"/>
  <c r="G294" i="4"/>
  <c r="M296" i="4"/>
  <c r="H138" i="4"/>
  <c r="E142" i="4"/>
  <c r="D84" i="4"/>
  <c r="E292" i="4"/>
  <c r="I145" i="4"/>
  <c r="B229" i="4"/>
  <c r="U232" i="4"/>
  <c r="U236" i="4"/>
  <c r="D246" i="4"/>
  <c r="H140" i="4"/>
  <c r="F289" i="4"/>
  <c r="L293" i="4"/>
  <c r="S94" i="4"/>
  <c r="S97" i="4"/>
  <c r="Q144" i="4"/>
  <c r="P95" i="4"/>
  <c r="F88" i="4"/>
  <c r="C234" i="4"/>
  <c r="O246" i="4"/>
  <c r="K93" i="4"/>
  <c r="E286" i="4"/>
  <c r="I285" i="4"/>
  <c r="Q293" i="4"/>
  <c r="O123" i="4"/>
  <c r="D238" i="4"/>
  <c r="F197" i="4"/>
  <c r="N196" i="4"/>
  <c r="F292" i="4"/>
  <c r="J297" i="4"/>
  <c r="C134" i="4"/>
  <c r="F87" i="4"/>
  <c r="B242" i="4"/>
  <c r="E182" i="4"/>
  <c r="V184" i="4"/>
  <c r="U81" i="4"/>
  <c r="U243" i="4"/>
  <c r="I237" i="4"/>
  <c r="G289" i="4"/>
  <c r="U245" i="4"/>
  <c r="D143" i="4"/>
  <c r="F139" i="4"/>
  <c r="D230" i="4"/>
  <c r="F185" i="4"/>
  <c r="L194" i="4"/>
  <c r="F188" i="4"/>
  <c r="F296" i="4"/>
  <c r="L291" i="4"/>
  <c r="C90" i="4"/>
  <c r="I136" i="4"/>
  <c r="N245" i="4"/>
  <c r="R245" i="4"/>
  <c r="S245" i="4"/>
  <c r="M292" i="4"/>
  <c r="F142" i="4"/>
  <c r="L143" i="4"/>
  <c r="F91" i="4"/>
  <c r="D240" i="4"/>
  <c r="F196" i="4"/>
  <c r="E290" i="4"/>
  <c r="N297" i="4"/>
  <c r="E131" i="4"/>
  <c r="S146" i="4"/>
  <c r="K192" i="4"/>
  <c r="Q195" i="4"/>
  <c r="T96" i="4"/>
  <c r="C239" i="4"/>
  <c r="V246" i="4"/>
  <c r="U241" i="4"/>
  <c r="D91" i="4"/>
  <c r="E193" i="4"/>
  <c r="L196" i="4"/>
  <c r="T197" i="4"/>
  <c r="E137" i="4"/>
  <c r="B243" i="4"/>
  <c r="C197" i="4"/>
  <c r="M192" i="4"/>
  <c r="M142" i="4"/>
  <c r="C242" i="4"/>
  <c r="V238" i="4"/>
  <c r="F97" i="4"/>
  <c r="G286" i="4"/>
  <c r="M295" i="4"/>
  <c r="F136" i="4"/>
  <c r="E246" i="4"/>
  <c r="D173" i="4"/>
  <c r="D190" i="4" s="1"/>
  <c r="F182" i="4"/>
  <c r="L188" i="4"/>
  <c r="E132" i="4"/>
  <c r="I137" i="4"/>
  <c r="N240" i="4"/>
  <c r="C189" i="4"/>
  <c r="G187" i="4"/>
  <c r="M191" i="4"/>
  <c r="I245" i="4"/>
  <c r="U240" i="4"/>
  <c r="V245" i="4"/>
  <c r="D136" i="4"/>
  <c r="H142" i="4"/>
  <c r="P144" i="4"/>
  <c r="S95" i="4"/>
  <c r="S173" i="4"/>
  <c r="S197" i="4" s="1"/>
  <c r="F189" i="4"/>
  <c r="V197" i="4"/>
  <c r="V187" i="4"/>
  <c r="V196" i="4"/>
  <c r="I141" i="4"/>
  <c r="C130" i="4"/>
  <c r="I185" i="4"/>
  <c r="Q197" i="4"/>
  <c r="J96" i="4"/>
  <c r="R246" i="4"/>
  <c r="K242" i="4"/>
  <c r="U244" i="4"/>
  <c r="G285" i="4"/>
  <c r="O73" i="4"/>
  <c r="O95" i="4" s="1"/>
  <c r="T246" i="4"/>
  <c r="E143" i="4"/>
  <c r="N144" i="4"/>
  <c r="C80" i="4"/>
  <c r="J239" i="4"/>
  <c r="S147" i="4"/>
  <c r="B234" i="4"/>
  <c r="R178" i="4"/>
  <c r="G186" i="4"/>
  <c r="K241" i="4"/>
  <c r="D138" i="4"/>
  <c r="E281" i="4"/>
  <c r="I288" i="4"/>
  <c r="O292" i="4"/>
  <c r="E195" i="4"/>
  <c r="F192" i="4"/>
  <c r="R194" i="4"/>
  <c r="D290" i="4"/>
  <c r="V289" i="4"/>
  <c r="S83" i="4"/>
  <c r="I143" i="4"/>
  <c r="B241" i="4"/>
  <c r="C132" i="4"/>
  <c r="U95" i="4"/>
  <c r="D97" i="4"/>
  <c r="L142" i="4"/>
  <c r="C235" i="4"/>
  <c r="F144" i="4"/>
  <c r="D242" i="4"/>
  <c r="H246" i="4"/>
  <c r="F190" i="4"/>
  <c r="D292" i="4"/>
  <c r="H293" i="4"/>
  <c r="L288" i="4"/>
  <c r="F86" i="4"/>
  <c r="K147" i="4"/>
  <c r="C179" i="4"/>
  <c r="G195" i="4"/>
  <c r="V81" i="4"/>
  <c r="D144" i="4"/>
  <c r="L139" i="4"/>
  <c r="Q95" i="4"/>
  <c r="U229" i="4"/>
  <c r="D185" i="4"/>
  <c r="H186" i="4"/>
  <c r="N197" i="4"/>
  <c r="D232" i="4"/>
  <c r="K273" i="4"/>
  <c r="K289" i="4" s="1"/>
  <c r="D284" i="4"/>
  <c r="S77" i="4"/>
  <c r="B235" i="4"/>
  <c r="C194" i="4"/>
  <c r="J88" i="4"/>
  <c r="R247" i="4"/>
  <c r="U230" i="4"/>
  <c r="R236" i="4"/>
  <c r="S247" i="4"/>
  <c r="G73" i="4"/>
  <c r="G83" i="4" s="1"/>
  <c r="T247" i="4"/>
  <c r="T94" i="4"/>
  <c r="D192" i="4"/>
  <c r="H193" i="4"/>
  <c r="R196" i="4"/>
  <c r="B273" i="4"/>
  <c r="B277" i="4" s="1"/>
  <c r="D291" i="4"/>
  <c r="F287" i="4"/>
  <c r="C82" i="4"/>
  <c r="J95" i="4"/>
  <c r="B231" i="4"/>
  <c r="C192" i="4"/>
  <c r="V192" i="4"/>
  <c r="U85" i="4"/>
  <c r="C232" i="4"/>
  <c r="S246" i="4"/>
  <c r="M294" i="4"/>
  <c r="F90" i="4"/>
  <c r="H134" i="4"/>
  <c r="P143" i="4"/>
  <c r="H234" i="4"/>
  <c r="H185" i="4"/>
  <c r="N195" i="4"/>
  <c r="D283" i="4"/>
  <c r="N291" i="4"/>
  <c r="H86" i="4"/>
  <c r="K138" i="4"/>
  <c r="C83" i="4"/>
  <c r="C140" i="4"/>
  <c r="C193" i="4"/>
  <c r="I189" i="4"/>
  <c r="Q196" i="4"/>
  <c r="R96" i="4"/>
  <c r="C247" i="4"/>
  <c r="K244" i="4"/>
  <c r="D89" i="4"/>
  <c r="E138" i="4"/>
  <c r="V147" i="4"/>
  <c r="V146" i="4"/>
  <c r="V145" i="4"/>
  <c r="H145" i="4"/>
  <c r="N143" i="4"/>
  <c r="D280" i="4"/>
  <c r="P296" i="4"/>
  <c r="P94" i="4"/>
  <c r="E135" i="4"/>
  <c r="K145" i="4"/>
  <c r="C91" i="4"/>
  <c r="P223" i="4"/>
  <c r="P243" i="4" s="1"/>
  <c r="C137" i="4"/>
  <c r="G197" i="4"/>
  <c r="D80" i="4"/>
  <c r="C244" i="4"/>
  <c r="G288" i="4"/>
  <c r="C94" i="4"/>
  <c r="J123" i="4"/>
  <c r="J137" i="4" s="1"/>
  <c r="P147" i="4"/>
  <c r="N193" i="4"/>
  <c r="D83" i="4"/>
  <c r="D235" i="4"/>
  <c r="F187" i="4"/>
  <c r="D285" i="4"/>
  <c r="B73" i="4"/>
  <c r="B89" i="4" s="1"/>
  <c r="M143" i="4"/>
  <c r="G223" i="4"/>
  <c r="G241" i="4" s="1"/>
  <c r="C136" i="4"/>
  <c r="G192" i="4"/>
  <c r="K197" i="4"/>
  <c r="I246" i="4"/>
  <c r="O241" i="4"/>
  <c r="J89" i="4"/>
  <c r="I290" i="4"/>
  <c r="M297" i="4"/>
  <c r="Q94" i="4"/>
  <c r="L147" i="4"/>
  <c r="E242" i="4"/>
  <c r="D193" i="4"/>
  <c r="H194" i="4"/>
  <c r="G88" i="4"/>
  <c r="R193" i="4"/>
  <c r="R184" i="4"/>
  <c r="V237" i="4"/>
  <c r="D281" i="4"/>
  <c r="N293" i="4"/>
  <c r="M141" i="4"/>
  <c r="N241" i="4"/>
  <c r="M193" i="4"/>
  <c r="O247" i="4"/>
  <c r="V85" i="4"/>
  <c r="I297" i="4"/>
  <c r="O296" i="4"/>
  <c r="F132" i="4"/>
  <c r="H235" i="4"/>
  <c r="E189" i="4"/>
  <c r="L295" i="4"/>
  <c r="F94" i="4"/>
  <c r="K139" i="4"/>
  <c r="C141" i="4"/>
  <c r="I190" i="4"/>
  <c r="S196" i="4"/>
  <c r="V243" i="4"/>
  <c r="K243" i="4"/>
  <c r="V244" i="4"/>
  <c r="G297" i="4"/>
  <c r="N146" i="4"/>
  <c r="H242" i="4"/>
  <c r="E192" i="4"/>
  <c r="R183" i="4"/>
  <c r="E291" i="4"/>
  <c r="L292" i="4"/>
  <c r="I144" i="4"/>
  <c r="Q143" i="4"/>
  <c r="T85" i="4"/>
  <c r="F223" i="4"/>
  <c r="F241" i="4" s="1"/>
  <c r="G183" i="4"/>
  <c r="K188" i="4"/>
  <c r="G245" i="4"/>
  <c r="K245" i="4"/>
  <c r="I296" i="4"/>
  <c r="B123" i="4"/>
  <c r="B141" i="4" s="1"/>
  <c r="D147" i="4"/>
  <c r="O173" i="4"/>
  <c r="O193" i="4" s="1"/>
  <c r="F134" i="4"/>
  <c r="R273" i="4"/>
  <c r="R297" i="4" s="1"/>
  <c r="C145" i="4"/>
  <c r="V180" i="4"/>
  <c r="U192" i="4"/>
  <c r="U93" i="4"/>
  <c r="V228" i="4"/>
  <c r="E285" i="4"/>
  <c r="D135" i="4"/>
  <c r="T86" i="4"/>
  <c r="B173" i="4"/>
  <c r="B177" i="4" s="1"/>
  <c r="D195" i="4"/>
  <c r="U183" i="4"/>
  <c r="L193" i="4"/>
  <c r="J294" i="4"/>
  <c r="S91" i="4"/>
  <c r="M223" i="4"/>
  <c r="M241" i="4" s="1"/>
  <c r="V182" i="4"/>
  <c r="K187" i="4"/>
  <c r="V79" i="4"/>
  <c r="S78" i="4"/>
  <c r="V141" i="4"/>
  <c r="R189" i="4"/>
  <c r="E89" i="4" l="1"/>
  <c r="K293" i="4"/>
  <c r="C286" i="4"/>
  <c r="H291" i="4"/>
  <c r="P194" i="4"/>
  <c r="K92" i="4"/>
  <c r="J242" i="4"/>
  <c r="K91" i="4"/>
  <c r="J247" i="4"/>
  <c r="H97" i="4"/>
  <c r="J243" i="4"/>
  <c r="E96" i="4"/>
  <c r="E94" i="4"/>
  <c r="H88" i="4"/>
  <c r="I85" i="4"/>
  <c r="I94" i="4"/>
  <c r="H284" i="4"/>
  <c r="H89" i="4"/>
  <c r="J197" i="4"/>
  <c r="J196" i="4"/>
  <c r="H87" i="4"/>
  <c r="K94" i="4"/>
  <c r="E83" i="4"/>
  <c r="E95" i="4"/>
  <c r="H296" i="4"/>
  <c r="E97" i="4"/>
  <c r="C288" i="4"/>
  <c r="K87" i="4"/>
  <c r="P195" i="4"/>
  <c r="J246" i="4"/>
  <c r="H95" i="4"/>
  <c r="I86" i="4"/>
  <c r="C282" i="4"/>
  <c r="I87" i="4"/>
  <c r="C290" i="4"/>
  <c r="J190" i="4"/>
  <c r="J188" i="4"/>
  <c r="C280" i="4"/>
  <c r="H295" i="4"/>
  <c r="H289" i="4"/>
  <c r="E84" i="4"/>
  <c r="P193" i="4"/>
  <c r="H91" i="4"/>
  <c r="I79" i="4"/>
  <c r="Q178" i="4"/>
  <c r="F129" i="4"/>
  <c r="C285" i="4"/>
  <c r="B83" i="4"/>
  <c r="E91" i="4"/>
  <c r="I95" i="4"/>
  <c r="H287" i="4"/>
  <c r="J193" i="4"/>
  <c r="C292" i="4"/>
  <c r="P293" i="4"/>
  <c r="C284" i="4"/>
  <c r="H294" i="4"/>
  <c r="I97" i="4"/>
  <c r="F127" i="4"/>
  <c r="J240" i="4"/>
  <c r="H285" i="4"/>
  <c r="H94" i="4"/>
  <c r="C281" i="4"/>
  <c r="C283" i="4"/>
  <c r="J186" i="4"/>
  <c r="J191" i="4"/>
  <c r="I91" i="4"/>
  <c r="K88" i="4"/>
  <c r="C293" i="4"/>
  <c r="E86" i="4"/>
  <c r="I93" i="4"/>
  <c r="H84" i="4"/>
  <c r="H96" i="4"/>
  <c r="Q191" i="4"/>
  <c r="P247" i="4"/>
  <c r="J195" i="4"/>
  <c r="C294" i="4"/>
  <c r="E87" i="4"/>
  <c r="H292" i="4"/>
  <c r="Q184" i="4"/>
  <c r="M289" i="4"/>
  <c r="K295" i="4"/>
  <c r="E191" i="4"/>
  <c r="D287" i="4"/>
  <c r="E194" i="4"/>
  <c r="K141" i="4"/>
  <c r="B135" i="4"/>
  <c r="E183" i="4"/>
  <c r="C128" i="4"/>
  <c r="H80" i="4"/>
  <c r="Q180" i="4"/>
  <c r="D183" i="4"/>
  <c r="J192" i="4"/>
  <c r="Q177" i="4"/>
  <c r="I80" i="4"/>
  <c r="Q187" i="4"/>
  <c r="B228" i="4"/>
  <c r="E90" i="4"/>
  <c r="I82" i="4"/>
  <c r="H93" i="4"/>
  <c r="H83" i="4"/>
  <c r="G87" i="4"/>
  <c r="D181" i="4"/>
  <c r="B96" i="4"/>
  <c r="G242" i="4"/>
  <c r="H135" i="4"/>
  <c r="H244" i="4"/>
  <c r="E85" i="4"/>
  <c r="B188" i="4"/>
  <c r="B87" i="4"/>
  <c r="K290" i="4"/>
  <c r="B182" i="4"/>
  <c r="I81" i="4"/>
  <c r="I96" i="4"/>
  <c r="H77" i="4"/>
  <c r="B78" i="4"/>
  <c r="H236" i="4"/>
  <c r="D231" i="4"/>
  <c r="D243" i="4"/>
  <c r="I89" i="4"/>
  <c r="I84" i="4"/>
  <c r="H82" i="4"/>
  <c r="B190" i="4"/>
  <c r="B86" i="4"/>
  <c r="G234" i="4"/>
  <c r="C296" i="4"/>
  <c r="I83" i="4"/>
  <c r="H81" i="4"/>
  <c r="Q182" i="4"/>
  <c r="Q192" i="4"/>
  <c r="B178" i="4"/>
  <c r="B128" i="4"/>
  <c r="K196" i="4"/>
  <c r="D297" i="4"/>
  <c r="E82" i="4"/>
  <c r="Q247" i="4"/>
  <c r="H90" i="4"/>
  <c r="C142" i="4"/>
  <c r="I77" i="4"/>
  <c r="H85" i="4"/>
  <c r="Q185" i="4"/>
  <c r="Q183" i="4"/>
  <c r="D187" i="4"/>
  <c r="M239" i="4"/>
  <c r="H143" i="4"/>
  <c r="D295" i="4"/>
  <c r="L140" i="4"/>
  <c r="H79" i="4"/>
  <c r="Q189" i="4"/>
  <c r="O140" i="4"/>
  <c r="O131" i="4"/>
  <c r="O128" i="4"/>
  <c r="O133" i="4"/>
  <c r="O130" i="4"/>
  <c r="O134" i="4"/>
  <c r="O142" i="4"/>
  <c r="O127" i="4"/>
  <c r="O138" i="4"/>
  <c r="O129" i="4"/>
  <c r="O132" i="4"/>
  <c r="O136" i="4"/>
  <c r="O139" i="4"/>
  <c r="O137" i="4"/>
  <c r="O135" i="4"/>
  <c r="O145" i="4"/>
  <c r="B287" i="4"/>
  <c r="O141" i="4"/>
  <c r="B295" i="4"/>
  <c r="E230" i="4"/>
  <c r="E229" i="4"/>
  <c r="E228" i="4"/>
  <c r="E227" i="4"/>
  <c r="L87" i="4"/>
  <c r="L93" i="4"/>
  <c r="L92" i="4"/>
  <c r="L77" i="4"/>
  <c r="L86" i="4"/>
  <c r="L81" i="4"/>
  <c r="L85" i="4"/>
  <c r="L80" i="4"/>
  <c r="L78" i="4"/>
  <c r="L82" i="4"/>
  <c r="L84" i="4"/>
  <c r="L79" i="4"/>
  <c r="L83" i="4"/>
  <c r="G132" i="4"/>
  <c r="G129" i="4"/>
  <c r="G130" i="4"/>
  <c r="G131" i="4"/>
  <c r="G128" i="4"/>
  <c r="G127" i="4"/>
  <c r="K292" i="4"/>
  <c r="M88" i="4"/>
  <c r="M89" i="4"/>
  <c r="M78" i="4"/>
  <c r="M85" i="4"/>
  <c r="M77" i="4"/>
  <c r="M81" i="4"/>
  <c r="M84" i="4"/>
  <c r="M87" i="4"/>
  <c r="M97" i="4"/>
  <c r="M86" i="4"/>
  <c r="M80" i="4"/>
  <c r="M83" i="4"/>
  <c r="M82" i="4"/>
  <c r="M79" i="4"/>
  <c r="M96" i="4"/>
  <c r="F245" i="4"/>
  <c r="S294" i="4"/>
  <c r="S292" i="4"/>
  <c r="S285" i="4"/>
  <c r="S288" i="4"/>
  <c r="S287" i="4"/>
  <c r="S277" i="4"/>
  <c r="S293" i="4"/>
  <c r="S279" i="4"/>
  <c r="S280" i="4"/>
  <c r="S286" i="4"/>
  <c r="S284" i="4"/>
  <c r="S283" i="4"/>
  <c r="S278" i="4"/>
  <c r="S289" i="4"/>
  <c r="S282" i="4"/>
  <c r="S291" i="4"/>
  <c r="S281" i="4"/>
  <c r="S290" i="4"/>
  <c r="B192" i="4"/>
  <c r="B136" i="4"/>
  <c r="N139" i="4"/>
  <c r="N137" i="4"/>
  <c r="N130" i="4"/>
  <c r="N136" i="4"/>
  <c r="N131" i="4"/>
  <c r="N135" i="4"/>
  <c r="N129" i="4"/>
  <c r="N127" i="4"/>
  <c r="N138" i="4"/>
  <c r="N134" i="4"/>
  <c r="N133" i="4"/>
  <c r="N128" i="4"/>
  <c r="N132" i="4"/>
  <c r="B142" i="4"/>
  <c r="G141" i="4"/>
  <c r="M138" i="4"/>
  <c r="M137" i="4"/>
  <c r="M129" i="4"/>
  <c r="M136" i="4"/>
  <c r="M135" i="4"/>
  <c r="M133" i="4"/>
  <c r="M131" i="4"/>
  <c r="M132" i="4"/>
  <c r="M128" i="4"/>
  <c r="M130" i="4"/>
  <c r="M134" i="4"/>
  <c r="M127" i="4"/>
  <c r="M144" i="4"/>
  <c r="M238" i="4"/>
  <c r="M234" i="4"/>
  <c r="M229" i="4"/>
  <c r="M230" i="4"/>
  <c r="M233" i="4"/>
  <c r="M227" i="4"/>
  <c r="M237" i="4"/>
  <c r="M232" i="4"/>
  <c r="M228" i="4"/>
  <c r="M235" i="4"/>
  <c r="M236" i="4"/>
  <c r="M231" i="4"/>
  <c r="B77" i="4"/>
  <c r="B85" i="4"/>
  <c r="B92" i="4"/>
  <c r="B93" i="4"/>
  <c r="F235" i="4"/>
  <c r="B179" i="4"/>
  <c r="M247" i="4"/>
  <c r="G142" i="4"/>
  <c r="E240" i="4"/>
  <c r="E234" i="4"/>
  <c r="J139" i="4"/>
  <c r="L91" i="4"/>
  <c r="O194" i="4"/>
  <c r="E244" i="4"/>
  <c r="K287" i="4"/>
  <c r="M147" i="4"/>
  <c r="N145" i="4"/>
  <c r="M93" i="4"/>
  <c r="L95" i="4"/>
  <c r="F239" i="4"/>
  <c r="D189" i="4"/>
  <c r="G143" i="4"/>
  <c r="B297" i="4"/>
  <c r="B138" i="4"/>
  <c r="B137" i="4"/>
  <c r="G133" i="4"/>
  <c r="M91" i="4"/>
  <c r="S295" i="4"/>
  <c r="B180" i="4"/>
  <c r="F246" i="4"/>
  <c r="G137" i="4"/>
  <c r="N140" i="4"/>
  <c r="M92" i="4"/>
  <c r="B189" i="4"/>
  <c r="B233" i="4"/>
  <c r="N289" i="4"/>
  <c r="N277" i="4"/>
  <c r="N281" i="4"/>
  <c r="N278" i="4"/>
  <c r="N285" i="4"/>
  <c r="N282" i="4"/>
  <c r="N284" i="4"/>
  <c r="N280" i="4"/>
  <c r="N287" i="4"/>
  <c r="N279" i="4"/>
  <c r="N288" i="4"/>
  <c r="N283" i="4"/>
  <c r="N286" i="4"/>
  <c r="B80" i="4"/>
  <c r="H137" i="4"/>
  <c r="I146" i="4"/>
  <c r="N90" i="4"/>
  <c r="M196" i="4"/>
  <c r="J285" i="4"/>
  <c r="J283" i="4"/>
  <c r="J282" i="4"/>
  <c r="J284" i="4"/>
  <c r="J277" i="4"/>
  <c r="J281" i="4"/>
  <c r="J280" i="4"/>
  <c r="J279" i="4"/>
  <c r="J278" i="4"/>
  <c r="I192" i="4"/>
  <c r="P191" i="4"/>
  <c r="P177" i="4"/>
  <c r="P184" i="4"/>
  <c r="P188" i="4"/>
  <c r="P190" i="4"/>
  <c r="P182" i="4"/>
  <c r="P185" i="4"/>
  <c r="P179" i="4"/>
  <c r="P178" i="4"/>
  <c r="P186" i="4"/>
  <c r="P181" i="4"/>
  <c r="P180" i="4"/>
  <c r="P183" i="4"/>
  <c r="P189" i="4"/>
  <c r="P187" i="4"/>
  <c r="G144" i="4"/>
  <c r="P91" i="4"/>
  <c r="P78" i="4"/>
  <c r="P79" i="4"/>
  <c r="P87" i="4"/>
  <c r="P81" i="4"/>
  <c r="P92" i="4"/>
  <c r="P85" i="4"/>
  <c r="P90" i="4"/>
  <c r="P86" i="4"/>
  <c r="P77" i="4"/>
  <c r="P84" i="4"/>
  <c r="P88" i="4"/>
  <c r="P80" i="4"/>
  <c r="P93" i="4"/>
  <c r="P82" i="4"/>
  <c r="P89" i="4"/>
  <c r="P83" i="4"/>
  <c r="H187" i="4"/>
  <c r="I234" i="4"/>
  <c r="I233" i="4"/>
  <c r="I227" i="4"/>
  <c r="I230" i="4"/>
  <c r="I228" i="4"/>
  <c r="I232" i="4"/>
  <c r="I229" i="4"/>
  <c r="I231" i="4"/>
  <c r="D129" i="4"/>
  <c r="D146" i="4"/>
  <c r="D127" i="4"/>
  <c r="D128" i="4"/>
  <c r="J135" i="4"/>
  <c r="J130" i="4"/>
  <c r="J131" i="4"/>
  <c r="J132" i="4"/>
  <c r="J128" i="4"/>
  <c r="J127" i="4"/>
  <c r="J129" i="4"/>
  <c r="J133" i="4"/>
  <c r="J146" i="4"/>
  <c r="J134" i="4"/>
  <c r="B147" i="4"/>
  <c r="B88" i="4"/>
  <c r="B285" i="4"/>
  <c r="L97" i="4"/>
  <c r="B280" i="4"/>
  <c r="G86" i="4"/>
  <c r="K189" i="4"/>
  <c r="B294" i="4"/>
  <c r="O144" i="4"/>
  <c r="R294" i="4"/>
  <c r="F244" i="4"/>
  <c r="H146" i="4"/>
  <c r="G138" i="4"/>
  <c r="G92" i="4"/>
  <c r="K296" i="4"/>
  <c r="J185" i="4"/>
  <c r="J183" i="4"/>
  <c r="J184" i="4"/>
  <c r="J181" i="4"/>
  <c r="J179" i="4"/>
  <c r="J178" i="4"/>
  <c r="J180" i="4"/>
  <c r="J182" i="4"/>
  <c r="J177" i="4"/>
  <c r="B290" i="4"/>
  <c r="G134" i="4"/>
  <c r="O143" i="4"/>
  <c r="G238" i="4"/>
  <c r="N147" i="4"/>
  <c r="R143" i="4"/>
  <c r="R139" i="4"/>
  <c r="R130" i="4"/>
  <c r="R141" i="4"/>
  <c r="R129" i="4"/>
  <c r="R137" i="4"/>
  <c r="R134" i="4"/>
  <c r="R135" i="4"/>
  <c r="R127" i="4"/>
  <c r="R131" i="4"/>
  <c r="R128" i="4"/>
  <c r="R132" i="4"/>
  <c r="R140" i="4"/>
  <c r="R133" i="4"/>
  <c r="R136" i="4"/>
  <c r="R142" i="4"/>
  <c r="R138" i="4"/>
  <c r="R146" i="4"/>
  <c r="B81" i="4"/>
  <c r="D286" i="4"/>
  <c r="I286" i="4"/>
  <c r="K190" i="4"/>
  <c r="E243" i="4"/>
  <c r="J235" i="4"/>
  <c r="J231" i="4"/>
  <c r="J227" i="4"/>
  <c r="J228" i="4"/>
  <c r="J230" i="4"/>
  <c r="J232" i="4"/>
  <c r="J233" i="4"/>
  <c r="J234" i="4"/>
  <c r="J229" i="4"/>
  <c r="P295" i="4"/>
  <c r="N290" i="4"/>
  <c r="C187" i="4"/>
  <c r="H190" i="4"/>
  <c r="G247" i="4"/>
  <c r="J245" i="4"/>
  <c r="G185" i="4"/>
  <c r="J286" i="4"/>
  <c r="P141" i="4"/>
  <c r="P127" i="4"/>
  <c r="P134" i="4"/>
  <c r="P128" i="4"/>
  <c r="P140" i="4"/>
  <c r="P133" i="4"/>
  <c r="P129" i="4"/>
  <c r="P146" i="4"/>
  <c r="P136" i="4"/>
  <c r="P139" i="4"/>
  <c r="P130" i="4"/>
  <c r="P137" i="4"/>
  <c r="P131" i="4"/>
  <c r="P132" i="4"/>
  <c r="P138" i="4"/>
  <c r="P135" i="4"/>
  <c r="C182" i="4"/>
  <c r="P192" i="4"/>
  <c r="S297" i="4"/>
  <c r="B191" i="4"/>
  <c r="G188" i="4"/>
  <c r="D186" i="4"/>
  <c r="I235" i="4"/>
  <c r="J236" i="4"/>
  <c r="D134" i="4"/>
  <c r="D130" i="4"/>
  <c r="S144" i="4"/>
  <c r="S135" i="4"/>
  <c r="S130" i="4"/>
  <c r="S129" i="4"/>
  <c r="S141" i="4"/>
  <c r="S142" i="4"/>
  <c r="S131" i="4"/>
  <c r="S139" i="4"/>
  <c r="S140" i="4"/>
  <c r="S137" i="4"/>
  <c r="S136" i="4"/>
  <c r="S143" i="4"/>
  <c r="S133" i="4"/>
  <c r="S127" i="4"/>
  <c r="S134" i="4"/>
  <c r="S128" i="4"/>
  <c r="S138" i="4"/>
  <c r="S132" i="4"/>
  <c r="R293" i="4"/>
  <c r="R286" i="4"/>
  <c r="R290" i="4"/>
  <c r="R277" i="4"/>
  <c r="R292" i="4"/>
  <c r="R287" i="4"/>
  <c r="R283" i="4"/>
  <c r="R280" i="4"/>
  <c r="R278" i="4"/>
  <c r="R284" i="4"/>
  <c r="R288" i="4"/>
  <c r="R281" i="4"/>
  <c r="R282" i="4"/>
  <c r="R291" i="4"/>
  <c r="R279" i="4"/>
  <c r="R289" i="4"/>
  <c r="R285" i="4"/>
  <c r="B293" i="4"/>
  <c r="O146" i="4"/>
  <c r="F233" i="4"/>
  <c r="J138" i="4"/>
  <c r="M244" i="4"/>
  <c r="L90" i="4"/>
  <c r="B133" i="4"/>
  <c r="B90" i="4"/>
  <c r="B197" i="4"/>
  <c r="K288" i="4"/>
  <c r="B279" i="4"/>
  <c r="H133" i="4"/>
  <c r="H127" i="4"/>
  <c r="H129" i="4"/>
  <c r="H128" i="4"/>
  <c r="H132" i="4"/>
  <c r="H130" i="4"/>
  <c r="H131" i="4"/>
  <c r="E237" i="4"/>
  <c r="J143" i="4"/>
  <c r="D188" i="4"/>
  <c r="G233" i="4"/>
  <c r="J136" i="4"/>
  <c r="B95" i="4"/>
  <c r="E235" i="4"/>
  <c r="M242" i="4"/>
  <c r="D180" i="4"/>
  <c r="F181" i="4"/>
  <c r="F177" i="4"/>
  <c r="F178" i="4"/>
  <c r="F180" i="4"/>
  <c r="F179" i="4"/>
  <c r="E247" i="4"/>
  <c r="B292" i="4"/>
  <c r="P291" i="4"/>
  <c r="P284" i="4"/>
  <c r="P289" i="4"/>
  <c r="P287" i="4"/>
  <c r="P283" i="4"/>
  <c r="P290" i="4"/>
  <c r="P282" i="4"/>
  <c r="P285" i="4"/>
  <c r="P288" i="4"/>
  <c r="P281" i="4"/>
  <c r="P280" i="4"/>
  <c r="P277" i="4"/>
  <c r="P286" i="4"/>
  <c r="P278" i="4"/>
  <c r="P279" i="4"/>
  <c r="M288" i="4"/>
  <c r="M282" i="4"/>
  <c r="M284" i="4"/>
  <c r="M278" i="4"/>
  <c r="M287" i="4"/>
  <c r="M279" i="4"/>
  <c r="M286" i="4"/>
  <c r="M277" i="4"/>
  <c r="M283" i="4"/>
  <c r="M281" i="4"/>
  <c r="M285" i="4"/>
  <c r="M280" i="4"/>
  <c r="E180" i="4"/>
  <c r="E179" i="4"/>
  <c r="E177" i="4"/>
  <c r="E178" i="4"/>
  <c r="L96" i="4"/>
  <c r="I139" i="4"/>
  <c r="R144" i="4"/>
  <c r="J85" i="4"/>
  <c r="J77" i="4"/>
  <c r="J83" i="4"/>
  <c r="J81" i="4"/>
  <c r="J79" i="4"/>
  <c r="J92" i="4"/>
  <c r="J78" i="4"/>
  <c r="J82" i="4"/>
  <c r="J93" i="4"/>
  <c r="J84" i="4"/>
  <c r="J80" i="4"/>
  <c r="D194" i="4"/>
  <c r="P245" i="4"/>
  <c r="O196" i="4"/>
  <c r="H189" i="4"/>
  <c r="B97" i="4"/>
  <c r="D293" i="4"/>
  <c r="G95" i="4"/>
  <c r="J97" i="4"/>
  <c r="N242" i="4"/>
  <c r="D182" i="4"/>
  <c r="O195" i="4"/>
  <c r="P145" i="4"/>
  <c r="J293" i="4"/>
  <c r="K86" i="4"/>
  <c r="K83" i="4"/>
  <c r="K97" i="4"/>
  <c r="K81" i="4"/>
  <c r="K96" i="4"/>
  <c r="K82" i="4"/>
  <c r="K80" i="4"/>
  <c r="K77" i="4"/>
  <c r="K79" i="4"/>
  <c r="K78" i="4"/>
  <c r="K84" i="4"/>
  <c r="K85" i="4"/>
  <c r="K89" i="4"/>
  <c r="L237" i="4"/>
  <c r="L232" i="4"/>
  <c r="L234" i="4"/>
  <c r="L229" i="4"/>
  <c r="L230" i="4"/>
  <c r="L233" i="4"/>
  <c r="L228" i="4"/>
  <c r="L236" i="4"/>
  <c r="L231" i="4"/>
  <c r="L235" i="4"/>
  <c r="L227" i="4"/>
  <c r="E236" i="4"/>
  <c r="B145" i="4"/>
  <c r="K194" i="4"/>
  <c r="S145" i="4"/>
  <c r="K286" i="4"/>
  <c r="K278" i="4"/>
  <c r="K282" i="4"/>
  <c r="K280" i="4"/>
  <c r="K277" i="4"/>
  <c r="K281" i="4"/>
  <c r="K279" i="4"/>
  <c r="K284" i="4"/>
  <c r="K283" i="4"/>
  <c r="K285" i="4"/>
  <c r="B289" i="4"/>
  <c r="S194" i="4"/>
  <c r="S178" i="4"/>
  <c r="S185" i="4"/>
  <c r="S193" i="4"/>
  <c r="S191" i="4"/>
  <c r="S180" i="4"/>
  <c r="S177" i="4"/>
  <c r="S187" i="4"/>
  <c r="S181" i="4"/>
  <c r="S189" i="4"/>
  <c r="S184" i="4"/>
  <c r="S182" i="4"/>
  <c r="S188" i="4"/>
  <c r="S192" i="4"/>
  <c r="S183" i="4"/>
  <c r="S179" i="4"/>
  <c r="S186" i="4"/>
  <c r="S190" i="4"/>
  <c r="B94" i="4"/>
  <c r="B196" i="4"/>
  <c r="E233" i="4"/>
  <c r="O147" i="4"/>
  <c r="B139" i="4"/>
  <c r="L88" i="4"/>
  <c r="E241" i="4"/>
  <c r="D196" i="4"/>
  <c r="M146" i="4"/>
  <c r="F243" i="4"/>
  <c r="B132" i="4"/>
  <c r="G139" i="4"/>
  <c r="G94" i="4"/>
  <c r="I134" i="4"/>
  <c r="I133" i="4"/>
  <c r="I142" i="4"/>
  <c r="I128" i="4"/>
  <c r="I131" i="4"/>
  <c r="I129" i="4"/>
  <c r="I130" i="4"/>
  <c r="I132" i="4"/>
  <c r="I127" i="4"/>
  <c r="B130" i="4"/>
  <c r="E280" i="4"/>
  <c r="E279" i="4"/>
  <c r="E277" i="4"/>
  <c r="E278" i="4"/>
  <c r="F183" i="4"/>
  <c r="K193" i="4"/>
  <c r="N239" i="4"/>
  <c r="N238" i="4"/>
  <c r="N233" i="4"/>
  <c r="N228" i="4"/>
  <c r="N235" i="4"/>
  <c r="N237" i="4"/>
  <c r="N227" i="4"/>
  <c r="N231" i="4"/>
  <c r="N234" i="4"/>
  <c r="N236" i="4"/>
  <c r="N232" i="4"/>
  <c r="N229" i="4"/>
  <c r="N230" i="4"/>
  <c r="R93" i="4"/>
  <c r="R85" i="4"/>
  <c r="R87" i="4"/>
  <c r="R89" i="4"/>
  <c r="R79" i="4"/>
  <c r="R83" i="4"/>
  <c r="R77" i="4"/>
  <c r="R91" i="4"/>
  <c r="R81" i="4"/>
  <c r="R86" i="4"/>
  <c r="R88" i="4"/>
  <c r="R82" i="4"/>
  <c r="R92" i="4"/>
  <c r="R97" i="4"/>
  <c r="R78" i="4"/>
  <c r="R84" i="4"/>
  <c r="R80" i="4"/>
  <c r="R90" i="4"/>
  <c r="H139" i="4"/>
  <c r="M95" i="4"/>
  <c r="G240" i="4"/>
  <c r="C278" i="4"/>
  <c r="C277" i="4"/>
  <c r="K297" i="4"/>
  <c r="D79" i="4"/>
  <c r="D93" i="4"/>
  <c r="D77" i="4"/>
  <c r="D78" i="4"/>
  <c r="D85" i="4"/>
  <c r="D92" i="4"/>
  <c r="B283" i="4"/>
  <c r="J94" i="4"/>
  <c r="C195" i="4"/>
  <c r="I191" i="4"/>
  <c r="B195" i="4"/>
  <c r="B244" i="4"/>
  <c r="B281" i="4"/>
  <c r="J237" i="4"/>
  <c r="E284" i="4"/>
  <c r="H240" i="4"/>
  <c r="C180" i="4"/>
  <c r="K90" i="4"/>
  <c r="N95" i="4"/>
  <c r="B134" i="4"/>
  <c r="E297" i="4"/>
  <c r="G189" i="4"/>
  <c r="D94" i="4"/>
  <c r="O190" i="4"/>
  <c r="O185" i="4"/>
  <c r="O177" i="4"/>
  <c r="O181" i="4"/>
  <c r="O182" i="4"/>
  <c r="O188" i="4"/>
  <c r="O189" i="4"/>
  <c r="O187" i="4"/>
  <c r="O186" i="4"/>
  <c r="O180" i="4"/>
  <c r="O183" i="4"/>
  <c r="O179" i="4"/>
  <c r="O184" i="4"/>
  <c r="O178" i="4"/>
  <c r="S195" i="4"/>
  <c r="B82" i="4"/>
  <c r="P241" i="4"/>
  <c r="P239" i="4"/>
  <c r="P240" i="4"/>
  <c r="P230" i="4"/>
  <c r="P227" i="4"/>
  <c r="P236" i="4"/>
  <c r="P237" i="4"/>
  <c r="P233" i="4"/>
  <c r="P229" i="4"/>
  <c r="P235" i="4"/>
  <c r="P228" i="4"/>
  <c r="P234" i="4"/>
  <c r="P232" i="4"/>
  <c r="P238" i="4"/>
  <c r="P231" i="4"/>
  <c r="O90" i="4"/>
  <c r="O81" i="4"/>
  <c r="O87" i="4"/>
  <c r="O78" i="4"/>
  <c r="O97" i="4"/>
  <c r="O85" i="4"/>
  <c r="O77" i="4"/>
  <c r="O88" i="4"/>
  <c r="O82" i="4"/>
  <c r="O86" i="4"/>
  <c r="O96" i="4"/>
  <c r="O79" i="4"/>
  <c r="O89" i="4"/>
  <c r="O80" i="4"/>
  <c r="O84" i="4"/>
  <c r="O83" i="4"/>
  <c r="E238" i="4"/>
  <c r="F240" i="4"/>
  <c r="L89" i="4"/>
  <c r="G146" i="4"/>
  <c r="J145" i="4"/>
  <c r="M240" i="4"/>
  <c r="D184" i="4"/>
  <c r="O192" i="4"/>
  <c r="O91" i="4"/>
  <c r="M94" i="4"/>
  <c r="O197" i="4"/>
  <c r="B143" i="4"/>
  <c r="M245" i="4"/>
  <c r="M90" i="4"/>
  <c r="B140" i="4"/>
  <c r="G135" i="4"/>
  <c r="E245" i="4"/>
  <c r="B282" i="4"/>
  <c r="L94" i="4"/>
  <c r="B144" i="4"/>
  <c r="K195" i="4"/>
  <c r="D279" i="4"/>
  <c r="D277" i="4"/>
  <c r="D278" i="4"/>
  <c r="G140" i="4"/>
  <c r="I284" i="4"/>
  <c r="I283" i="4"/>
  <c r="I279" i="4"/>
  <c r="I281" i="4"/>
  <c r="I278" i="4"/>
  <c r="I277" i="4"/>
  <c r="I280" i="4"/>
  <c r="I282" i="4"/>
  <c r="E282" i="4"/>
  <c r="B181" i="4"/>
  <c r="N141" i="4"/>
  <c r="R94" i="4"/>
  <c r="H144" i="4"/>
  <c r="C279" i="4"/>
  <c r="E293" i="4"/>
  <c r="E181" i="4"/>
  <c r="D81" i="4"/>
  <c r="B193" i="4"/>
  <c r="G239" i="4"/>
  <c r="N246" i="4"/>
  <c r="F184" i="4"/>
  <c r="E296" i="4"/>
  <c r="D197" i="4"/>
  <c r="C190" i="4"/>
  <c r="D87" i="4"/>
  <c r="B91" i="4"/>
  <c r="F237" i="4"/>
  <c r="C78" i="4"/>
  <c r="C97" i="4"/>
  <c r="C89" i="4"/>
  <c r="C81" i="4"/>
  <c r="C96" i="4"/>
  <c r="C77" i="4"/>
  <c r="F238" i="4"/>
  <c r="B296" i="4"/>
  <c r="O290" i="4"/>
  <c r="O280" i="4"/>
  <c r="O278" i="4"/>
  <c r="O284" i="4"/>
  <c r="O286" i="4"/>
  <c r="O282" i="4"/>
  <c r="O279" i="4"/>
  <c r="O285" i="4"/>
  <c r="O287" i="4"/>
  <c r="O289" i="4"/>
  <c r="O277" i="4"/>
  <c r="O281" i="4"/>
  <c r="O288" i="4"/>
  <c r="O283" i="4"/>
  <c r="E197" i="4"/>
  <c r="G136" i="4"/>
  <c r="O94" i="4"/>
  <c r="M290" i="4"/>
  <c r="N296" i="4"/>
  <c r="G237" i="4"/>
  <c r="P242" i="4"/>
  <c r="P246" i="4"/>
  <c r="B79" i="4"/>
  <c r="B129" i="4"/>
  <c r="O191" i="4"/>
  <c r="B194" i="4"/>
  <c r="G235" i="4"/>
  <c r="N142" i="4"/>
  <c r="F247" i="4"/>
  <c r="K186" i="4"/>
  <c r="K183" i="4"/>
  <c r="K182" i="4"/>
  <c r="K177" i="4"/>
  <c r="K185" i="4"/>
  <c r="K178" i="4"/>
  <c r="K181" i="4"/>
  <c r="K184" i="4"/>
  <c r="K180" i="4"/>
  <c r="K179" i="4"/>
  <c r="M246" i="4"/>
  <c r="K294" i="4"/>
  <c r="G85" i="4"/>
  <c r="R296" i="4"/>
  <c r="G93" i="4"/>
  <c r="B84" i="4"/>
  <c r="M139" i="4"/>
  <c r="F234" i="4"/>
  <c r="H147" i="4"/>
  <c r="M243" i="4"/>
  <c r="B183" i="4"/>
  <c r="C178" i="4"/>
  <c r="C177" i="4"/>
  <c r="O240" i="4"/>
  <c r="O234" i="4"/>
  <c r="O229" i="4"/>
  <c r="O235" i="4"/>
  <c r="O236" i="4"/>
  <c r="O231" i="4"/>
  <c r="O239" i="4"/>
  <c r="O228" i="4"/>
  <c r="O230" i="4"/>
  <c r="O238" i="4"/>
  <c r="O232" i="4"/>
  <c r="O227" i="4"/>
  <c r="O233" i="4"/>
  <c r="O237" i="4"/>
  <c r="E185" i="4"/>
  <c r="M188" i="4"/>
  <c r="M177" i="4"/>
  <c r="M180" i="4"/>
  <c r="M185" i="4"/>
  <c r="M179" i="4"/>
  <c r="M187" i="4"/>
  <c r="M178" i="4"/>
  <c r="M181" i="4"/>
  <c r="M183" i="4"/>
  <c r="M182" i="4"/>
  <c r="M184" i="4"/>
  <c r="M186" i="4"/>
  <c r="E287" i="4"/>
  <c r="L137" i="4"/>
  <c r="L128" i="4"/>
  <c r="L131" i="4"/>
  <c r="L130" i="4"/>
  <c r="L134" i="4"/>
  <c r="L135" i="4"/>
  <c r="L138" i="4"/>
  <c r="L132" i="4"/>
  <c r="L127" i="4"/>
  <c r="L133" i="4"/>
  <c r="L136" i="4"/>
  <c r="L129" i="4"/>
  <c r="L146" i="4"/>
  <c r="B131" i="4"/>
  <c r="H233" i="4"/>
  <c r="H231" i="4"/>
  <c r="H230" i="4"/>
  <c r="H228" i="4"/>
  <c r="H229" i="4"/>
  <c r="H232" i="4"/>
  <c r="H227" i="4"/>
  <c r="G147" i="4"/>
  <c r="D289" i="4"/>
  <c r="N89" i="4"/>
  <c r="N84" i="4"/>
  <c r="N78" i="4"/>
  <c r="N80" i="4"/>
  <c r="N82" i="4"/>
  <c r="N86" i="4"/>
  <c r="N88" i="4"/>
  <c r="N81" i="4"/>
  <c r="N93" i="4"/>
  <c r="N92" i="4"/>
  <c r="N87" i="4"/>
  <c r="N83" i="4"/>
  <c r="N79" i="4"/>
  <c r="N85" i="4"/>
  <c r="N77" i="4"/>
  <c r="Q242" i="4"/>
  <c r="Q230" i="4"/>
  <c r="Q241" i="4"/>
  <c r="Q236" i="4"/>
  <c r="Q228" i="4"/>
  <c r="Q232" i="4"/>
  <c r="Q237" i="4"/>
  <c r="Q240" i="4"/>
  <c r="Q227" i="4"/>
  <c r="Q235" i="4"/>
  <c r="Q238" i="4"/>
  <c r="Q233" i="4"/>
  <c r="Q239" i="4"/>
  <c r="Q231" i="4"/>
  <c r="Q229" i="4"/>
  <c r="Q234" i="4"/>
  <c r="G182" i="4"/>
  <c r="G180" i="4"/>
  <c r="G181" i="4"/>
  <c r="G177" i="4"/>
  <c r="G179" i="4"/>
  <c r="G178" i="4"/>
  <c r="I184" i="4"/>
  <c r="I182" i="4"/>
  <c r="I177" i="4"/>
  <c r="I183" i="4"/>
  <c r="I178" i="4"/>
  <c r="I179" i="4"/>
  <c r="I180" i="4"/>
  <c r="I181" i="4"/>
  <c r="I193" i="4"/>
  <c r="E239" i="4"/>
  <c r="K291" i="4"/>
  <c r="B187" i="4"/>
  <c r="H283" i="4"/>
  <c r="H279" i="4"/>
  <c r="H277" i="4"/>
  <c r="H278" i="4"/>
  <c r="H282" i="4"/>
  <c r="H281" i="4"/>
  <c r="H280" i="4"/>
  <c r="P244" i="4"/>
  <c r="J141" i="4"/>
  <c r="E232" i="4"/>
  <c r="K136" i="4"/>
  <c r="K127" i="4"/>
  <c r="K132" i="4"/>
  <c r="K129" i="4"/>
  <c r="K134" i="4"/>
  <c r="K131" i="4"/>
  <c r="K130" i="4"/>
  <c r="K128" i="4"/>
  <c r="K135" i="4"/>
  <c r="K133" i="4"/>
  <c r="L287" i="4"/>
  <c r="L281" i="4"/>
  <c r="L285" i="4"/>
  <c r="L286" i="4"/>
  <c r="L277" i="4"/>
  <c r="L283" i="4"/>
  <c r="L279" i="4"/>
  <c r="L280" i="4"/>
  <c r="L282" i="4"/>
  <c r="L284" i="4"/>
  <c r="L278" i="4"/>
  <c r="I135" i="4"/>
  <c r="O293" i="4"/>
  <c r="J287" i="4"/>
  <c r="I294" i="4"/>
  <c r="H290" i="4"/>
  <c r="F231" i="4"/>
  <c r="F227" i="4"/>
  <c r="F228" i="4"/>
  <c r="F230" i="4"/>
  <c r="F229" i="4"/>
  <c r="B127" i="4"/>
  <c r="B146" i="4"/>
  <c r="W146" i="4" s="1"/>
  <c r="Q47" i="4" s="1"/>
  <c r="J142" i="4"/>
  <c r="E231" i="4"/>
  <c r="G232" i="4"/>
  <c r="G228" i="4"/>
  <c r="G229" i="4"/>
  <c r="G231" i="4"/>
  <c r="G227" i="4"/>
  <c r="G230" i="4"/>
  <c r="J140" i="4"/>
  <c r="G244" i="4"/>
  <c r="B278" i="4"/>
  <c r="G82" i="4"/>
  <c r="G89" i="4"/>
  <c r="G78" i="4"/>
  <c r="G97" i="4"/>
  <c r="G81" i="4"/>
  <c r="G96" i="4"/>
  <c r="G77" i="4"/>
  <c r="G79" i="4"/>
  <c r="G80" i="4"/>
  <c r="J147" i="4"/>
  <c r="S296" i="4"/>
  <c r="D179" i="4"/>
  <c r="D178" i="4"/>
  <c r="D177" i="4"/>
  <c r="R295" i="4"/>
  <c r="B286" i="4"/>
  <c r="G84" i="4"/>
  <c r="G246" i="4"/>
  <c r="B184" i="4"/>
  <c r="D191" i="4"/>
  <c r="B186" i="4"/>
  <c r="W186" i="4" s="1"/>
  <c r="R37" i="4" s="1"/>
  <c r="F232" i="4"/>
  <c r="O92" i="4"/>
  <c r="H141" i="4"/>
  <c r="G145" i="4"/>
  <c r="G236" i="4"/>
  <c r="O243" i="4"/>
  <c r="G282" i="4"/>
  <c r="G281" i="4"/>
  <c r="G277" i="4"/>
  <c r="G280" i="4"/>
  <c r="G278" i="4"/>
  <c r="G279" i="4"/>
  <c r="H183" i="4"/>
  <c r="H177" i="4"/>
  <c r="H179" i="4"/>
  <c r="H180" i="4"/>
  <c r="H181" i="4"/>
  <c r="H178" i="4"/>
  <c r="H182" i="4"/>
  <c r="B291" i="4"/>
  <c r="G283" i="4"/>
  <c r="B284" i="4"/>
  <c r="J244" i="4"/>
  <c r="B288" i="4"/>
  <c r="J194" i="4"/>
  <c r="G243" i="4"/>
  <c r="F195" i="4"/>
  <c r="Q243" i="4"/>
  <c r="G91" i="4"/>
  <c r="J144" i="4"/>
  <c r="D229" i="4"/>
  <c r="D227" i="4"/>
  <c r="W227" i="4" s="1"/>
  <c r="S28" i="4" s="1"/>
  <c r="D228" i="4"/>
  <c r="I187" i="4"/>
  <c r="N91" i="4"/>
  <c r="G287" i="4"/>
  <c r="E80" i="4"/>
  <c r="E93" i="4"/>
  <c r="E81" i="4"/>
  <c r="E79" i="4"/>
  <c r="E77" i="4"/>
  <c r="E78" i="4"/>
  <c r="E92" i="4"/>
  <c r="J187" i="4"/>
  <c r="F236" i="4"/>
  <c r="C289" i="4"/>
  <c r="H286" i="4"/>
  <c r="C297" i="4"/>
  <c r="B236" i="4"/>
  <c r="F242" i="4"/>
  <c r="K137" i="4"/>
  <c r="M140" i="4"/>
  <c r="B245" i="4"/>
  <c r="E190" i="4"/>
  <c r="G90" i="4"/>
  <c r="O93" i="4"/>
  <c r="B185" i="4"/>
  <c r="C287" i="4"/>
  <c r="D282" i="4"/>
  <c r="W241" i="4" l="1"/>
  <c r="S42" i="4" s="1"/>
  <c r="W291" i="4"/>
  <c r="T42" i="4" s="1"/>
  <c r="W239" i="4"/>
  <c r="S40" i="4" s="1"/>
  <c r="W87" i="4"/>
  <c r="P38" i="4" s="1"/>
  <c r="W96" i="4"/>
  <c r="P47" i="4" s="1"/>
  <c r="W228" i="4"/>
  <c r="S29" i="4" s="1"/>
  <c r="W188" i="4"/>
  <c r="R39" i="4" s="1"/>
  <c r="W230" i="4"/>
  <c r="S31" i="4" s="1"/>
  <c r="W234" i="4"/>
  <c r="S35" i="4" s="1"/>
  <c r="W238" i="4"/>
  <c r="S39" i="4" s="1"/>
  <c r="W91" i="4"/>
  <c r="P42" i="4" s="1"/>
  <c r="W193" i="4"/>
  <c r="R44" i="4" s="1"/>
  <c r="W240" i="4"/>
  <c r="S41" i="4" s="1"/>
  <c r="W83" i="4"/>
  <c r="P34" i="4" s="1"/>
  <c r="W243" i="4"/>
  <c r="S44" i="4" s="1"/>
  <c r="W231" i="4"/>
  <c r="S32" i="4" s="1"/>
  <c r="W242" i="4"/>
  <c r="S43" i="4" s="1"/>
  <c r="W190" i="4"/>
  <c r="R41" i="4" s="1"/>
  <c r="W177" i="4"/>
  <c r="R28" i="4" s="1"/>
  <c r="W135" i="4"/>
  <c r="Q36" i="4" s="1"/>
  <c r="W277" i="4"/>
  <c r="T28" i="4" s="1"/>
  <c r="W86" i="4"/>
  <c r="P37" i="4" s="1"/>
  <c r="W297" i="4"/>
  <c r="T48" i="4" s="1"/>
  <c r="W247" i="4"/>
  <c r="S48" i="4" s="1"/>
  <c r="W141" i="4"/>
  <c r="Q42" i="4" s="1"/>
  <c r="W89" i="4"/>
  <c r="P40" i="4" s="1"/>
  <c r="W281" i="4"/>
  <c r="T32" i="4" s="1"/>
  <c r="W246" i="4"/>
  <c r="S47" i="4" s="1"/>
  <c r="W178" i="4"/>
  <c r="R29" i="4" s="1"/>
  <c r="W232" i="4"/>
  <c r="S33" i="4" s="1"/>
  <c r="W237" i="4"/>
  <c r="S38" i="4" s="1"/>
  <c r="W182" i="4"/>
  <c r="R33" i="4" s="1"/>
  <c r="W128" i="4"/>
  <c r="Q29" i="4" s="1"/>
  <c r="W184" i="4"/>
  <c r="R35" i="4" s="1"/>
  <c r="W78" i="4"/>
  <c r="P29" i="4" s="1"/>
  <c r="W195" i="4"/>
  <c r="R46" i="4" s="1"/>
  <c r="W229" i="4"/>
  <c r="S30" i="4" s="1"/>
  <c r="W235" i="4"/>
  <c r="S36" i="4" s="1"/>
  <c r="W181" i="4"/>
  <c r="R32" i="4" s="1"/>
  <c r="W280" i="4"/>
  <c r="T31" i="4" s="1"/>
  <c r="W130" i="4"/>
  <c r="Q31" i="4" s="1"/>
  <c r="W127" i="4"/>
  <c r="Q28" i="4" s="1"/>
  <c r="W144" i="4"/>
  <c r="Q45" i="4" s="1"/>
  <c r="W143" i="4"/>
  <c r="Q44" i="4" s="1"/>
  <c r="W134" i="4"/>
  <c r="Q35" i="4" s="1"/>
  <c r="W244" i="4"/>
  <c r="S45" i="4" s="1"/>
  <c r="W145" i="4"/>
  <c r="Q46" i="4" s="1"/>
  <c r="W90" i="4"/>
  <c r="P41" i="4" s="1"/>
  <c r="W293" i="4"/>
  <c r="T44" i="4" s="1"/>
  <c r="W180" i="4"/>
  <c r="R31" i="4" s="1"/>
  <c r="W179" i="4"/>
  <c r="R30" i="4" s="1"/>
  <c r="W183" i="4"/>
  <c r="R34" i="4" s="1"/>
  <c r="W194" i="4"/>
  <c r="R45" i="4" s="1"/>
  <c r="W289" i="4"/>
  <c r="T40" i="4" s="1"/>
  <c r="W133" i="4"/>
  <c r="Q34" i="4" s="1"/>
  <c r="W285" i="4"/>
  <c r="T36" i="4" s="1"/>
  <c r="W233" i="4"/>
  <c r="S34" i="4" s="1"/>
  <c r="W136" i="4"/>
  <c r="Q37" i="4" s="1"/>
  <c r="W287" i="4"/>
  <c r="T38" i="4" s="1"/>
  <c r="W185" i="4"/>
  <c r="R36" i="4" s="1"/>
  <c r="W236" i="4"/>
  <c r="S37" i="4" s="1"/>
  <c r="W282" i="4"/>
  <c r="T33" i="4" s="1"/>
  <c r="W139" i="4"/>
  <c r="Q40" i="4" s="1"/>
  <c r="W97" i="4"/>
  <c r="P48" i="4" s="1"/>
  <c r="W88" i="4"/>
  <c r="P39" i="4" s="1"/>
  <c r="W189" i="4"/>
  <c r="R40" i="4" s="1"/>
  <c r="W142" i="4"/>
  <c r="Q43" i="4" s="1"/>
  <c r="W192" i="4"/>
  <c r="R43" i="4" s="1"/>
  <c r="W288" i="4"/>
  <c r="T39" i="4" s="1"/>
  <c r="W286" i="4"/>
  <c r="T37" i="4" s="1"/>
  <c r="W187" i="4"/>
  <c r="R38" i="4" s="1"/>
  <c r="W129" i="4"/>
  <c r="Q30" i="4" s="1"/>
  <c r="W191" i="4"/>
  <c r="R42" i="4" s="1"/>
  <c r="W290" i="4"/>
  <c r="T41" i="4" s="1"/>
  <c r="W147" i="4"/>
  <c r="Q48" i="4" s="1"/>
  <c r="W80" i="4"/>
  <c r="P31" i="4" s="1"/>
  <c r="W93" i="4"/>
  <c r="P44" i="4" s="1"/>
  <c r="W278" i="4"/>
  <c r="T29" i="4" s="1"/>
  <c r="U29" i="4" s="1"/>
  <c r="W79" i="4"/>
  <c r="P30" i="4" s="1"/>
  <c r="W82" i="4"/>
  <c r="P33" i="4" s="1"/>
  <c r="W132" i="4"/>
  <c r="Q33" i="4" s="1"/>
  <c r="W292" i="4"/>
  <c r="T43" i="4" s="1"/>
  <c r="W279" i="4"/>
  <c r="T30" i="4" s="1"/>
  <c r="W81" i="4"/>
  <c r="P32" i="4" s="1"/>
  <c r="W294" i="4"/>
  <c r="T45" i="4" s="1"/>
  <c r="W137" i="4"/>
  <c r="Q38" i="4" s="1"/>
  <c r="W92" i="4"/>
  <c r="P43" i="4" s="1"/>
  <c r="U43" i="4" s="1"/>
  <c r="W284" i="4"/>
  <c r="T35" i="4" s="1"/>
  <c r="W131" i="4"/>
  <c r="Q32" i="4" s="1"/>
  <c r="W140" i="4"/>
  <c r="Q41" i="4" s="1"/>
  <c r="W283" i="4"/>
  <c r="T34" i="4" s="1"/>
  <c r="W196" i="4"/>
  <c r="R47" i="4" s="1"/>
  <c r="W85" i="4"/>
  <c r="P36" i="4" s="1"/>
  <c r="W295" i="4"/>
  <c r="T46" i="4" s="1"/>
  <c r="W245" i="4"/>
  <c r="S46" i="4" s="1"/>
  <c r="W84" i="4"/>
  <c r="P35" i="4" s="1"/>
  <c r="W296" i="4"/>
  <c r="T47" i="4" s="1"/>
  <c r="W94" i="4"/>
  <c r="P45" i="4" s="1"/>
  <c r="W95" i="4"/>
  <c r="P46" i="4" s="1"/>
  <c r="W197" i="4"/>
  <c r="R48" i="4" s="1"/>
  <c r="W138" i="4"/>
  <c r="Q39" i="4" s="1"/>
  <c r="W77" i="4"/>
  <c r="P28" i="4" s="1"/>
  <c r="U28" i="4" s="1"/>
  <c r="U31" i="4" l="1"/>
  <c r="U47" i="4"/>
  <c r="U42" i="4"/>
  <c r="U44" i="4"/>
  <c r="U38" i="4"/>
  <c r="U32" i="4"/>
  <c r="U40" i="4"/>
  <c r="U34" i="4"/>
  <c r="U37" i="4"/>
  <c r="U35" i="4"/>
  <c r="U33" i="4"/>
  <c r="U41" i="4"/>
  <c r="U48" i="4"/>
  <c r="U30" i="4"/>
  <c r="U36" i="4"/>
  <c r="U46" i="4"/>
  <c r="V46" i="4" s="1"/>
  <c r="U45" i="4"/>
  <c r="U39" i="4"/>
  <c r="V34" i="4" l="1"/>
  <c r="V33" i="4"/>
  <c r="V44" i="4"/>
  <c r="V42" i="4"/>
  <c r="V36" i="4"/>
  <c r="V39" i="4"/>
  <c r="V30" i="4"/>
  <c r="V40" i="4"/>
  <c r="V35" i="4"/>
  <c r="V43" i="4"/>
  <c r="V37" i="4"/>
  <c r="V45" i="4"/>
  <c r="V28" i="4"/>
  <c r="V29" i="4"/>
  <c r="V31" i="4"/>
  <c r="V41" i="4"/>
  <c r="V47" i="4"/>
  <c r="V32" i="4"/>
  <c r="V48" i="4"/>
  <c r="V38" i="4"/>
  <c r="F31" i="7" l="1"/>
  <c r="E31" i="7"/>
  <c r="D31" i="7"/>
  <c r="C31" i="7"/>
  <c r="F30" i="7"/>
  <c r="E30" i="7"/>
  <c r="D30" i="7"/>
  <c r="C30" i="7"/>
  <c r="F29" i="7"/>
  <c r="E29" i="7"/>
  <c r="D29" i="7"/>
  <c r="C29" i="7"/>
  <c r="F28" i="7"/>
  <c r="E28" i="7"/>
  <c r="D28" i="7"/>
  <c r="C28" i="7"/>
  <c r="F27" i="7"/>
  <c r="E27" i="7"/>
  <c r="D27" i="7"/>
  <c r="C27" i="7"/>
  <c r="F26" i="7"/>
  <c r="E26" i="7"/>
  <c r="D26" i="7"/>
  <c r="C26" i="7"/>
  <c r="F25" i="7"/>
  <c r="E25" i="7"/>
  <c r="D25" i="7"/>
  <c r="C25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E34" i="7" s="1"/>
  <c r="D21" i="7"/>
  <c r="C21" i="7"/>
  <c r="F20" i="7"/>
  <c r="E20" i="7"/>
  <c r="D20" i="7"/>
  <c r="D34" i="7" s="1"/>
  <c r="C20" i="7"/>
  <c r="C34" i="7" s="1"/>
  <c r="E47" i="7" l="1"/>
  <c r="E64" i="7" s="1"/>
  <c r="E45" i="7"/>
  <c r="E62" i="7" s="1"/>
  <c r="E43" i="7"/>
  <c r="E60" i="7" s="1"/>
  <c r="E49" i="7"/>
  <c r="E66" i="7" s="1"/>
  <c r="E42" i="7"/>
  <c r="E59" i="7" s="1"/>
  <c r="D46" i="7"/>
  <c r="D63" i="7" s="1"/>
  <c r="C44" i="7"/>
  <c r="C61" i="7" s="1"/>
  <c r="C48" i="7"/>
  <c r="C65" i="7" s="1"/>
  <c r="D42" i="7"/>
  <c r="D59" i="7" s="1"/>
  <c r="D48" i="7"/>
  <c r="D65" i="7" s="1"/>
  <c r="E40" i="7"/>
  <c r="E57" i="7" s="1"/>
  <c r="E48" i="7"/>
  <c r="E65" i="7" s="1"/>
  <c r="C43" i="7"/>
  <c r="C60" i="7" s="1"/>
  <c r="E51" i="7"/>
  <c r="E68" i="7" s="1"/>
  <c r="C42" i="7"/>
  <c r="C59" i="7" s="1"/>
  <c r="C46" i="7"/>
  <c r="C63" i="7" s="1"/>
  <c r="C50" i="7"/>
  <c r="C67" i="7" s="1"/>
  <c r="D44" i="7"/>
  <c r="D61" i="7" s="1"/>
  <c r="D50" i="7"/>
  <c r="D67" i="7" s="1"/>
  <c r="E44" i="7"/>
  <c r="E61" i="7" s="1"/>
  <c r="E46" i="7"/>
  <c r="E63" i="7" s="1"/>
  <c r="E50" i="7"/>
  <c r="E67" i="7" s="1"/>
  <c r="C41" i="7"/>
  <c r="C58" i="7" s="1"/>
  <c r="C45" i="7"/>
  <c r="C62" i="7" s="1"/>
  <c r="C47" i="7"/>
  <c r="C64" i="7" s="1"/>
  <c r="C49" i="7"/>
  <c r="C66" i="7" s="1"/>
  <c r="C51" i="7"/>
  <c r="C68" i="7" s="1"/>
  <c r="D41" i="7"/>
  <c r="D58" i="7" s="1"/>
  <c r="D43" i="7"/>
  <c r="D60" i="7" s="1"/>
  <c r="D45" i="7"/>
  <c r="D62" i="7" s="1"/>
  <c r="D47" i="7"/>
  <c r="D64" i="7" s="1"/>
  <c r="D49" i="7"/>
  <c r="D66" i="7" s="1"/>
  <c r="D51" i="7"/>
  <c r="D68" i="7" s="1"/>
  <c r="E41" i="7"/>
  <c r="E58" i="7" s="1"/>
  <c r="F34" i="7"/>
  <c r="F45" i="7" s="1"/>
  <c r="F62" i="7" s="1"/>
  <c r="C32" i="7"/>
  <c r="C40" i="7"/>
  <c r="C57" i="7" s="1"/>
  <c r="D32" i="7"/>
  <c r="D40" i="7"/>
  <c r="D57" i="7" s="1"/>
  <c r="E32" i="7"/>
  <c r="F32" i="7"/>
  <c r="E47" i="6"/>
  <c r="D47" i="6"/>
  <c r="C47" i="6"/>
  <c r="B47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E43" i="6" s="1"/>
  <c r="D27" i="6"/>
  <c r="D43" i="6" s="1"/>
  <c r="C27" i="6"/>
  <c r="C43" i="6" s="1"/>
  <c r="B27" i="6"/>
  <c r="B43" i="6" s="1"/>
  <c r="N26" i="6"/>
  <c r="S7" i="6"/>
  <c r="C7" i="6"/>
  <c r="F44" i="7" l="1"/>
  <c r="F61" i="7" s="1"/>
  <c r="F40" i="7"/>
  <c r="F57" i="7" s="1"/>
  <c r="F42" i="7"/>
  <c r="F59" i="7" s="1"/>
  <c r="F51" i="7"/>
  <c r="F68" i="7" s="1"/>
  <c r="F43" i="7"/>
  <c r="F60" i="7" s="1"/>
  <c r="F41" i="7"/>
  <c r="F58" i="7" s="1"/>
  <c r="D72" i="7"/>
  <c r="D71" i="7"/>
  <c r="F49" i="7"/>
  <c r="F66" i="7" s="1"/>
  <c r="F50" i="7"/>
  <c r="F67" i="7" s="1"/>
  <c r="F47" i="7"/>
  <c r="F64" i="7" s="1"/>
  <c r="F46" i="7"/>
  <c r="F63" i="7" s="1"/>
  <c r="C72" i="7"/>
  <c r="C71" i="7"/>
  <c r="F48" i="7"/>
  <c r="F65" i="7" s="1"/>
  <c r="E71" i="7"/>
  <c r="E72" i="7"/>
  <c r="B61" i="6"/>
  <c r="C61" i="6"/>
  <c r="B52" i="6"/>
  <c r="F52" i="6" s="1"/>
  <c r="B56" i="6"/>
  <c r="B60" i="6"/>
  <c r="D62" i="6"/>
  <c r="F63" i="6"/>
  <c r="C60" i="6"/>
  <c r="C52" i="6"/>
  <c r="C56" i="6"/>
  <c r="E62" i="6"/>
  <c r="D53" i="6"/>
  <c r="B51" i="6"/>
  <c r="F51" i="6" s="1"/>
  <c r="D52" i="6"/>
  <c r="F53" i="6"/>
  <c r="B55" i="6"/>
  <c r="D56" i="6"/>
  <c r="B59" i="6"/>
  <c r="F59" i="6" s="1"/>
  <c r="D60" i="6"/>
  <c r="B63" i="6"/>
  <c r="D49" i="6"/>
  <c r="F49" i="6" s="1"/>
  <c r="C51" i="6"/>
  <c r="E52" i="6"/>
  <c r="C55" i="6"/>
  <c r="E56" i="6"/>
  <c r="C59" i="6"/>
  <c r="E60" i="6"/>
  <c r="C63" i="6"/>
  <c r="B50" i="6"/>
  <c r="F50" i="6" s="1"/>
  <c r="D51" i="6"/>
  <c r="B54" i="6"/>
  <c r="D55" i="6"/>
  <c r="F56" i="6"/>
  <c r="B58" i="6"/>
  <c r="D59" i="6"/>
  <c r="F60" i="6"/>
  <c r="B62" i="6"/>
  <c r="D63" i="6"/>
  <c r="E49" i="6"/>
  <c r="E53" i="6"/>
  <c r="E57" i="6"/>
  <c r="E61" i="6"/>
  <c r="C50" i="6"/>
  <c r="E51" i="6"/>
  <c r="C54" i="6"/>
  <c r="E55" i="6"/>
  <c r="C58" i="6"/>
  <c r="E59" i="6"/>
  <c r="C62" i="6"/>
  <c r="E63" i="6"/>
  <c r="D57" i="6"/>
  <c r="D61" i="6"/>
  <c r="F61" i="6" s="1"/>
  <c r="B49" i="6"/>
  <c r="D50" i="6"/>
  <c r="B53" i="6"/>
  <c r="D54" i="6"/>
  <c r="F55" i="6"/>
  <c r="B57" i="6"/>
  <c r="F57" i="6" s="1"/>
  <c r="D58" i="6"/>
  <c r="C49" i="6"/>
  <c r="E50" i="6"/>
  <c r="C53" i="6"/>
  <c r="E54" i="6"/>
  <c r="C57" i="6"/>
  <c r="E58" i="6"/>
  <c r="F71" i="7" l="1"/>
  <c r="C82" i="7" s="1"/>
  <c r="F72" i="7"/>
  <c r="D86" i="7" s="1"/>
  <c r="C84" i="7"/>
  <c r="C81" i="7"/>
  <c r="C79" i="7"/>
  <c r="F58" i="6"/>
  <c r="F54" i="6"/>
  <c r="G54" i="6" s="1"/>
  <c r="F62" i="6"/>
  <c r="G62" i="6" s="1"/>
  <c r="D85" i="7" l="1"/>
  <c r="D83" i="7"/>
  <c r="C86" i="7"/>
  <c r="E86" i="7" s="1"/>
  <c r="C83" i="7"/>
  <c r="C76" i="7"/>
  <c r="D76" i="7"/>
  <c r="C85" i="7"/>
  <c r="D78" i="7"/>
  <c r="D77" i="7"/>
  <c r="D75" i="7"/>
  <c r="D80" i="7"/>
  <c r="C78" i="7"/>
  <c r="D82" i="7"/>
  <c r="E82" i="7" s="1"/>
  <c r="C75" i="7"/>
  <c r="C80" i="7"/>
  <c r="D79" i="7"/>
  <c r="E79" i="7" s="1"/>
  <c r="D84" i="7"/>
  <c r="E84" i="7" s="1"/>
  <c r="C77" i="7"/>
  <c r="D81" i="7"/>
  <c r="E81" i="7" s="1"/>
  <c r="G63" i="6"/>
  <c r="G59" i="6"/>
  <c r="G49" i="6"/>
  <c r="G57" i="6"/>
  <c r="G50" i="6"/>
  <c r="G53" i="6"/>
  <c r="G56" i="6"/>
  <c r="G61" i="6"/>
  <c r="G60" i="6"/>
  <c r="G58" i="6"/>
  <c r="G52" i="6"/>
  <c r="G55" i="6"/>
  <c r="G51" i="6"/>
  <c r="E76" i="7" l="1"/>
  <c r="E80" i="7"/>
  <c r="E75" i="7"/>
  <c r="E83" i="7"/>
  <c r="F83" i="7" s="1"/>
  <c r="E77" i="7"/>
  <c r="F77" i="7" s="1"/>
  <c r="E85" i="7"/>
  <c r="E78" i="7"/>
  <c r="P189" i="5"/>
  <c r="O188" i="5"/>
  <c r="N187" i="5"/>
  <c r="M186" i="5"/>
  <c r="L185" i="5"/>
  <c r="K184" i="5"/>
  <c r="J183" i="5"/>
  <c r="I182" i="5"/>
  <c r="H181" i="5"/>
  <c r="G180" i="5"/>
  <c r="F179" i="5"/>
  <c r="E178" i="5"/>
  <c r="D177" i="5"/>
  <c r="C176" i="5"/>
  <c r="L131" i="5"/>
  <c r="D127" i="5"/>
  <c r="F124" i="5"/>
  <c r="B122" i="5"/>
  <c r="M119" i="5"/>
  <c r="O98" i="5"/>
  <c r="K96" i="5"/>
  <c r="C92" i="5"/>
  <c r="O90" i="5"/>
  <c r="G90" i="5"/>
  <c r="J74" i="5"/>
  <c r="B74" i="5"/>
  <c r="H73" i="5"/>
  <c r="O72" i="5"/>
  <c r="F72" i="5"/>
  <c r="L71" i="5"/>
  <c r="D71" i="5"/>
  <c r="J70" i="5"/>
  <c r="B70" i="5"/>
  <c r="H69" i="5"/>
  <c r="O68" i="5"/>
  <c r="F68" i="5"/>
  <c r="M67" i="5"/>
  <c r="D67" i="5"/>
  <c r="K66" i="5"/>
  <c r="B66" i="5"/>
  <c r="I65" i="5"/>
  <c r="O64" i="5"/>
  <c r="G64" i="5"/>
  <c r="M63" i="5"/>
  <c r="D63" i="5"/>
  <c r="K62" i="5"/>
  <c r="B62" i="5"/>
  <c r="I61" i="5"/>
  <c r="O60" i="5"/>
  <c r="G60" i="5"/>
  <c r="L45" i="5"/>
  <c r="D45" i="5"/>
  <c r="J44" i="5"/>
  <c r="B44" i="5"/>
  <c r="H43" i="5"/>
  <c r="O42" i="5"/>
  <c r="F42" i="5"/>
  <c r="M41" i="5"/>
  <c r="D41" i="5"/>
  <c r="J40" i="5"/>
  <c r="B40" i="5"/>
  <c r="H39" i="5"/>
  <c r="O38" i="5"/>
  <c r="F38" i="5"/>
  <c r="M37" i="5"/>
  <c r="D37" i="5"/>
  <c r="K36" i="5"/>
  <c r="B36" i="5"/>
  <c r="I35" i="5"/>
  <c r="B35" i="5"/>
  <c r="O34" i="5"/>
  <c r="G34" i="5"/>
  <c r="M33" i="5"/>
  <c r="J33" i="5"/>
  <c r="E33" i="5"/>
  <c r="K32" i="5"/>
  <c r="B32" i="5"/>
  <c r="N31" i="5"/>
  <c r="I31" i="5"/>
  <c r="F31" i="5"/>
  <c r="E17" i="5"/>
  <c r="D17" i="5"/>
  <c r="H103" i="5" s="1"/>
  <c r="C17" i="5"/>
  <c r="I74" i="5" s="1"/>
  <c r="B17" i="5"/>
  <c r="K45" i="5" s="1"/>
  <c r="E16" i="5"/>
  <c r="D16" i="5"/>
  <c r="C16" i="5"/>
  <c r="P73" i="5" s="1"/>
  <c r="B16" i="5"/>
  <c r="I44" i="5" s="1"/>
  <c r="E15" i="5"/>
  <c r="D15" i="5"/>
  <c r="E101" i="5" s="1"/>
  <c r="C15" i="5"/>
  <c r="M72" i="5" s="1"/>
  <c r="B15" i="5"/>
  <c r="P43" i="5" s="1"/>
  <c r="E14" i="5"/>
  <c r="H129" i="5" s="1"/>
  <c r="D14" i="5"/>
  <c r="C14" i="5"/>
  <c r="K71" i="5" s="1"/>
  <c r="B14" i="5"/>
  <c r="N42" i="5" s="1"/>
  <c r="E13" i="5"/>
  <c r="D13" i="5"/>
  <c r="I99" i="5" s="1"/>
  <c r="C13" i="5"/>
  <c r="I70" i="5" s="1"/>
  <c r="B13" i="5"/>
  <c r="K41" i="5" s="1"/>
  <c r="E12" i="5"/>
  <c r="M127" i="5" s="1"/>
  <c r="D12" i="5"/>
  <c r="P98" i="5" s="1"/>
  <c r="C12" i="5"/>
  <c r="P69" i="5" s="1"/>
  <c r="B12" i="5"/>
  <c r="I40" i="5" s="1"/>
  <c r="E11" i="5"/>
  <c r="D11" i="5"/>
  <c r="N97" i="5" s="1"/>
  <c r="C11" i="5"/>
  <c r="N68" i="5" s="1"/>
  <c r="B11" i="5"/>
  <c r="P39" i="5" s="1"/>
  <c r="E10" i="5"/>
  <c r="J125" i="5" s="1"/>
  <c r="D10" i="5"/>
  <c r="L96" i="5" s="1"/>
  <c r="C10" i="5"/>
  <c r="L67" i="5" s="1"/>
  <c r="B10" i="5"/>
  <c r="N38" i="5" s="1"/>
  <c r="E9" i="5"/>
  <c r="D9" i="5"/>
  <c r="I95" i="5" s="1"/>
  <c r="C9" i="5"/>
  <c r="J66" i="5" s="1"/>
  <c r="B9" i="5"/>
  <c r="L37" i="5" s="1"/>
  <c r="E8" i="5"/>
  <c r="M123" i="5" s="1"/>
  <c r="D8" i="5"/>
  <c r="C94" i="5" s="1"/>
  <c r="C8" i="5"/>
  <c r="P65" i="5" s="1"/>
  <c r="B8" i="5"/>
  <c r="J36" i="5" s="1"/>
  <c r="E7" i="5"/>
  <c r="D7" i="5"/>
  <c r="J93" i="5" s="1"/>
  <c r="C7" i="5"/>
  <c r="N64" i="5" s="1"/>
  <c r="B7" i="5"/>
  <c r="P35" i="5" s="1"/>
  <c r="E6" i="5"/>
  <c r="D6" i="5"/>
  <c r="K92" i="5" s="1"/>
  <c r="C6" i="5"/>
  <c r="L63" i="5" s="1"/>
  <c r="B6" i="5"/>
  <c r="N34" i="5" s="1"/>
  <c r="E5" i="5"/>
  <c r="D5" i="5"/>
  <c r="P91" i="5" s="1"/>
  <c r="C5" i="5"/>
  <c r="J62" i="5" s="1"/>
  <c r="B5" i="5"/>
  <c r="L33" i="5" s="1"/>
  <c r="E4" i="5"/>
  <c r="N119" i="5" s="1"/>
  <c r="D4" i="5"/>
  <c r="N90" i="5" s="1"/>
  <c r="C4" i="5"/>
  <c r="P61" i="5" s="1"/>
  <c r="B4" i="5"/>
  <c r="J32" i="5" s="1"/>
  <c r="E3" i="5"/>
  <c r="D3" i="5"/>
  <c r="L89" i="5" s="1"/>
  <c r="C3" i="5"/>
  <c r="N60" i="5" s="1"/>
  <c r="B3" i="5"/>
  <c r="P31" i="5" s="1"/>
  <c r="S2" i="5"/>
  <c r="F82" i="7" l="1"/>
  <c r="F75" i="7"/>
  <c r="F78" i="7"/>
  <c r="F81" i="7"/>
  <c r="F79" i="7"/>
  <c r="F80" i="7"/>
  <c r="F84" i="7"/>
  <c r="F76" i="7"/>
  <c r="F85" i="7"/>
  <c r="F86" i="7"/>
  <c r="L177" i="5"/>
  <c r="N186" i="5"/>
  <c r="J118" i="5"/>
  <c r="I118" i="5"/>
  <c r="P118" i="5"/>
  <c r="H118" i="5"/>
  <c r="O118" i="5"/>
  <c r="G118" i="5"/>
  <c r="N118" i="5"/>
  <c r="F118" i="5"/>
  <c r="M118" i="5"/>
  <c r="E118" i="5"/>
  <c r="N120" i="5"/>
  <c r="F120" i="5"/>
  <c r="M120" i="5"/>
  <c r="E120" i="5"/>
  <c r="L120" i="5"/>
  <c r="C120" i="5"/>
  <c r="K120" i="5"/>
  <c r="B120" i="5"/>
  <c r="J120" i="5"/>
  <c r="I120" i="5"/>
  <c r="J122" i="5"/>
  <c r="I122" i="5"/>
  <c r="P122" i="5"/>
  <c r="H122" i="5"/>
  <c r="O122" i="5"/>
  <c r="G122" i="5"/>
  <c r="N122" i="5"/>
  <c r="E122" i="5"/>
  <c r="M122" i="5"/>
  <c r="D122" i="5"/>
  <c r="N124" i="5"/>
  <c r="E124" i="5"/>
  <c r="M124" i="5"/>
  <c r="D124" i="5"/>
  <c r="L124" i="5"/>
  <c r="C124" i="5"/>
  <c r="K124" i="5"/>
  <c r="B124" i="5"/>
  <c r="J124" i="5"/>
  <c r="I124" i="5"/>
  <c r="I126" i="5"/>
  <c r="H126" i="5"/>
  <c r="P126" i="5"/>
  <c r="G126" i="5"/>
  <c r="O126" i="5"/>
  <c r="F126" i="5"/>
  <c r="N126" i="5"/>
  <c r="E126" i="5"/>
  <c r="M126" i="5"/>
  <c r="D126" i="5"/>
  <c r="L126" i="5"/>
  <c r="C126" i="5"/>
  <c r="N128" i="5"/>
  <c r="E128" i="5"/>
  <c r="M128" i="5"/>
  <c r="D128" i="5"/>
  <c r="K128" i="5"/>
  <c r="C128" i="5"/>
  <c r="J128" i="5"/>
  <c r="B128" i="5"/>
  <c r="I128" i="5"/>
  <c r="H128" i="5"/>
  <c r="P128" i="5"/>
  <c r="G128" i="5"/>
  <c r="I130" i="5"/>
  <c r="H130" i="5"/>
  <c r="P130" i="5"/>
  <c r="G130" i="5"/>
  <c r="O130" i="5"/>
  <c r="F130" i="5"/>
  <c r="M130" i="5"/>
  <c r="E130" i="5"/>
  <c r="L130" i="5"/>
  <c r="D130" i="5"/>
  <c r="K130" i="5"/>
  <c r="C130" i="5"/>
  <c r="M132" i="5"/>
  <c r="E132" i="5"/>
  <c r="L132" i="5"/>
  <c r="D132" i="5"/>
  <c r="K132" i="5"/>
  <c r="C132" i="5"/>
  <c r="J132" i="5"/>
  <c r="B132" i="5"/>
  <c r="I132" i="5"/>
  <c r="H132" i="5"/>
  <c r="O132" i="5"/>
  <c r="G132" i="5"/>
  <c r="J31" i="5"/>
  <c r="D32" i="5"/>
  <c r="L32" i="5"/>
  <c r="F33" i="5"/>
  <c r="N33" i="5"/>
  <c r="H34" i="5"/>
  <c r="P34" i="5"/>
  <c r="J35" i="5"/>
  <c r="C36" i="5"/>
  <c r="L36" i="5"/>
  <c r="E37" i="5"/>
  <c r="N37" i="5"/>
  <c r="G38" i="5"/>
  <c r="P38" i="5"/>
  <c r="I39" i="5"/>
  <c r="C40" i="5"/>
  <c r="L40" i="5"/>
  <c r="E41" i="5"/>
  <c r="N41" i="5"/>
  <c r="G42" i="5"/>
  <c r="P42" i="5"/>
  <c r="I43" i="5"/>
  <c r="C44" i="5"/>
  <c r="K44" i="5"/>
  <c r="E45" i="5"/>
  <c r="M45" i="5"/>
  <c r="H60" i="5"/>
  <c r="P60" i="5"/>
  <c r="P175" i="5" s="1"/>
  <c r="J61" i="5"/>
  <c r="J176" i="5" s="1"/>
  <c r="C62" i="5"/>
  <c r="L62" i="5"/>
  <c r="F63" i="5"/>
  <c r="N63" i="5"/>
  <c r="N178" i="5" s="1"/>
  <c r="H64" i="5"/>
  <c r="P64" i="5"/>
  <c r="P179" i="5" s="1"/>
  <c r="J65" i="5"/>
  <c r="J180" i="5" s="1"/>
  <c r="C66" i="5"/>
  <c r="L66" i="5"/>
  <c r="L181" i="5" s="1"/>
  <c r="E67" i="5"/>
  <c r="N67" i="5"/>
  <c r="N182" i="5" s="1"/>
  <c r="G68" i="5"/>
  <c r="P68" i="5"/>
  <c r="P183" i="5" s="1"/>
  <c r="I69" i="5"/>
  <c r="I184" i="5" s="1"/>
  <c r="C70" i="5"/>
  <c r="K70" i="5"/>
  <c r="K185" i="5" s="1"/>
  <c r="E71" i="5"/>
  <c r="N71" i="5"/>
  <c r="G72" i="5"/>
  <c r="P72" i="5"/>
  <c r="P187" i="5" s="1"/>
  <c r="I73" i="5"/>
  <c r="I188" i="5" s="1"/>
  <c r="C74" i="5"/>
  <c r="K74" i="5"/>
  <c r="K189" i="5" s="1"/>
  <c r="F89" i="5"/>
  <c r="N89" i="5"/>
  <c r="H90" i="5"/>
  <c r="P90" i="5"/>
  <c r="J91" i="5"/>
  <c r="D92" i="5"/>
  <c r="M93" i="5"/>
  <c r="E95" i="5"/>
  <c r="I103" i="5"/>
  <c r="C122" i="5"/>
  <c r="G124" i="5"/>
  <c r="F132" i="5"/>
  <c r="K101" i="5"/>
  <c r="C101" i="5"/>
  <c r="J101" i="5"/>
  <c r="B101" i="5"/>
  <c r="I101" i="5"/>
  <c r="H101" i="5"/>
  <c r="P101" i="5"/>
  <c r="G101" i="5"/>
  <c r="O101" i="5"/>
  <c r="F101" i="5"/>
  <c r="G178" i="5"/>
  <c r="P94" i="5"/>
  <c r="C31" i="5"/>
  <c r="G33" i="5"/>
  <c r="K35" i="5"/>
  <c r="D36" i="5"/>
  <c r="D180" i="5" s="1"/>
  <c r="M36" i="5"/>
  <c r="F37" i="5"/>
  <c r="O37" i="5"/>
  <c r="H38" i="5"/>
  <c r="B39" i="5"/>
  <c r="K39" i="5"/>
  <c r="D40" i="5"/>
  <c r="M40" i="5"/>
  <c r="M184" i="5" s="1"/>
  <c r="F41" i="5"/>
  <c r="O41" i="5"/>
  <c r="H42" i="5"/>
  <c r="B43" i="5"/>
  <c r="J43" i="5"/>
  <c r="D44" i="5"/>
  <c r="L44" i="5"/>
  <c r="F45" i="5"/>
  <c r="F189" i="5" s="1"/>
  <c r="N45" i="5"/>
  <c r="I60" i="5"/>
  <c r="I175" i="5" s="1"/>
  <c r="B61" i="5"/>
  <c r="K61" i="5"/>
  <c r="K176" i="5" s="1"/>
  <c r="E62" i="5"/>
  <c r="M62" i="5"/>
  <c r="G63" i="5"/>
  <c r="O63" i="5"/>
  <c r="I64" i="5"/>
  <c r="I179" i="5" s="1"/>
  <c r="B65" i="5"/>
  <c r="K65" i="5"/>
  <c r="D66" i="5"/>
  <c r="D181" i="5" s="1"/>
  <c r="M66" i="5"/>
  <c r="F67" i="5"/>
  <c r="O67" i="5"/>
  <c r="O182" i="5" s="1"/>
  <c r="H68" i="5"/>
  <c r="H183" i="5" s="1"/>
  <c r="B69" i="5"/>
  <c r="J69" i="5"/>
  <c r="D70" i="5"/>
  <c r="M70" i="5"/>
  <c r="M185" i="5" s="1"/>
  <c r="F71" i="5"/>
  <c r="F186" i="5" s="1"/>
  <c r="O71" i="5"/>
  <c r="H72" i="5"/>
  <c r="B73" i="5"/>
  <c r="B188" i="5" s="1"/>
  <c r="J73" i="5"/>
  <c r="D74" i="5"/>
  <c r="L74" i="5"/>
  <c r="L189" i="5" s="1"/>
  <c r="G89" i="5"/>
  <c r="O89" i="5"/>
  <c r="I90" i="5"/>
  <c r="B91" i="5"/>
  <c r="K91" i="5"/>
  <c r="H92" i="5"/>
  <c r="N93" i="5"/>
  <c r="D97" i="5"/>
  <c r="H99" i="5"/>
  <c r="L101" i="5"/>
  <c r="C118" i="5"/>
  <c r="G120" i="5"/>
  <c r="K122" i="5"/>
  <c r="O124" i="5"/>
  <c r="F128" i="5"/>
  <c r="N132" i="5"/>
  <c r="P95" i="5"/>
  <c r="G95" i="5"/>
  <c r="O95" i="5"/>
  <c r="F95" i="5"/>
  <c r="M95" i="5"/>
  <c r="M181" i="5" s="1"/>
  <c r="D95" i="5"/>
  <c r="L95" i="5"/>
  <c r="C95" i="5"/>
  <c r="K95" i="5"/>
  <c r="B95" i="5"/>
  <c r="D189" i="5"/>
  <c r="E32" i="5"/>
  <c r="O33" i="5"/>
  <c r="D31" i="5"/>
  <c r="L31" i="5"/>
  <c r="F32" i="5"/>
  <c r="N32" i="5"/>
  <c r="H33" i="5"/>
  <c r="P33" i="5"/>
  <c r="P177" i="5" s="1"/>
  <c r="J34" i="5"/>
  <c r="C35" i="5"/>
  <c r="L35" i="5"/>
  <c r="E36" i="5"/>
  <c r="N36" i="5"/>
  <c r="G37" i="5"/>
  <c r="P37" i="5"/>
  <c r="J38" i="5"/>
  <c r="J182" i="5" s="1"/>
  <c r="C39" i="5"/>
  <c r="L39" i="5"/>
  <c r="E40" i="5"/>
  <c r="N40" i="5"/>
  <c r="G41" i="5"/>
  <c r="P41" i="5"/>
  <c r="I42" i="5"/>
  <c r="C43" i="5"/>
  <c r="C187" i="5" s="1"/>
  <c r="K43" i="5"/>
  <c r="E44" i="5"/>
  <c r="M44" i="5"/>
  <c r="G45" i="5"/>
  <c r="O45" i="5"/>
  <c r="J60" i="5"/>
  <c r="D61" i="5"/>
  <c r="L61" i="5"/>
  <c r="F62" i="5"/>
  <c r="N62" i="5"/>
  <c r="H63" i="5"/>
  <c r="P63" i="5"/>
  <c r="J64" i="5"/>
  <c r="C65" i="5"/>
  <c r="L65" i="5"/>
  <c r="E66" i="5"/>
  <c r="N66" i="5"/>
  <c r="G67" i="5"/>
  <c r="P67" i="5"/>
  <c r="I68" i="5"/>
  <c r="C69" i="5"/>
  <c r="L69" i="5"/>
  <c r="E70" i="5"/>
  <c r="N70" i="5"/>
  <c r="G71" i="5"/>
  <c r="P71" i="5"/>
  <c r="I72" i="5"/>
  <c r="C73" i="5"/>
  <c r="K73" i="5"/>
  <c r="E74" i="5"/>
  <c r="M74" i="5"/>
  <c r="H89" i="5"/>
  <c r="P89" i="5"/>
  <c r="J90" i="5"/>
  <c r="C91" i="5"/>
  <c r="L91" i="5"/>
  <c r="J95" i="5"/>
  <c r="E97" i="5"/>
  <c r="M101" i="5"/>
  <c r="D118" i="5"/>
  <c r="H120" i="5"/>
  <c r="L122" i="5"/>
  <c r="P124" i="5"/>
  <c r="O128" i="5"/>
  <c r="P99" i="5"/>
  <c r="G99" i="5"/>
  <c r="O99" i="5"/>
  <c r="F99" i="5"/>
  <c r="N99" i="5"/>
  <c r="E99" i="5"/>
  <c r="M99" i="5"/>
  <c r="D99" i="5"/>
  <c r="D185" i="5" s="1"/>
  <c r="K99" i="5"/>
  <c r="C99" i="5"/>
  <c r="J99" i="5"/>
  <c r="B99" i="5"/>
  <c r="E89" i="5"/>
  <c r="I91" i="5"/>
  <c r="D101" i="5"/>
  <c r="K31" i="5"/>
  <c r="K175" i="5" s="1"/>
  <c r="M32" i="5"/>
  <c r="I34" i="5"/>
  <c r="J92" i="5"/>
  <c r="I92" i="5"/>
  <c r="O92" i="5"/>
  <c r="G92" i="5"/>
  <c r="N92" i="5"/>
  <c r="F92" i="5"/>
  <c r="M92" i="5"/>
  <c r="N94" i="5"/>
  <c r="E94" i="5"/>
  <c r="M94" i="5"/>
  <c r="D94" i="5"/>
  <c r="K94" i="5"/>
  <c r="B94" i="5"/>
  <c r="B180" i="5" s="1"/>
  <c r="J94" i="5"/>
  <c r="I94" i="5"/>
  <c r="J96" i="5"/>
  <c r="H96" i="5"/>
  <c r="P96" i="5"/>
  <c r="O96" i="5"/>
  <c r="F96" i="5"/>
  <c r="N96" i="5"/>
  <c r="E96" i="5"/>
  <c r="M96" i="5"/>
  <c r="D96" i="5"/>
  <c r="N98" i="5"/>
  <c r="E98" i="5"/>
  <c r="M98" i="5"/>
  <c r="D98" i="5"/>
  <c r="L98" i="5"/>
  <c r="C98" i="5"/>
  <c r="J98" i="5"/>
  <c r="B98" i="5"/>
  <c r="I98" i="5"/>
  <c r="H98" i="5"/>
  <c r="I100" i="5"/>
  <c r="H100" i="5"/>
  <c r="P100" i="5"/>
  <c r="G100" i="5"/>
  <c r="O100" i="5"/>
  <c r="F100" i="5"/>
  <c r="N100" i="5"/>
  <c r="E100" i="5"/>
  <c r="L100" i="5"/>
  <c r="D100" i="5"/>
  <c r="M102" i="5"/>
  <c r="E102" i="5"/>
  <c r="L102" i="5"/>
  <c r="D102" i="5"/>
  <c r="K102" i="5"/>
  <c r="C102" i="5"/>
  <c r="J102" i="5"/>
  <c r="J188" i="5" s="1"/>
  <c r="B102" i="5"/>
  <c r="I102" i="5"/>
  <c r="H102" i="5"/>
  <c r="E31" i="5"/>
  <c r="M31" i="5"/>
  <c r="G32" i="5"/>
  <c r="O32" i="5"/>
  <c r="I33" i="5"/>
  <c r="B34" i="5"/>
  <c r="K34" i="5"/>
  <c r="D35" i="5"/>
  <c r="D179" i="5" s="1"/>
  <c r="M35" i="5"/>
  <c r="F36" i="5"/>
  <c r="O36" i="5"/>
  <c r="I37" i="5"/>
  <c r="B38" i="5"/>
  <c r="K38" i="5"/>
  <c r="D39" i="5"/>
  <c r="M39" i="5"/>
  <c r="M183" i="5" s="1"/>
  <c r="F40" i="5"/>
  <c r="O40" i="5"/>
  <c r="H41" i="5"/>
  <c r="B42" i="5"/>
  <c r="J42" i="5"/>
  <c r="D43" i="5"/>
  <c r="L43" i="5"/>
  <c r="F44" i="5"/>
  <c r="N44" i="5"/>
  <c r="H45" i="5"/>
  <c r="C60" i="5"/>
  <c r="K60" i="5"/>
  <c r="E61" i="5"/>
  <c r="M61" i="5"/>
  <c r="G62" i="5"/>
  <c r="O62" i="5"/>
  <c r="I63" i="5"/>
  <c r="B64" i="5"/>
  <c r="B179" i="5" s="1"/>
  <c r="K64" i="5"/>
  <c r="D65" i="5"/>
  <c r="M65" i="5"/>
  <c r="F66" i="5"/>
  <c r="O66" i="5"/>
  <c r="H67" i="5"/>
  <c r="B68" i="5"/>
  <c r="K68" i="5"/>
  <c r="D69" i="5"/>
  <c r="M69" i="5"/>
  <c r="F70" i="5"/>
  <c r="O70" i="5"/>
  <c r="H71" i="5"/>
  <c r="B72" i="5"/>
  <c r="J72" i="5"/>
  <c r="D73" i="5"/>
  <c r="L73" i="5"/>
  <c r="F74" i="5"/>
  <c r="N74" i="5"/>
  <c r="I89" i="5"/>
  <c r="B90" i="5"/>
  <c r="K90" i="5"/>
  <c r="E91" i="5"/>
  <c r="M91" i="5"/>
  <c r="M177" i="5" s="1"/>
  <c r="L92" i="5"/>
  <c r="F94" i="5"/>
  <c r="N95" i="5"/>
  <c r="M97" i="5"/>
  <c r="B100" i="5"/>
  <c r="F102" i="5"/>
  <c r="K118" i="5"/>
  <c r="O120" i="5"/>
  <c r="D123" i="5"/>
  <c r="H125" i="5"/>
  <c r="L93" i="5"/>
  <c r="C93" i="5"/>
  <c r="K93" i="5"/>
  <c r="B93" i="5"/>
  <c r="I93" i="5"/>
  <c r="P93" i="5"/>
  <c r="H93" i="5"/>
  <c r="O93" i="5"/>
  <c r="G93" i="5"/>
  <c r="B176" i="5"/>
  <c r="H187" i="5"/>
  <c r="L119" i="5"/>
  <c r="D119" i="5"/>
  <c r="K119" i="5"/>
  <c r="B119" i="5"/>
  <c r="J119" i="5"/>
  <c r="I119" i="5"/>
  <c r="P119" i="5"/>
  <c r="H119" i="5"/>
  <c r="O119" i="5"/>
  <c r="G119" i="5"/>
  <c r="P129" i="5"/>
  <c r="G129" i="5"/>
  <c r="O129" i="5"/>
  <c r="F129" i="5"/>
  <c r="N129" i="5"/>
  <c r="E129" i="5"/>
  <c r="L129" i="5"/>
  <c r="D129" i="5"/>
  <c r="K129" i="5"/>
  <c r="C129" i="5"/>
  <c r="J129" i="5"/>
  <c r="B129" i="5"/>
  <c r="I129" i="5"/>
  <c r="J177" i="5"/>
  <c r="C34" i="5"/>
  <c r="L34" i="5"/>
  <c r="E35" i="5"/>
  <c r="N35" i="5"/>
  <c r="H36" i="5"/>
  <c r="P36" i="5"/>
  <c r="J37" i="5"/>
  <c r="J181" i="5" s="1"/>
  <c r="C38" i="5"/>
  <c r="C182" i="5" s="1"/>
  <c r="L38" i="5"/>
  <c r="E39" i="5"/>
  <c r="N39" i="5"/>
  <c r="N183" i="5" s="1"/>
  <c r="G40" i="5"/>
  <c r="P40" i="5"/>
  <c r="I41" i="5"/>
  <c r="I185" i="5" s="1"/>
  <c r="C42" i="5"/>
  <c r="K42" i="5"/>
  <c r="K186" i="5" s="1"/>
  <c r="E43" i="5"/>
  <c r="M43" i="5"/>
  <c r="M187" i="5" s="1"/>
  <c r="G44" i="5"/>
  <c r="P44" i="5"/>
  <c r="I45" i="5"/>
  <c r="I189" i="5" s="1"/>
  <c r="D60" i="5"/>
  <c r="L60" i="5"/>
  <c r="F61" i="5"/>
  <c r="N61" i="5"/>
  <c r="H62" i="5"/>
  <c r="P62" i="5"/>
  <c r="J63" i="5"/>
  <c r="C64" i="5"/>
  <c r="L64" i="5"/>
  <c r="E65" i="5"/>
  <c r="N65" i="5"/>
  <c r="G66" i="5"/>
  <c r="P66" i="5"/>
  <c r="J67" i="5"/>
  <c r="C68" i="5"/>
  <c r="L68" i="5"/>
  <c r="E69" i="5"/>
  <c r="N69" i="5"/>
  <c r="G70" i="5"/>
  <c r="P70" i="5"/>
  <c r="I71" i="5"/>
  <c r="C72" i="5"/>
  <c r="K72" i="5"/>
  <c r="E73" i="5"/>
  <c r="M73" i="5"/>
  <c r="G74" i="5"/>
  <c r="O74" i="5"/>
  <c r="J89" i="5"/>
  <c r="D90" i="5"/>
  <c r="L90" i="5"/>
  <c r="F91" i="5"/>
  <c r="N91" i="5"/>
  <c r="P92" i="5"/>
  <c r="H94" i="5"/>
  <c r="B96" i="5"/>
  <c r="C100" i="5"/>
  <c r="G102" i="5"/>
  <c r="L118" i="5"/>
  <c r="P120" i="5"/>
  <c r="E123" i="5"/>
  <c r="B130" i="5"/>
  <c r="L97" i="5"/>
  <c r="C97" i="5"/>
  <c r="K97" i="5"/>
  <c r="B97" i="5"/>
  <c r="I97" i="5"/>
  <c r="H97" i="5"/>
  <c r="P97" i="5"/>
  <c r="G97" i="5"/>
  <c r="O97" i="5"/>
  <c r="F97" i="5"/>
  <c r="E177" i="5"/>
  <c r="J184" i="5"/>
  <c r="M89" i="5"/>
  <c r="P121" i="5"/>
  <c r="H121" i="5"/>
  <c r="O121" i="5"/>
  <c r="G121" i="5"/>
  <c r="N121" i="5"/>
  <c r="F121" i="5"/>
  <c r="M121" i="5"/>
  <c r="D121" i="5"/>
  <c r="L121" i="5"/>
  <c r="C121" i="5"/>
  <c r="K121" i="5"/>
  <c r="B121" i="5"/>
  <c r="L127" i="5"/>
  <c r="C127" i="5"/>
  <c r="J127" i="5"/>
  <c r="B127" i="5"/>
  <c r="B184" i="5" s="1"/>
  <c r="I127" i="5"/>
  <c r="H127" i="5"/>
  <c r="P127" i="5"/>
  <c r="G127" i="5"/>
  <c r="O127" i="5"/>
  <c r="F127" i="5"/>
  <c r="N127" i="5"/>
  <c r="E127" i="5"/>
  <c r="H32" i="5"/>
  <c r="G31" i="5"/>
  <c r="G175" i="5" s="1"/>
  <c r="O31" i="5"/>
  <c r="O175" i="5" s="1"/>
  <c r="I32" i="5"/>
  <c r="I176" i="5" s="1"/>
  <c r="B33" i="5"/>
  <c r="B177" i="5" s="1"/>
  <c r="K33" i="5"/>
  <c r="D34" i="5"/>
  <c r="D178" i="5" s="1"/>
  <c r="M34" i="5"/>
  <c r="M178" i="5" s="1"/>
  <c r="G35" i="5"/>
  <c r="G179" i="5" s="1"/>
  <c r="O35" i="5"/>
  <c r="O179" i="5" s="1"/>
  <c r="I36" i="5"/>
  <c r="B37" i="5"/>
  <c r="B181" i="5" s="1"/>
  <c r="K37" i="5"/>
  <c r="K181" i="5" s="1"/>
  <c r="D38" i="5"/>
  <c r="M38" i="5"/>
  <c r="F39" i="5"/>
  <c r="O39" i="5"/>
  <c r="O183" i="5" s="1"/>
  <c r="H40" i="5"/>
  <c r="H184" i="5" s="1"/>
  <c r="B41" i="5"/>
  <c r="J41" i="5"/>
  <c r="D42" i="5"/>
  <c r="D186" i="5" s="1"/>
  <c r="L42" i="5"/>
  <c r="L186" i="5" s="1"/>
  <c r="F43" i="5"/>
  <c r="F187" i="5" s="1"/>
  <c r="O43" i="5"/>
  <c r="O187" i="5" s="1"/>
  <c r="H44" i="5"/>
  <c r="B45" i="5"/>
  <c r="B189" i="5" s="1"/>
  <c r="J45" i="5"/>
  <c r="E60" i="5"/>
  <c r="M60" i="5"/>
  <c r="G61" i="5"/>
  <c r="O61" i="5"/>
  <c r="I62" i="5"/>
  <c r="B63" i="5"/>
  <c r="K63" i="5"/>
  <c r="D64" i="5"/>
  <c r="M64" i="5"/>
  <c r="F65" i="5"/>
  <c r="O65" i="5"/>
  <c r="I66" i="5"/>
  <c r="B67" i="5"/>
  <c r="K67" i="5"/>
  <c r="D68" i="5"/>
  <c r="M68" i="5"/>
  <c r="F69" i="5"/>
  <c r="O69" i="5"/>
  <c r="H70" i="5"/>
  <c r="B71" i="5"/>
  <c r="J71" i="5"/>
  <c r="D72" i="5"/>
  <c r="L72" i="5"/>
  <c r="F73" i="5"/>
  <c r="N73" i="5"/>
  <c r="H74" i="5"/>
  <c r="C89" i="5"/>
  <c r="K89" i="5"/>
  <c r="E90" i="5"/>
  <c r="M90" i="5"/>
  <c r="G91" i="5"/>
  <c r="O91" i="5"/>
  <c r="D93" i="5"/>
  <c r="L94" i="5"/>
  <c r="C96" i="5"/>
  <c r="F98" i="5"/>
  <c r="J100" i="5"/>
  <c r="N102" i="5"/>
  <c r="E119" i="5"/>
  <c r="I121" i="5"/>
  <c r="B126" i="5"/>
  <c r="J130" i="5"/>
  <c r="O103" i="5"/>
  <c r="G103" i="5"/>
  <c r="N103" i="5"/>
  <c r="F103" i="5"/>
  <c r="M103" i="5"/>
  <c r="E103" i="5"/>
  <c r="L103" i="5"/>
  <c r="D103" i="5"/>
  <c r="K103" i="5"/>
  <c r="C103" i="5"/>
  <c r="J103" i="5"/>
  <c r="B103" i="5"/>
  <c r="O178" i="5"/>
  <c r="O186" i="5"/>
  <c r="L123" i="5"/>
  <c r="C123" i="5"/>
  <c r="K123" i="5"/>
  <c r="K180" i="5" s="1"/>
  <c r="B123" i="5"/>
  <c r="J123" i="5"/>
  <c r="I123" i="5"/>
  <c r="P123" i="5"/>
  <c r="H123" i="5"/>
  <c r="O123" i="5"/>
  <c r="F123" i="5"/>
  <c r="P125" i="5"/>
  <c r="G125" i="5"/>
  <c r="O125" i="5"/>
  <c r="F125" i="5"/>
  <c r="F182" i="5" s="1"/>
  <c r="N125" i="5"/>
  <c r="E125" i="5"/>
  <c r="M125" i="5"/>
  <c r="D125" i="5"/>
  <c r="L125" i="5"/>
  <c r="C125" i="5"/>
  <c r="K125" i="5"/>
  <c r="B125" i="5"/>
  <c r="K131" i="5"/>
  <c r="C131" i="5"/>
  <c r="J131" i="5"/>
  <c r="B131" i="5"/>
  <c r="I131" i="5"/>
  <c r="H131" i="5"/>
  <c r="P131" i="5"/>
  <c r="G131" i="5"/>
  <c r="N131" i="5"/>
  <c r="F131" i="5"/>
  <c r="M131" i="5"/>
  <c r="E131" i="5"/>
  <c r="N175" i="5"/>
  <c r="P32" i="5"/>
  <c r="P176" i="5" s="1"/>
  <c r="H31" i="5"/>
  <c r="C33" i="5"/>
  <c r="C177" i="5" s="1"/>
  <c r="F34" i="5"/>
  <c r="H35" i="5"/>
  <c r="H179" i="5" s="1"/>
  <c r="C37" i="5"/>
  <c r="C181" i="5" s="1"/>
  <c r="E38" i="5"/>
  <c r="G39" i="5"/>
  <c r="G183" i="5" s="1"/>
  <c r="C41" i="5"/>
  <c r="C185" i="5" s="1"/>
  <c r="E42" i="5"/>
  <c r="G43" i="5"/>
  <c r="G187" i="5" s="1"/>
  <c r="C45" i="5"/>
  <c r="F60" i="5"/>
  <c r="F175" i="5" s="1"/>
  <c r="H61" i="5"/>
  <c r="C63" i="5"/>
  <c r="E64" i="5"/>
  <c r="H65" i="5"/>
  <c r="C67" i="5"/>
  <c r="E68" i="5"/>
  <c r="G69" i="5"/>
  <c r="C71" i="5"/>
  <c r="E72" i="5"/>
  <c r="G73" i="5"/>
  <c r="D89" i="5"/>
  <c r="F90" i="5"/>
  <c r="H91" i="5"/>
  <c r="B92" i="5"/>
  <c r="E93" i="5"/>
  <c r="O94" i="5"/>
  <c r="G96" i="5"/>
  <c r="G98" i="5"/>
  <c r="K100" i="5"/>
  <c r="P102" i="5"/>
  <c r="F119" i="5"/>
  <c r="J121" i="5"/>
  <c r="N123" i="5"/>
  <c r="K126" i="5"/>
  <c r="D131" i="5"/>
  <c r="F188" i="5" l="1"/>
  <c r="E186" i="5"/>
  <c r="H175" i="5"/>
  <c r="H188" i="5"/>
  <c r="H176" i="5"/>
  <c r="C186" i="5"/>
  <c r="L187" i="5"/>
  <c r="D183" i="5"/>
  <c r="K178" i="5"/>
  <c r="I186" i="5"/>
  <c r="P181" i="5"/>
  <c r="H177" i="5"/>
  <c r="L188" i="5"/>
  <c r="D184" i="5"/>
  <c r="K179" i="5"/>
  <c r="M189" i="5"/>
  <c r="E185" i="5"/>
  <c r="L180" i="5"/>
  <c r="D176" i="5"/>
  <c r="F183" i="5"/>
  <c r="P180" i="5"/>
  <c r="D187" i="5"/>
  <c r="K182" i="5"/>
  <c r="B178" i="5"/>
  <c r="P185" i="5"/>
  <c r="G181" i="5"/>
  <c r="N176" i="5"/>
  <c r="D188" i="5"/>
  <c r="K183" i="5"/>
  <c r="E189" i="5"/>
  <c r="L184" i="5"/>
  <c r="C180" i="5"/>
  <c r="AA180" i="5" s="1"/>
  <c r="B209" i="5" s="1"/>
  <c r="I209" i="5" s="1"/>
  <c r="J175" i="5"/>
  <c r="M182" i="5"/>
  <c r="P184" i="5"/>
  <c r="H180" i="5"/>
  <c r="J186" i="5"/>
  <c r="B182" i="5"/>
  <c r="AA182" i="5" s="1"/>
  <c r="B211" i="5" s="1"/>
  <c r="I177" i="5"/>
  <c r="O189" i="5"/>
  <c r="G185" i="5"/>
  <c r="N180" i="5"/>
  <c r="F176" i="5"/>
  <c r="F200" i="5" s="1"/>
  <c r="C208" i="5" s="1"/>
  <c r="J187" i="5"/>
  <c r="B183" i="5"/>
  <c r="G177" i="5"/>
  <c r="K188" i="5"/>
  <c r="C184" i="5"/>
  <c r="AA184" i="5" s="1"/>
  <c r="B213" i="5" s="1"/>
  <c r="I213" i="5" s="1"/>
  <c r="J179" i="5"/>
  <c r="L176" i="5"/>
  <c r="E182" i="5"/>
  <c r="D182" i="5"/>
  <c r="K177" i="5"/>
  <c r="K200" i="5" s="1"/>
  <c r="C213" i="5" s="1"/>
  <c r="P188" i="5"/>
  <c r="G184" i="5"/>
  <c r="N179" i="5"/>
  <c r="B186" i="5"/>
  <c r="I181" i="5"/>
  <c r="O176" i="5"/>
  <c r="G189" i="5"/>
  <c r="N184" i="5"/>
  <c r="E180" i="5"/>
  <c r="L175" i="5"/>
  <c r="B187" i="5"/>
  <c r="H182" i="5"/>
  <c r="C175" i="5"/>
  <c r="C188" i="5"/>
  <c r="AA188" i="5" s="1"/>
  <c r="B217" i="5" s="1"/>
  <c r="I217" i="5" s="1"/>
  <c r="I183" i="5"/>
  <c r="P178" i="5"/>
  <c r="P200" i="5" s="1"/>
  <c r="C218" i="5" s="1"/>
  <c r="G188" i="5"/>
  <c r="E179" i="5"/>
  <c r="H185" i="5"/>
  <c r="O180" i="5"/>
  <c r="G176" i="5"/>
  <c r="G200" i="5" s="1"/>
  <c r="C209" i="5" s="1"/>
  <c r="M188" i="5"/>
  <c r="E184" i="5"/>
  <c r="L179" i="5"/>
  <c r="D175" i="5"/>
  <c r="D200" i="5" s="1"/>
  <c r="C206" i="5" s="1"/>
  <c r="H186" i="5"/>
  <c r="O181" i="5"/>
  <c r="I187" i="5"/>
  <c r="P182" i="5"/>
  <c r="H178" i="5"/>
  <c r="E181" i="5"/>
  <c r="AA181" i="5" s="1"/>
  <c r="B210" i="5" s="1"/>
  <c r="J185" i="5"/>
  <c r="E183" i="5"/>
  <c r="L178" i="5"/>
  <c r="H189" i="5"/>
  <c r="O184" i="5"/>
  <c r="F180" i="5"/>
  <c r="M175" i="5"/>
  <c r="M200" i="5" s="1"/>
  <c r="C215" i="5" s="1"/>
  <c r="I178" i="5"/>
  <c r="I200" i="5" s="1"/>
  <c r="C211" i="5" s="1"/>
  <c r="E188" i="5"/>
  <c r="L183" i="5"/>
  <c r="C179" i="5"/>
  <c r="AA179" i="5" s="1"/>
  <c r="B208" i="5" s="1"/>
  <c r="I208" i="5" s="1"/>
  <c r="O177" i="5"/>
  <c r="O185" i="5"/>
  <c r="F181" i="5"/>
  <c r="P186" i="5"/>
  <c r="G182" i="5"/>
  <c r="N177" i="5"/>
  <c r="N200" i="5" s="1"/>
  <c r="C216" i="5" s="1"/>
  <c r="N185" i="5"/>
  <c r="C189" i="5"/>
  <c r="AA189" i="5" s="1"/>
  <c r="B218" i="5" s="1"/>
  <c r="I218" i="5" s="1"/>
  <c r="F178" i="5"/>
  <c r="J189" i="5"/>
  <c r="B185" i="5"/>
  <c r="I180" i="5"/>
  <c r="O200" i="5"/>
  <c r="C217" i="5" s="1"/>
  <c r="E187" i="5"/>
  <c r="L182" i="5"/>
  <c r="C178" i="5"/>
  <c r="N188" i="5"/>
  <c r="F184" i="5"/>
  <c r="M179" i="5"/>
  <c r="E175" i="5"/>
  <c r="M176" i="5"/>
  <c r="K187" i="5"/>
  <c r="C183" i="5"/>
  <c r="J178" i="5"/>
  <c r="E176" i="5"/>
  <c r="AA176" i="5" s="1"/>
  <c r="B205" i="5" s="1"/>
  <c r="N189" i="5"/>
  <c r="F185" i="5"/>
  <c r="M180" i="5"/>
  <c r="G186" i="5"/>
  <c r="N181" i="5"/>
  <c r="F177" i="5"/>
  <c r="AA177" i="5" s="1"/>
  <c r="B206" i="5" s="1"/>
  <c r="I206" i="5" s="1"/>
  <c r="H84" i="1"/>
  <c r="G84" i="1"/>
  <c r="F84" i="1"/>
  <c r="E84" i="1"/>
  <c r="D84" i="1"/>
  <c r="C84" i="1"/>
  <c r="B84" i="1"/>
  <c r="H29" i="1"/>
  <c r="H30" i="1"/>
  <c r="H58" i="1" s="1"/>
  <c r="H31" i="1"/>
  <c r="H32" i="1"/>
  <c r="H33" i="1"/>
  <c r="H34" i="1"/>
  <c r="H35" i="1"/>
  <c r="H36" i="1"/>
  <c r="H37" i="1"/>
  <c r="H38" i="1"/>
  <c r="H39" i="1"/>
  <c r="H40" i="1"/>
  <c r="H41" i="1"/>
  <c r="H4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69" i="1" s="1"/>
  <c r="G99" i="1" s="1"/>
  <c r="G42" i="1"/>
  <c r="F29" i="1"/>
  <c r="F30" i="1"/>
  <c r="F31" i="1"/>
  <c r="F32" i="1"/>
  <c r="F33" i="1"/>
  <c r="F34" i="1"/>
  <c r="F35" i="1"/>
  <c r="F63" i="1" s="1"/>
  <c r="F36" i="1"/>
  <c r="F37" i="1"/>
  <c r="F38" i="1"/>
  <c r="F39" i="1"/>
  <c r="F40" i="1"/>
  <c r="F41" i="1"/>
  <c r="F42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28" i="1"/>
  <c r="I55" i="1" s="1"/>
  <c r="D28" i="1"/>
  <c r="E28" i="1"/>
  <c r="F28" i="1"/>
  <c r="G28" i="1"/>
  <c r="H28" i="1"/>
  <c r="B28" i="1"/>
  <c r="I205" i="5" l="1"/>
  <c r="AA183" i="5"/>
  <c r="B212" i="5" s="1"/>
  <c r="C200" i="5"/>
  <c r="C205" i="5" s="1"/>
  <c r="AA175" i="5"/>
  <c r="B204" i="5" s="1"/>
  <c r="B200" i="5"/>
  <c r="C204" i="5" s="1"/>
  <c r="AA186" i="5"/>
  <c r="B215" i="5" s="1"/>
  <c r="I215" i="5" s="1"/>
  <c r="I211" i="5"/>
  <c r="AA187" i="5"/>
  <c r="B216" i="5" s="1"/>
  <c r="I216" i="5" s="1"/>
  <c r="E200" i="5"/>
  <c r="C207" i="5" s="1"/>
  <c r="L200" i="5"/>
  <c r="C214" i="5" s="1"/>
  <c r="J200" i="5"/>
  <c r="C212" i="5" s="1"/>
  <c r="H200" i="5"/>
  <c r="C210" i="5" s="1"/>
  <c r="I210" i="5" s="1"/>
  <c r="AA185" i="5"/>
  <c r="B214" i="5" s="1"/>
  <c r="I214" i="5" s="1"/>
  <c r="AA178" i="5"/>
  <c r="B207" i="5" s="1"/>
  <c r="F86" i="1"/>
  <c r="F93" i="1"/>
  <c r="G61" i="1"/>
  <c r="G91" i="1" s="1"/>
  <c r="G68" i="1"/>
  <c r="G98" i="1" s="1"/>
  <c r="H92" i="1"/>
  <c r="F69" i="1"/>
  <c r="F99" i="1" s="1"/>
  <c r="G59" i="1"/>
  <c r="H56" i="1"/>
  <c r="H86" i="1" s="1"/>
  <c r="F60" i="1"/>
  <c r="H64" i="1"/>
  <c r="H94" i="1" s="1"/>
  <c r="G56" i="1"/>
  <c r="G86" i="1" s="1"/>
  <c r="F59" i="1"/>
  <c r="F89" i="1" s="1"/>
  <c r="G57" i="1"/>
  <c r="G87" i="1" s="1"/>
  <c r="F56" i="1"/>
  <c r="F66" i="1"/>
  <c r="F96" i="1" s="1"/>
  <c r="F58" i="1"/>
  <c r="F88" i="1" s="1"/>
  <c r="G64" i="1"/>
  <c r="G94" i="1" s="1"/>
  <c r="H70" i="1"/>
  <c r="H62" i="1"/>
  <c r="F98" i="1"/>
  <c r="F90" i="1"/>
  <c r="G90" i="1"/>
  <c r="H88" i="1"/>
  <c r="H59" i="1"/>
  <c r="F70" i="1"/>
  <c r="F100" i="1" s="1"/>
  <c r="G60" i="1"/>
  <c r="H100" i="1"/>
  <c r="F61" i="1"/>
  <c r="F91" i="1" s="1"/>
  <c r="H65" i="1"/>
  <c r="H95" i="1" s="1"/>
  <c r="G66" i="1"/>
  <c r="F67" i="1"/>
  <c r="H63" i="1"/>
  <c r="H93" i="1" s="1"/>
  <c r="H97" i="1"/>
  <c r="F65" i="1"/>
  <c r="F95" i="1" s="1"/>
  <c r="F57" i="1"/>
  <c r="F87" i="1" s="1"/>
  <c r="G63" i="1"/>
  <c r="G93" i="1" s="1"/>
  <c r="H69" i="1"/>
  <c r="H99" i="1" s="1"/>
  <c r="H61" i="1"/>
  <c r="H91" i="1" s="1"/>
  <c r="F97" i="1"/>
  <c r="G89" i="1"/>
  <c r="H87" i="1"/>
  <c r="H67" i="1"/>
  <c r="F62" i="1"/>
  <c r="F92" i="1" s="1"/>
  <c r="H66" i="1"/>
  <c r="H96" i="1" s="1"/>
  <c r="B56" i="1"/>
  <c r="B86" i="1" s="1"/>
  <c r="G67" i="1"/>
  <c r="G97" i="1" s="1"/>
  <c r="H57" i="1"/>
  <c r="F68" i="1"/>
  <c r="G58" i="1"/>
  <c r="G88" i="1" s="1"/>
  <c r="G65" i="1"/>
  <c r="G95" i="1" s="1"/>
  <c r="H89" i="1"/>
  <c r="F64" i="1"/>
  <c r="F94" i="1" s="1"/>
  <c r="G70" i="1"/>
  <c r="G100" i="1" s="1"/>
  <c r="G62" i="1"/>
  <c r="G92" i="1" s="1"/>
  <c r="H68" i="1"/>
  <c r="H98" i="1" s="1"/>
  <c r="H60" i="1"/>
  <c r="H90" i="1" s="1"/>
  <c r="G96" i="1"/>
  <c r="C10" i="1"/>
  <c r="S7" i="1"/>
  <c r="D56" i="1"/>
  <c r="J211" i="5" l="1"/>
  <c r="I207" i="5"/>
  <c r="J207" i="5" s="1"/>
  <c r="J215" i="5"/>
  <c r="C229" i="5"/>
  <c r="B229" i="5"/>
  <c r="I204" i="5"/>
  <c r="J214" i="5"/>
  <c r="I212" i="5"/>
  <c r="J212" i="5" s="1"/>
  <c r="C57" i="1"/>
  <c r="E57" i="1"/>
  <c r="E58" i="1"/>
  <c r="E88" i="1" s="1"/>
  <c r="C58" i="1"/>
  <c r="C56" i="1"/>
  <c r="E56" i="1"/>
  <c r="E86" i="1" s="1"/>
  <c r="I86" i="1" s="1"/>
  <c r="B57" i="1"/>
  <c r="D57" i="1"/>
  <c r="B58" i="1"/>
  <c r="D58" i="1"/>
  <c r="B59" i="1"/>
  <c r="D59" i="1"/>
  <c r="B60" i="1"/>
  <c r="B90" i="1" s="1"/>
  <c r="D60" i="1"/>
  <c r="D90" i="1" s="1"/>
  <c r="B61" i="1"/>
  <c r="D61" i="1"/>
  <c r="B62" i="1"/>
  <c r="D62" i="1"/>
  <c r="B63" i="1"/>
  <c r="D63" i="1"/>
  <c r="B64" i="1"/>
  <c r="B94" i="1" s="1"/>
  <c r="D64" i="1"/>
  <c r="D94" i="1" s="1"/>
  <c r="B65" i="1"/>
  <c r="D65" i="1"/>
  <c r="B66" i="1"/>
  <c r="D66" i="1"/>
  <c r="B67" i="1"/>
  <c r="D67" i="1"/>
  <c r="B68" i="1"/>
  <c r="B98" i="1" s="1"/>
  <c r="D68" i="1"/>
  <c r="D98" i="1" s="1"/>
  <c r="B69" i="1"/>
  <c r="D69" i="1"/>
  <c r="B70" i="1"/>
  <c r="D70" i="1"/>
  <c r="C59" i="1"/>
  <c r="C89" i="1" s="1"/>
  <c r="E59" i="1"/>
  <c r="C60" i="1"/>
  <c r="C90" i="1" s="1"/>
  <c r="E60" i="1"/>
  <c r="E90" i="1" s="1"/>
  <c r="C61" i="1"/>
  <c r="E61" i="1"/>
  <c r="E91" i="1" s="1"/>
  <c r="C62" i="1"/>
  <c r="E62" i="1"/>
  <c r="C63" i="1"/>
  <c r="C93" i="1" s="1"/>
  <c r="E63" i="1"/>
  <c r="C64" i="1"/>
  <c r="C94" i="1" s="1"/>
  <c r="E64" i="1"/>
  <c r="E94" i="1" s="1"/>
  <c r="C65" i="1"/>
  <c r="E65" i="1"/>
  <c r="E95" i="1" s="1"/>
  <c r="C66" i="1"/>
  <c r="E66" i="1"/>
  <c r="C67" i="1"/>
  <c r="C97" i="1" s="1"/>
  <c r="E67" i="1"/>
  <c r="C68" i="1"/>
  <c r="C98" i="1" s="1"/>
  <c r="E68" i="1"/>
  <c r="E98" i="1" s="1"/>
  <c r="C69" i="1"/>
  <c r="E69" i="1"/>
  <c r="E99" i="1" s="1"/>
  <c r="C70" i="1"/>
  <c r="E70" i="1"/>
  <c r="D86" i="1"/>
  <c r="B87" i="1"/>
  <c r="D87" i="1"/>
  <c r="B88" i="1"/>
  <c r="D88" i="1"/>
  <c r="B89" i="1"/>
  <c r="D89" i="1"/>
  <c r="B91" i="1"/>
  <c r="D91" i="1"/>
  <c r="B92" i="1"/>
  <c r="D92" i="1"/>
  <c r="B93" i="1"/>
  <c r="D93" i="1"/>
  <c r="B95" i="1"/>
  <c r="D95" i="1"/>
  <c r="B96" i="1"/>
  <c r="D96" i="1"/>
  <c r="B97" i="1"/>
  <c r="D97" i="1"/>
  <c r="B99" i="1"/>
  <c r="D99" i="1"/>
  <c r="B100" i="1"/>
  <c r="D100" i="1"/>
  <c r="C86" i="1"/>
  <c r="C87" i="1"/>
  <c r="E87" i="1"/>
  <c r="C88" i="1"/>
  <c r="E89" i="1"/>
  <c r="C91" i="1"/>
  <c r="C92" i="1"/>
  <c r="E92" i="1"/>
  <c r="E93" i="1"/>
  <c r="C95" i="1"/>
  <c r="C96" i="1"/>
  <c r="E96" i="1"/>
  <c r="E97" i="1"/>
  <c r="C99" i="1"/>
  <c r="C100" i="1"/>
  <c r="E100" i="1"/>
  <c r="J205" i="5" l="1"/>
  <c r="J216" i="5"/>
  <c r="I229" i="5"/>
  <c r="J204" i="5"/>
  <c r="J208" i="5"/>
  <c r="J213" i="5"/>
  <c r="J206" i="5"/>
  <c r="J217" i="5"/>
  <c r="J218" i="5"/>
  <c r="J209" i="5"/>
  <c r="J210" i="5"/>
  <c r="I96" i="1"/>
  <c r="I100" i="1"/>
  <c r="I92" i="1"/>
  <c r="I98" i="1"/>
  <c r="I90" i="1"/>
  <c r="I94" i="1"/>
  <c r="I93" i="1"/>
  <c r="I88" i="1"/>
  <c r="I97" i="1"/>
  <c r="I99" i="1"/>
  <c r="I95" i="1"/>
  <c r="I91" i="1"/>
  <c r="I87" i="1"/>
  <c r="I89" i="1"/>
  <c r="J86" i="1"/>
  <c r="J88" i="1" l="1"/>
  <c r="J90" i="1"/>
  <c r="J92" i="1"/>
  <c r="J94" i="1"/>
  <c r="J96" i="1"/>
  <c r="J98" i="1"/>
  <c r="J100" i="1"/>
  <c r="J87" i="1"/>
  <c r="J89" i="1"/>
  <c r="J91" i="1"/>
  <c r="J93" i="1"/>
  <c r="J95" i="1"/>
  <c r="J97" i="1"/>
  <c r="J99" i="1"/>
</calcChain>
</file>

<file path=xl/sharedStrings.xml><?xml version="1.0" encoding="utf-8"?>
<sst xmlns="http://schemas.openxmlformats.org/spreadsheetml/2006/main" count="3427" uniqueCount="413">
  <si>
    <t>Kode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</si>
  <si>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</si>
  <si>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</si>
  <si>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</si>
  <si>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</si>
  <si>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</si>
  <si>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</si>
  <si>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</si>
  <si>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</si>
  <si>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</si>
  <si>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</si>
  <si>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</si>
  <si>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</si>
  <si>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</si>
  <si>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</si>
  <si>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</si>
  <si>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</si>
  <si>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</si>
  <si>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</si>
  <si>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</si>
  <si>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Alternatif</t>
  </si>
  <si>
    <t>Ranking</t>
  </si>
  <si>
    <t>Nilai</t>
  </si>
  <si>
    <t>Keterangan</t>
  </si>
  <si>
    <t>2,4,6,8</t>
  </si>
  <si>
    <t>Apabila Ragu Ragu Antara Dua Nilai Yang Berdekatan</t>
  </si>
  <si>
    <t>Bobot</t>
  </si>
  <si>
    <t>Kriteria</t>
  </si>
  <si>
    <t>Jumlah Kriteria</t>
  </si>
  <si>
    <t>TARIK KEKANAN UBAH NOMOR AKHIR +1</t>
  </si>
  <si>
    <t>TARIK KEBAWAH AMAN</t>
  </si>
  <si>
    <r>
      <rPr>
        <b/>
        <sz val="12"/>
        <color theme="1"/>
        <rFont val="Times New Roman"/>
        <family val="1"/>
      </rPr>
      <t xml:space="preserve">Tabel 4.6 </t>
    </r>
    <r>
      <rPr>
        <sz val="12"/>
        <color theme="1"/>
        <rFont val="Times New Roman"/>
        <family val="1"/>
      </rPr>
      <t>Normalisasikan Matriks Kriteria dan hitung bobot prioritas</t>
    </r>
  </si>
  <si>
    <t xml:space="preserve">Kriteria </t>
  </si>
  <si>
    <t>AV/Bobot Prioritas</t>
  </si>
  <si>
    <t>Consistency</t>
  </si>
  <si>
    <t>Measure</t>
  </si>
  <si>
    <r>
      <rPr>
        <b/>
        <sz val="12"/>
        <color theme="1"/>
        <rFont val="Times New Roman"/>
        <family val="1"/>
      </rPr>
      <t>Tabel 4.7</t>
    </r>
    <r>
      <rPr>
        <sz val="12"/>
        <color theme="1"/>
        <rFont val="Times New Roman"/>
        <family val="1"/>
      </rPr>
      <t xml:space="preserve"> Perhitungan nilai consistency index</t>
    </r>
  </si>
  <si>
    <t>Nilai Rata2</t>
  </si>
  <si>
    <t>Consistency Index</t>
  </si>
  <si>
    <r>
      <rPr>
        <b/>
        <sz val="12"/>
        <color theme="1"/>
        <rFont val="Times New Roman"/>
        <family val="1"/>
      </rPr>
      <t>Tabel 4.8</t>
    </r>
    <r>
      <rPr>
        <sz val="12"/>
        <color theme="1"/>
        <rFont val="Times New Roman"/>
        <family val="1"/>
      </rPr>
      <t xml:space="preserve"> Perhitungan nilai consistency ratio</t>
    </r>
  </si>
  <si>
    <t>Consistency Ratio</t>
  </si>
  <si>
    <t>Hasil Konsisten</t>
  </si>
  <si>
    <t>CR &lt; 0,100</t>
  </si>
  <si>
    <t>Total</t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</si>
  <si>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Pembobotan Kriteria </t>
    </r>
  </si>
  <si>
    <t>Tipe</t>
  </si>
  <si>
    <t>benefit</t>
  </si>
  <si>
    <r>
      <rPr>
        <b/>
        <sz val="12"/>
        <rFont val="Times New Roman"/>
        <family val="1"/>
      </rPr>
      <t xml:space="preserve">Tabel 4.5 </t>
    </r>
    <r>
      <rPr>
        <sz val="12"/>
        <rFont val="Times New Roman"/>
        <family val="1"/>
      </rPr>
      <t xml:space="preserve">Sub kriteria </t>
    </r>
  </si>
  <si>
    <t xml:space="preserve">Bobot </t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</si>
  <si>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Mengubah pembobotan dengan skala sub kriteria</t>
    </r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</si>
  <si>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Pembobotan Alternatif</t>
    </r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</si>
  <si>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</si>
  <si>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</si>
  <si>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</si>
  <si>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</si>
  <si>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</si>
  <si>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</si>
  <si>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</si>
  <si>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</si>
  <si>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</si>
  <si>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</si>
  <si>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Normalisasi</t>
    </r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</si>
  <si>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Optimasi dan Perangkingan</t>
    </r>
  </si>
  <si>
    <t>Optimasi</t>
  </si>
  <si>
    <t>C5</t>
  </si>
  <si>
    <t>C6</t>
  </si>
  <si>
    <t>C7</t>
  </si>
  <si>
    <t>Inisiatif</t>
  </si>
  <si>
    <t>Tanggung Jawab</t>
  </si>
  <si>
    <t>Loyalitas</t>
  </si>
  <si>
    <t>Ketepatan Waktu</t>
  </si>
  <si>
    <t>Kualitas Kerja</t>
  </si>
  <si>
    <t>Manajemen Waktu</t>
  </si>
  <si>
    <t>Kerjasama</t>
  </si>
  <si>
    <t>Bobot AHP</t>
  </si>
  <si>
    <t>A</t>
  </si>
  <si>
    <t>B</t>
  </si>
  <si>
    <t>C</t>
  </si>
  <si>
    <t>D</t>
  </si>
  <si>
    <t>rusli surbakti</t>
  </si>
  <si>
    <t>salam sitepu</t>
  </si>
  <si>
    <t>taufik</t>
  </si>
  <si>
    <t>samirin</t>
  </si>
  <si>
    <t>edy kusnawan</t>
  </si>
  <si>
    <t>m. irpan, pa</t>
  </si>
  <si>
    <t>ardiansyah manurung</t>
  </si>
  <si>
    <t>suyanto</t>
  </si>
  <si>
    <t>winda syahputra</t>
  </si>
  <si>
    <t>poniman</t>
  </si>
  <si>
    <t>m. kudori</t>
  </si>
  <si>
    <t>suriawan</t>
  </si>
  <si>
    <t>riki handoko</t>
  </si>
  <si>
    <t>samsudin</t>
  </si>
  <si>
    <t>satria nisa</t>
  </si>
  <si>
    <t>== 1</t>
  </si>
  <si>
    <t>c1</t>
  </si>
  <si>
    <t>bulat</t>
  </si>
  <si>
    <t>lonjong</t>
  </si>
  <si>
    <t>kecil</t>
  </si>
  <si>
    <t>rp.1000</t>
  </si>
  <si>
    <t>59-60 hari</t>
  </si>
  <si>
    <t>besar</t>
  </si>
  <si>
    <t>rp.3000</t>
  </si>
  <si>
    <t>53-55 hari</t>
  </si>
  <si>
    <t>oval</t>
  </si>
  <si>
    <t>56-58 hari</t>
  </si>
  <si>
    <t>c2</t>
  </si>
  <si>
    <t>sedang</t>
  </si>
  <si>
    <t>rp.3300</t>
  </si>
  <si>
    <t>c3</t>
  </si>
  <si>
    <t>c4</t>
  </si>
  <si>
    <t>Jlh Kriteria</t>
  </si>
  <si>
    <r>
      <rPr>
        <b/>
        <sz val="12"/>
        <rFont val="Times New Roman"/>
        <family val="1"/>
      </rPr>
      <t>Tabel 4.10</t>
    </r>
    <r>
      <rPr>
        <sz val="12"/>
        <rFont val="Times New Roman"/>
        <family val="1"/>
      </rPr>
      <t xml:space="preserve"> C1</t>
    </r>
  </si>
  <si>
    <r>
      <rPr>
        <b/>
        <sz val="12"/>
        <rFont val="Times New Roman"/>
        <family val="1"/>
      </rPr>
      <t>Tabel 4.10</t>
    </r>
    <r>
      <rPr>
        <sz val="12"/>
        <rFont val="Times New Roman"/>
        <family val="1"/>
      </rPr>
      <t xml:space="preserve"> C2</t>
    </r>
  </si>
  <si>
    <r>
      <rPr>
        <b/>
        <sz val="12"/>
        <rFont val="Times New Roman"/>
        <family val="1"/>
      </rPr>
      <t>Tabel 4.10</t>
    </r>
    <r>
      <rPr>
        <sz val="12"/>
        <rFont val="Times New Roman"/>
        <family val="1"/>
      </rPr>
      <t xml:space="preserve"> C3</t>
    </r>
  </si>
  <si>
    <r>
      <rPr>
        <b/>
        <sz val="12"/>
        <rFont val="Times New Roman"/>
        <family val="1"/>
      </rPr>
      <t>Tabel 4.10</t>
    </r>
    <r>
      <rPr>
        <sz val="12"/>
        <rFont val="Times New Roman"/>
        <family val="1"/>
      </rPr>
      <t xml:space="preserve"> C4</t>
    </r>
  </si>
  <si>
    <r>
      <rPr>
        <b/>
        <sz val="12"/>
        <rFont val="Times New Roman"/>
        <family val="1"/>
      </rPr>
      <t>Tabel 4.10</t>
    </r>
    <r>
      <rPr>
        <sz val="12"/>
        <rFont val="Times New Roman"/>
        <family val="1"/>
      </rPr>
      <t xml:space="preserve"> C5</t>
    </r>
  </si>
  <si>
    <t>Tabel 4.11 Indeks Preferensi</t>
  </si>
  <si>
    <t>Total Baris</t>
  </si>
  <si>
    <t>Leaving Flow</t>
  </si>
  <si>
    <t>Entering Flow</t>
  </si>
  <si>
    <t>Net Flow</t>
  </si>
  <si>
    <t>Nama Produk</t>
  </si>
  <si>
    <t>cost</t>
  </si>
  <si>
    <t>Jenis Kulit</t>
  </si>
  <si>
    <t>Usia</t>
  </si>
  <si>
    <t>Harga</t>
  </si>
  <si>
    <t>Fuji</t>
  </si>
  <si>
    <t>Putri</t>
  </si>
  <si>
    <t>Icha</t>
  </si>
  <si>
    <t>Sari</t>
  </si>
  <si>
    <t>Rere</t>
  </si>
  <si>
    <t>Tari</t>
  </si>
  <si>
    <t>Ratu Arab</t>
  </si>
  <si>
    <t>Kombinasi</t>
  </si>
  <si>
    <t>36 - 45</t>
  </si>
  <si>
    <t>50.000 - 99.000</t>
  </si>
  <si>
    <t>Intan</t>
  </si>
  <si>
    <t>BB Glowing</t>
  </si>
  <si>
    <t>Berminyak</t>
  </si>
  <si>
    <t>26 - 35</t>
  </si>
  <si>
    <t>100.000 - 199.000</t>
  </si>
  <si>
    <t>Silvi</t>
  </si>
  <si>
    <t>Handbody dosting</t>
  </si>
  <si>
    <t>Kering</t>
  </si>
  <si>
    <t>16 - 25</t>
  </si>
  <si>
    <t>200.000 - 299.000</t>
  </si>
  <si>
    <t>Resti</t>
  </si>
  <si>
    <t>Sunscreen</t>
  </si>
  <si>
    <t>300.000 - 399.000</t>
  </si>
  <si>
    <t>Novi</t>
  </si>
  <si>
    <t>Facial Wash</t>
  </si>
  <si>
    <t>400.000 - 500.000</t>
  </si>
  <si>
    <t>Suci</t>
  </si>
  <si>
    <t>Sinta</t>
  </si>
  <si>
    <t>yuzu</t>
  </si>
  <si>
    <t>Riska</t>
  </si>
  <si>
    <t>red jelly</t>
  </si>
  <si>
    <t>Indri</t>
  </si>
  <si>
    <t>Ayu</t>
  </si>
  <si>
    <t>Pembagi</t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</si>
  <si>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Normalisasi dan Hasil</t>
    </r>
  </si>
  <si>
    <t>Hasil</t>
  </si>
  <si>
    <t>Nama Bus</t>
  </si>
  <si>
    <t>C1(Waktu perjalanan )</t>
  </si>
  <si>
    <t>C2(keamanan)</t>
  </si>
  <si>
    <t>C4(biaya)</t>
  </si>
  <si>
    <t>C8(kemudahan)</t>
  </si>
  <si>
    <t>Po.Medan Jaya</t>
  </si>
  <si>
    <t>b</t>
  </si>
  <si>
    <t>d</t>
  </si>
  <si>
    <t>a</t>
  </si>
  <si>
    <t>PT. Barumun</t>
  </si>
  <si>
    <t>CV. Batang Pane Baru</t>
  </si>
  <si>
    <t>c</t>
  </si>
  <si>
    <t>PT. ALS (Anar Lintas Sumatra)</t>
  </si>
  <si>
    <t>PT. Rapi</t>
  </si>
  <si>
    <t>PT.Chandra</t>
  </si>
  <si>
    <t>Bilah Pane Putra</t>
  </si>
  <si>
    <t>Putra Melayu</t>
  </si>
  <si>
    <t>PT.NPM Medan</t>
  </si>
  <si>
    <t>PT. Sentosa Intra</t>
  </si>
  <si>
    <t>Eldivo</t>
  </si>
  <si>
    <t>Cv. Kota Pinang Baru</t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</si>
  <si>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Pembobotan Subkriteria AHP</t>
    </r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</si>
  <si>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Pembagi</t>
    </r>
  </si>
  <si>
    <t>C8</t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</si>
  <si>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Normalisasi Terbobot</t>
    </r>
  </si>
  <si>
    <t>A+</t>
  </si>
  <si>
    <t>A-</t>
  </si>
  <si>
    <t>D+</t>
  </si>
  <si>
    <t>D-</t>
  </si>
  <si>
    <t>V</t>
  </si>
  <si>
    <t>Rank</t>
  </si>
  <si>
    <t>Tabel 4.5 Penilaian Alternatif dari PT XXX</t>
  </si>
  <si>
    <t>Ketersediaan Fasilitas Laboratorium</t>
  </si>
  <si>
    <t>Perpustakaan Yang Memadai</t>
  </si>
  <si>
    <t>Ruang Kuliah Yang Kondusif</t>
  </si>
  <si>
    <t>Fasilitas Komputer Memadai</t>
  </si>
  <si>
    <t>Sarana Penunjang</t>
  </si>
  <si>
    <t>Regulasi</t>
  </si>
  <si>
    <t>Layanan Konsultasi Akademik</t>
  </si>
  <si>
    <t>Sangat Tidak Setuju</t>
  </si>
  <si>
    <t>Materi Perkuliahan Relevan</t>
  </si>
  <si>
    <t>Tidak Setuju</t>
  </si>
  <si>
    <t>Metode Evaluasi</t>
  </si>
  <si>
    <t>Kurang Setuju</t>
  </si>
  <si>
    <t>Pihak Akademik Responsif</t>
  </si>
  <si>
    <t>Setuju</t>
  </si>
  <si>
    <t>Waktu Konsultasi Fleksibel</t>
  </si>
  <si>
    <t>Sangat Setuju</t>
  </si>
  <si>
    <t>Dosen Membimbing Dengan Baik</t>
  </si>
  <si>
    <t>Dosen Memberikan Bantuan</t>
  </si>
  <si>
    <t>Dosen Berkualifikasi Memadai</t>
  </si>
  <si>
    <t>Petunjuk Dosen Cukup Jelas</t>
  </si>
  <si>
    <t>Pihak Akademik Sopan</t>
  </si>
  <si>
    <t>Dosen Bersikap Adil</t>
  </si>
  <si>
    <t>Responsif Terhadap Masalah</t>
  </si>
  <si>
    <t>Pihak Akademik Perhatian</t>
  </si>
  <si>
    <t>Dosen Mendukung Karir Mahasiswa</t>
  </si>
  <si>
    <t>Pihak Akademik Ramah Diluar</t>
  </si>
  <si>
    <t>orang</t>
  </si>
  <si>
    <t>Bobot Prioritas</t>
  </si>
  <si>
    <t>1-11%</t>
  </si>
  <si>
    <t>0-2</t>
  </si>
  <si>
    <t>12-22</t>
  </si>
  <si>
    <t>3-4</t>
  </si>
  <si>
    <t>23-33</t>
  </si>
  <si>
    <t>5-6</t>
  </si>
  <si>
    <t>34-44</t>
  </si>
  <si>
    <t>7-8</t>
  </si>
  <si>
    <t>45-55</t>
  </si>
  <si>
    <t>9-10</t>
  </si>
  <si>
    <t>56-66</t>
  </si>
  <si>
    <t>11-12</t>
  </si>
  <si>
    <t>67-77</t>
  </si>
  <si>
    <t>13-14</t>
  </si>
  <si>
    <t>78-88</t>
  </si>
  <si>
    <t>15-16</t>
  </si>
  <si>
    <t>89-100</t>
  </si>
  <si>
    <t>17-21</t>
  </si>
  <si>
    <t>copy formula ubah huruf</t>
  </si>
  <si>
    <t>ubah nomor akhir tarik atas kanan aman</t>
  </si>
  <si>
    <t xml:space="preserve">Prioritas </t>
  </si>
  <si>
    <t>E</t>
  </si>
  <si>
    <t>TOTAL</t>
  </si>
  <si>
    <t>Ukuran Kemasan</t>
  </si>
  <si>
    <t>Harga 2023 (Rp)</t>
  </si>
  <si>
    <t>Jenis Pupuk</t>
  </si>
  <si>
    <t>Bentuk</t>
  </si>
  <si>
    <t>Kandungan N (%)</t>
  </si>
  <si>
    <t>Kandungan P (%)</t>
  </si>
  <si>
    <t>Kandungan K (%)</t>
  </si>
  <si>
    <t>Kandungan Mg</t>
  </si>
  <si>
    <t xml:space="preserve">Sub Kriteria </t>
  </si>
  <si>
    <t>Mutiara Pupuk NPK 16-16-16</t>
  </si>
  <si>
    <t>1 kg, 5 kg, 10 kg</t>
  </si>
  <si>
    <t>18,000 - 95,000/kg</t>
  </si>
  <si>
    <t>Pupuk Kimia</t>
  </si>
  <si>
    <t>Granular</t>
  </si>
  <si>
    <t>Tidak spesifik</t>
  </si>
  <si>
    <t>100 g, 500 g</t>
  </si>
  <si>
    <t>Benefit</t>
  </si>
  <si>
    <t>NPK 10-55-10</t>
  </si>
  <si>
    <t>1 kg, 5 kg</t>
  </si>
  <si>
    <t>250 ml, 1 liter</t>
  </si>
  <si>
    <t>Pupuk Gandasil B - Pupuk Bunga dan Buah</t>
  </si>
  <si>
    <t>10,000 - 40,000/kg</t>
  </si>
  <si>
    <t>Serbuk</t>
  </si>
  <si>
    <t>Mengandung Mg</t>
  </si>
  <si>
    <t>500 ml, 1 liter</t>
  </si>
  <si>
    <t>Nutrisi AB Mix Bunga Pupuk Konvensional</t>
  </si>
  <si>
    <t>Pupuk Hidroponik</t>
  </si>
  <si>
    <t>Cair</t>
  </si>
  <si>
    <t>Bervariasi</t>
  </si>
  <si>
    <t>Golstar 250 SC</t>
  </si>
  <si>
    <t>140,000 - 280,000/250ml</t>
  </si>
  <si>
    <t>Zat Pengatur Tumbuh (ZPT)</t>
  </si>
  <si>
    <t>Pupuk Organik Cair Spesialis Tanaman Hias</t>
  </si>
  <si>
    <t>Pupuk Organik Cair</t>
  </si>
  <si>
    <t>8,000 - 22,000/100g</t>
  </si>
  <si>
    <t>Cost</t>
  </si>
  <si>
    <t>Pupuk Organik Padat Kompos Kupupuk</t>
  </si>
  <si>
    <t>Pupuk Organik Padat</t>
  </si>
  <si>
    <t>Pupuk Organik MAGICgro G8</t>
  </si>
  <si>
    <t>45,000 - 95,000/liter</t>
  </si>
  <si>
    <t>Mikrohara Pupuk Bunga Cair</t>
  </si>
  <si>
    <t>Pupuk Cair</t>
  </si>
  <si>
    <t>95,000 - 190,000/kg</t>
  </si>
  <si>
    <t>Nutrisi FlowerMix AB (cair)</t>
  </si>
  <si>
    <t>Vegeplant - Fertile Leaves (Pupuk Daun)</t>
  </si>
  <si>
    <t>28,000 - 55,000/liter</t>
  </si>
  <si>
    <t>Pupuk Daun dan Tanaman Hias Osmocote 17-11-10</t>
  </si>
  <si>
    <t>Pupuk Pelepas Lambat</t>
  </si>
  <si>
    <t>38,000 - 75,000/liter</t>
  </si>
  <si>
    <t>Pupuk Growmore 10-55-10 NPK</t>
  </si>
  <si>
    <t>ZPT Golstar 250 SC</t>
  </si>
  <si>
    <t>NPK Mutiara 16-16-16</t>
  </si>
  <si>
    <t>DEKASTAR 6-13-25</t>
  </si>
  <si>
    <t>Pupuk KCL</t>
  </si>
  <si>
    <t>Ultradap Pak Tani Pupuk Akar Batang Daun Bunga</t>
  </si>
  <si>
    <t>Gaviota Bunga 67 13-27-27</t>
  </si>
  <si>
    <t>Meroke Provit Merah Pupuk NPK</t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</si>
  <si>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Pembobotan Subkriteria SAW</t>
    </r>
  </si>
  <si>
    <t>Kandungan N</t>
  </si>
  <si>
    <t>Kandungan P</t>
  </si>
  <si>
    <t>Kandungan K</t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</si>
  <si>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MIN MAX</t>
    </r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</si>
  <si>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Normalisasi Matriks Keputusan</t>
    </r>
  </si>
  <si>
    <r>
      <rPr>
        <b/>
        <sz val="12"/>
        <rFont val="Times New Roman"/>
        <family val="1"/>
      </rPr>
      <t>Tabel 4.4</t>
    </r>
    <r>
      <rPr>
        <sz val="12"/>
        <rFont val="Times New Roman"/>
        <family val="1"/>
      </rPr>
      <t xml:space="preserve"> Utilitas Akhir</t>
    </r>
  </si>
  <si>
    <t>Bobot SMART</t>
  </si>
  <si>
    <t>Normalisasi Bobot Kriteria</t>
  </si>
  <si>
    <t>Dinding Rumah</t>
  </si>
  <si>
    <t>Atap Rumah</t>
  </si>
  <si>
    <t>Kamar Mandi</t>
  </si>
  <si>
    <t>Lantai Rumah</t>
  </si>
  <si>
    <t>Luas Lantai Rumah</t>
  </si>
  <si>
    <t>Baik</t>
  </si>
  <si>
    <t>Keramik</t>
  </si>
  <si>
    <t>Besar</t>
  </si>
  <si>
    <t>Kurang Baik</t>
  </si>
  <si>
    <t>Semen</t>
  </si>
  <si>
    <t>Sedang</t>
  </si>
  <si>
    <t>Tidak Baik</t>
  </si>
  <si>
    <t>Papan</t>
  </si>
  <si>
    <t>Kecil</t>
  </si>
  <si>
    <t>Tanah</t>
  </si>
  <si>
    <t>RUSLAN HRP</t>
  </si>
  <si>
    <t>EFRIYANI NASUTION</t>
  </si>
  <si>
    <t>PATIMAH SARI HARAHAP</t>
  </si>
  <si>
    <t>GUSTINA HARIANTI NASUTION</t>
  </si>
  <si>
    <t>ANNUR ROSIAH</t>
  </si>
  <si>
    <t>ANDI ZULIANHAR HASIBUAN</t>
  </si>
  <si>
    <t>AHMAD SUKRI HRP</t>
  </si>
  <si>
    <t>NUR KHOIRIAH HASIBUAN</t>
  </si>
  <si>
    <t>SAHBANI PULUNGAN</t>
  </si>
  <si>
    <t>RAMLAN PASARIBU</t>
  </si>
  <si>
    <t>MAHMUDDIN HASIBUAN</t>
  </si>
  <si>
    <t>ROSMILA</t>
  </si>
  <si>
    <t xml:space="preserve"> MUSTAMIN</t>
  </si>
  <si>
    <t>MUSTAMAR HASIBUAN</t>
  </si>
  <si>
    <t>AMINUDDIN LUBIS</t>
  </si>
  <si>
    <r>
      <t xml:space="preserve">Tabel 4.5 </t>
    </r>
    <r>
      <rPr>
        <sz val="12"/>
        <rFont val="Times New Roman"/>
        <family val="1"/>
      </rPr>
      <t>Nilai Utility Kriteria</t>
    </r>
  </si>
  <si>
    <t xml:space="preserve"> </t>
  </si>
  <si>
    <t>NVP(max)</t>
  </si>
  <si>
    <t>NVP(min)</t>
  </si>
  <si>
    <r>
      <t xml:space="preserve">Tabel 4.5 </t>
    </r>
    <r>
      <rPr>
        <sz val="12"/>
        <rFont val="Times New Roman"/>
        <family val="1"/>
      </rPr>
      <t>Nilai Utility Alternatif</t>
    </r>
  </si>
  <si>
    <r>
      <t xml:space="preserve">Tabel 4.5 </t>
    </r>
    <r>
      <rPr>
        <sz val="12"/>
        <rFont val="Times New Roman"/>
        <family val="1"/>
      </rPr>
      <t>Nilai Akhir</t>
    </r>
  </si>
  <si>
    <t>nilai akhir(u)</t>
  </si>
  <si>
    <t>B Kriteria</t>
  </si>
  <si>
    <t>Tabel Penilaian Awal</t>
  </si>
  <si>
    <t>Tabel Bobot dan Tipe Kriteria</t>
  </si>
  <si>
    <t>No</t>
  </si>
  <si>
    <t>90-119</t>
  </si>
  <si>
    <t>Sangat Baik</t>
  </si>
  <si>
    <t>Dus</t>
  </si>
  <si>
    <t>60-89</t>
  </si>
  <si>
    <t>Cukup</t>
  </si>
  <si>
    <t>Volume</t>
  </si>
  <si>
    <t>Konsisten</t>
  </si>
  <si>
    <t>30-59</t>
  </si>
  <si>
    <t>Kurang</t>
  </si>
  <si>
    <t>Fasilitas</t>
  </si>
  <si>
    <t>120-149</t>
  </si>
  <si>
    <t>Tabel Bobot Subkriteria</t>
  </si>
  <si>
    <t>C2,C3,C4,C5</t>
  </si>
  <si>
    <t>Tabel Pembobotan Subkriteria (Matriks Keputusan Awal [X])</t>
  </si>
  <si>
    <t>1-29</t>
  </si>
  <si>
    <t>Tabel Normalisasi Elemen Matriks Keputusan Awal (X)</t>
  </si>
  <si>
    <t>X+</t>
  </si>
  <si>
    <t>X-</t>
  </si>
  <si>
    <t>Tabel Matriks Tertimbang (V)</t>
  </si>
  <si>
    <t>Tabel Matriks Area Perkiraan Perbatasan (G)</t>
  </si>
  <si>
    <t>G</t>
  </si>
  <si>
    <t>Tabel Elemen Matriks Jarak Alternatif Dari Daerah Perkiraan Perbatasan (Q)</t>
  </si>
  <si>
    <t>Tabel Perangkingan (S)</t>
  </si>
  <si>
    <t>Nilai Akhir</t>
  </si>
  <si>
    <t>1-5, 1-10, 0-100</t>
  </si>
  <si>
    <t>Table Penilaian Awal</t>
  </si>
  <si>
    <t>Tahap 1 : Mencari Nilai Wj</t>
  </si>
  <si>
    <t>⨊ Wj</t>
  </si>
  <si>
    <t>Wj</t>
  </si>
  <si>
    <t>Wj ternormalisasi</t>
  </si>
  <si>
    <t>R1</t>
  </si>
  <si>
    <t>R2</t>
  </si>
  <si>
    <t>R3</t>
  </si>
  <si>
    <t>R4</t>
  </si>
  <si>
    <t>Si</t>
  </si>
  <si>
    <t>vi</t>
  </si>
  <si>
    <t>c5</t>
  </si>
  <si>
    <t>bbenefit</t>
  </si>
  <si>
    <r>
      <rPr>
        <b/>
        <sz val="12"/>
        <color theme="1"/>
        <rFont val="Times New Roman"/>
        <family val="1"/>
      </rPr>
      <t xml:space="preserve">Tabel 4.5 </t>
    </r>
    <r>
      <rPr>
        <sz val="12"/>
        <color theme="1"/>
        <rFont val="Times New Roman"/>
        <family val="1"/>
      </rPr>
      <t>PERANGKINGAN</t>
    </r>
  </si>
  <si>
    <r>
      <rPr>
        <b/>
        <sz val="12"/>
        <color theme="1"/>
        <rFont val="Times New Roman"/>
        <family val="1"/>
      </rPr>
      <t>Tabel 4.3</t>
    </r>
    <r>
      <rPr>
        <sz val="12"/>
        <color theme="1"/>
        <rFont val="Times New Roman"/>
        <family val="1"/>
      </rPr>
      <t xml:space="preserve"> Pembobotan Alternatif Berdasarkan C1 - C5 </t>
    </r>
  </si>
  <si>
    <r>
      <rPr>
        <b/>
        <sz val="12"/>
        <color theme="1"/>
        <rFont val="Times New Roman"/>
        <family val="1"/>
      </rPr>
      <t>Tabel 4.10</t>
    </r>
    <r>
      <rPr>
        <sz val="12"/>
        <color theme="1"/>
        <rFont val="Times New Roman"/>
        <family val="1"/>
      </rPr>
      <t xml:space="preserve"> Perbandingan Antar Alternatif pada C1 </t>
    </r>
  </si>
  <si>
    <r>
      <rPr>
        <b/>
        <sz val="12"/>
        <color theme="1"/>
        <rFont val="Times New Roman"/>
        <family val="1"/>
      </rPr>
      <t xml:space="preserve">Tabel 4.6 </t>
    </r>
    <r>
      <rPr>
        <sz val="12"/>
        <color theme="1"/>
        <rFont val="Times New Roman"/>
        <family val="1"/>
      </rPr>
      <t>Normalisasikan Matriks Alternatif dari masing kriteria dan hitung bobot prioritas</t>
    </r>
  </si>
  <si>
    <r>
      <rPr>
        <b/>
        <sz val="12"/>
        <color theme="1"/>
        <rFont val="Times New Roman"/>
        <family val="1"/>
      </rPr>
      <t>Tabel 4.10</t>
    </r>
    <r>
      <rPr>
        <sz val="12"/>
        <color theme="1"/>
        <rFont val="Times New Roman"/>
        <family val="1"/>
      </rPr>
      <t xml:space="preserve"> Perbandingan Antar Alternatif pada C2</t>
    </r>
  </si>
  <si>
    <r>
      <rPr>
        <b/>
        <sz val="12"/>
        <color theme="1"/>
        <rFont val="Times New Roman"/>
        <family val="1"/>
      </rPr>
      <t>Tabel 4.10</t>
    </r>
    <r>
      <rPr>
        <sz val="12"/>
        <color theme="1"/>
        <rFont val="Times New Roman"/>
        <family val="1"/>
      </rPr>
      <t xml:space="preserve"> Perbandingan Antar Alternatif pada C3</t>
    </r>
  </si>
  <si>
    <r>
      <rPr>
        <b/>
        <sz val="12"/>
        <color theme="1"/>
        <rFont val="Times New Roman"/>
        <family val="1"/>
      </rPr>
      <t>Tabel 4.10</t>
    </r>
    <r>
      <rPr>
        <sz val="12"/>
        <color theme="1"/>
        <rFont val="Times New Roman"/>
        <family val="1"/>
      </rPr>
      <t xml:space="preserve"> Perbandingan Antar Alternatif pada C4</t>
    </r>
  </si>
  <si>
    <r>
      <rPr>
        <b/>
        <sz val="12"/>
        <color theme="1"/>
        <rFont val="Times New Roman"/>
        <family val="1"/>
      </rPr>
      <t>Tabel 4.10</t>
    </r>
    <r>
      <rPr>
        <sz val="12"/>
        <color theme="1"/>
        <rFont val="Times New Roman"/>
        <family val="1"/>
      </rPr>
      <t xml:space="preserve"> Perbandingan Antar Alternatif pada C5</t>
    </r>
  </si>
  <si>
    <t>Nilai Preferensi / Perbandingan Menggunakan Teori Saaty</t>
  </si>
  <si>
    <t>Ratio Indeks</t>
  </si>
  <si>
    <t>A Sama Penting Dengan B</t>
  </si>
  <si>
    <t>1/(1-9)</t>
  </si>
  <si>
    <t>A Sedikit Lebih Penting Dari B</t>
  </si>
  <si>
    <t>A Jelas Lebih Penting Dari B</t>
  </si>
  <si>
    <t>A Sangat Jelas Penting Dari B</t>
  </si>
  <si>
    <t>A Mutlak Lebih Penting Dari B</t>
  </si>
  <si>
    <t>Kebalikan Nilai Tingkat Kepentingan Dari skala 1-9</t>
  </si>
  <si>
    <t>Ukuran Matriks</t>
  </si>
  <si>
    <t xml:space="preserve">Tabel 4.5 Perbandingan Antar Kriteria </t>
  </si>
  <si>
    <r>
      <rPr>
        <b/>
        <sz val="12"/>
        <color theme="1"/>
        <rFont val="Times New Roman"/>
        <family val="1"/>
      </rPr>
      <t>Tabel 4.7</t>
    </r>
    <r>
      <rPr>
        <sz val="12"/>
        <color theme="1"/>
        <rFont val="Times New Roman"/>
        <family val="1"/>
      </rPr>
      <t xml:space="preserve"> Perhitungan bobot prioritas dan cosistency measure</t>
    </r>
  </si>
  <si>
    <t>pairwise matriks</t>
  </si>
  <si>
    <t>pairwise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</si>
</sst>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6" formatCode="0.0000"/>
    <numFmt numFmtId="167" formatCode="0.0"/>
    <numFmt numFmtId="168" formatCode="0.00000"/>
    <numFmt numFmtId="169" formatCode="#,##0.00000"/>
  </numFmts>
  <fonts count="16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2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14" applyNumberFormat="0" applyAlignment="0" applyProtection="0"/>
    <xf numFmtId="0" fontId="9" fillId="10" borderId="0" applyNumberFormat="0" applyBorder="0" applyAlignment="0" applyProtection="0"/>
    <xf numFmtId="43" fontId="15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3" fillId="4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4" xfId="0" applyFont="1" applyBorder="1"/>
    <xf numFmtId="0" fontId="3" fillId="4" borderId="12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/>
    <xf numFmtId="0" fontId="3" fillId="0" borderId="0" xfId="0" quotePrefix="1" applyFont="1"/>
    <xf numFmtId="0" fontId="3" fillId="4" borderId="4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 wrapText="1"/>
    </xf>
    <xf numFmtId="1" fontId="3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/>
    </xf>
    <xf numFmtId="166" fontId="3" fillId="0" borderId="3" xfId="0" applyNumberFormat="1" applyFont="1" applyBorder="1" applyAlignment="1">
      <alignment vertical="center"/>
    </xf>
    <xf numFmtId="0" fontId="3" fillId="3" borderId="4" xfId="2" applyFont="1" applyBorder="1"/>
    <xf numFmtId="0" fontId="3" fillId="2" borderId="4" xfId="1" applyFont="1" applyBorder="1"/>
    <xf numFmtId="166" fontId="3" fillId="0" borderId="9" xfId="0" applyNumberFormat="1" applyFont="1" applyBorder="1" applyAlignment="1">
      <alignment vertical="center"/>
    </xf>
    <xf numFmtId="166" fontId="3" fillId="0" borderId="4" xfId="0" applyNumberFormat="1" applyFont="1" applyBorder="1"/>
    <xf numFmtId="0" fontId="3" fillId="0" borderId="4" xfId="0" applyFont="1" applyBorder="1"/>
    <xf numFmtId="0" fontId="6" fillId="0" borderId="4" xfId="0" applyFont="1" applyBorder="1" applyAlignment="1">
      <alignment vertical="center"/>
    </xf>
    <xf numFmtId="0" fontId="3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/>
    <xf numFmtId="0" fontId="3" fillId="7" borderId="4" xfId="0" applyFont="1" applyFill="1" applyBorder="1"/>
    <xf numFmtId="0" fontId="6" fillId="0" borderId="13" xfId="0" applyFont="1" applyBorder="1"/>
    <xf numFmtId="1" fontId="3" fillId="0" borderId="13" xfId="0" applyNumberFormat="1" applyFont="1" applyBorder="1" applyAlignment="1">
      <alignment vertical="center"/>
    </xf>
    <xf numFmtId="1" fontId="3" fillId="0" borderId="4" xfId="0" applyNumberFormat="1" applyFont="1" applyBorder="1"/>
    <xf numFmtId="166" fontId="3" fillId="0" borderId="13" xfId="0" applyNumberFormat="1" applyFont="1" applyBorder="1"/>
    <xf numFmtId="166" fontId="3" fillId="0" borderId="4" xfId="0" applyNumberFormat="1" applyFont="1" applyBorder="1" applyAlignment="1">
      <alignment vertical="center"/>
    </xf>
    <xf numFmtId="0" fontId="3" fillId="12" borderId="13" xfId="0" applyFont="1" applyFill="1" applyBorder="1"/>
    <xf numFmtId="0" fontId="3" fillId="12" borderId="13" xfId="0" quotePrefix="1" applyFont="1" applyFill="1" applyBorder="1" applyAlignment="1">
      <alignment vertical="center"/>
    </xf>
    <xf numFmtId="0" fontId="3" fillId="3" borderId="15" xfId="2" applyFont="1" applyBorder="1"/>
    <xf numFmtId="0" fontId="3" fillId="2" borderId="16" xfId="1" applyFont="1" applyBorder="1"/>
    <xf numFmtId="2" fontId="3" fillId="0" borderId="0" xfId="0" applyNumberFormat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" fontId="3" fillId="13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4" fillId="0" borderId="0" xfId="0" applyFont="1"/>
    <xf numFmtId="2" fontId="3" fillId="13" borderId="3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 wrapText="1"/>
    </xf>
    <xf numFmtId="167" fontId="3" fillId="0" borderId="0" xfId="0" applyNumberFormat="1" applyFont="1"/>
    <xf numFmtId="0" fontId="10" fillId="0" borderId="0" xfId="0" applyFont="1"/>
    <xf numFmtId="0" fontId="3" fillId="6" borderId="18" xfId="0" applyFont="1" applyFill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4" fillId="5" borderId="4" xfId="0" applyFont="1" applyFill="1" applyBorder="1" applyAlignment="1">
      <alignment vertical="center" wrapText="1"/>
    </xf>
    <xf numFmtId="0" fontId="5" fillId="0" borderId="0" xfId="0" applyFont="1"/>
    <xf numFmtId="0" fontId="3" fillId="8" borderId="2" xfId="3" applyFont="1" applyBorder="1" applyAlignment="1">
      <alignment vertical="center" wrapText="1"/>
    </xf>
    <xf numFmtId="0" fontId="3" fillId="2" borderId="3" xfId="1" applyFont="1" applyBorder="1" applyAlignment="1">
      <alignment vertical="center"/>
    </xf>
    <xf numFmtId="0" fontId="3" fillId="3" borderId="20" xfId="2" applyFont="1" applyBorder="1"/>
    <xf numFmtId="0" fontId="3" fillId="9" borderId="4" xfId="4" applyFont="1" applyBorder="1"/>
    <xf numFmtId="0" fontId="6" fillId="0" borderId="21" xfId="0" applyFont="1" applyBorder="1" applyAlignment="1">
      <alignment horizontal="justify" vertical="center"/>
    </xf>
    <xf numFmtId="0" fontId="6" fillId="0" borderId="7" xfId="0" applyFont="1" applyBorder="1" applyAlignment="1">
      <alignment horizontal="justify" vertical="center"/>
    </xf>
    <xf numFmtId="0" fontId="6" fillId="0" borderId="22" xfId="0" applyFont="1" applyBorder="1" applyAlignment="1">
      <alignment horizontal="justify" vertical="center"/>
    </xf>
    <xf numFmtId="0" fontId="6" fillId="0" borderId="8" xfId="0" applyFont="1" applyBorder="1" applyAlignment="1">
      <alignment horizontal="justify" vertical="center"/>
    </xf>
    <xf numFmtId="0" fontId="11" fillId="0" borderId="22" xfId="0" applyFont="1" applyBorder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6" fontId="6" fillId="0" borderId="4" xfId="0" applyNumberFormat="1" applyFont="1" applyBorder="1"/>
    <xf numFmtId="166" fontId="3" fillId="0" borderId="4" xfId="0" applyNumberFormat="1" applyFont="1" applyBorder="1" applyAlignment="1">
      <alignment horizontal="center"/>
    </xf>
    <xf numFmtId="168" fontId="3" fillId="0" borderId="4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0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6" fillId="0" borderId="4" xfId="0" applyFont="1" applyBorder="1" applyAlignment="1">
      <alignment horizontal="right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6" fillId="5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5" borderId="2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/>
    </xf>
    <xf numFmtId="2" fontId="3" fillId="0" borderId="4" xfId="0" applyNumberFormat="1" applyFont="1" applyBorder="1" applyAlignment="1">
      <alignment horizontal="center"/>
    </xf>
    <xf numFmtId="0" fontId="6" fillId="0" borderId="23" xfId="0" applyFont="1" applyBorder="1"/>
    <xf numFmtId="0" fontId="6" fillId="5" borderId="4" xfId="0" applyFont="1" applyFill="1" applyBorder="1"/>
    <xf numFmtId="169" fontId="6" fillId="0" borderId="0" xfId="0" applyNumberFormat="1" applyFont="1"/>
    <xf numFmtId="0" fontId="3" fillId="7" borderId="23" xfId="0" applyFont="1" applyFill="1" applyBorder="1"/>
    <xf numFmtId="164" fontId="3" fillId="0" borderId="4" xfId="0" applyNumberFormat="1" applyFont="1" applyBorder="1"/>
    <xf numFmtId="0" fontId="3" fillId="10" borderId="4" xfId="5" applyFont="1" applyBorder="1"/>
    <xf numFmtId="0" fontId="4" fillId="10" borderId="4" xfId="5" applyFont="1" applyBorder="1"/>
    <xf numFmtId="0" fontId="4" fillId="10" borderId="24" xfId="5" applyFont="1" applyBorder="1"/>
    <xf numFmtId="0" fontId="4" fillId="0" borderId="20" xfId="0" applyFont="1" applyBorder="1"/>
    <xf numFmtId="164" fontId="4" fillId="0" borderId="20" xfId="0" applyNumberFormat="1" applyFont="1" applyBorder="1"/>
    <xf numFmtId="0" fontId="1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16" borderId="4" xfId="0" applyFont="1" applyFill="1" applyBorder="1" applyAlignment="1">
      <alignment horizontal="left"/>
    </xf>
    <xf numFmtId="0" fontId="6" fillId="0" borderId="4" xfId="0" quotePrefix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0" fontId="5" fillId="11" borderId="0" xfId="0" applyFont="1" applyFill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17" borderId="4" xfId="0" applyFont="1" applyFill="1" applyBorder="1" applyAlignment="1">
      <alignment horizontal="left"/>
    </xf>
    <xf numFmtId="0" fontId="6" fillId="4" borderId="20" xfId="0" applyFont="1" applyFill="1" applyBorder="1" applyAlignment="1">
      <alignment horizontal="left"/>
    </xf>
    <xf numFmtId="0" fontId="6" fillId="18" borderId="4" xfId="0" applyFont="1" applyFill="1" applyBorder="1" applyAlignment="1">
      <alignment horizontal="left"/>
    </xf>
    <xf numFmtId="0" fontId="6" fillId="15" borderId="4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left"/>
    </xf>
    <xf numFmtId="0" fontId="0" fillId="0" borderId="4" xfId="0" applyBorder="1"/>
    <xf numFmtId="0" fontId="14" fillId="0" borderId="4" xfId="0" applyFont="1" applyBorder="1"/>
    <xf numFmtId="164" fontId="0" fillId="0" borderId="4" xfId="0" applyNumberFormat="1" applyBorder="1"/>
    <xf numFmtId="0" fontId="0" fillId="11" borderId="0" xfId="0" applyFill="1"/>
    <xf numFmtId="166" fontId="0" fillId="0" borderId="4" xfId="0" applyNumberFormat="1" applyBorder="1"/>
    <xf numFmtId="166" fontId="0" fillId="11" borderId="4" xfId="0" applyNumberFormat="1" applyFill="1" applyBorder="1"/>
    <xf numFmtId="166" fontId="0" fillId="11" borderId="0" xfId="0" applyNumberFormat="1" applyFill="1"/>
    <xf numFmtId="0" fontId="6" fillId="16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6" fillId="0" borderId="0" xfId="0" applyFont="1"/>
    <xf numFmtId="0" fontId="6" fillId="11" borderId="4" xfId="0" applyFont="1" applyFill="1" applyBorder="1"/>
    <xf numFmtId="0" fontId="6" fillId="16" borderId="4" xfId="0" applyFont="1" applyFill="1" applyBorder="1"/>
    <xf numFmtId="43" fontId="6" fillId="0" borderId="0" xfId="6" applyFont="1"/>
  </cellXfs>
  <cellStyles count="7">
    <cellStyle name="Accent2" xfId="5" builtinId="33"/>
    <cellStyle name="Bad" xfId="2" builtinId="27"/>
    <cellStyle name="Comma" xfId="6" builtinId="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774700</xdr:colOff>
      <xdr:row>13</xdr:row>
      <xdr:rowOff>25400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03AA33-9168-4E3C-BAC2-5C8E70BF036C}"/>
            </a:ext>
          </a:extLst>
        </xdr:cNvPr>
        <xdr:cNvSpPr txBox="1"/>
      </xdr:nvSpPr>
      <xdr:spPr>
        <a:xfrm>
          <a:off x="7851775" y="2625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FILE\FINAL%20YEAR%20PROJECT\DONE\DECISION%20SUPPORT%20SYSTEM(DSS)\AHP%20GILANG\DATA\MODEL%20AHP.xlsx" TargetMode="External"/><Relationship Id="rId1" Type="http://schemas.openxmlformats.org/officeDocument/2006/relationships/externalLinkPath" Target="/FILE/FINAL%20YEAR%20PROJECT/DONE/DECISION%20SUPPORT%20SYSTEM(DSS)/AHP%20GILANG/DATA/MODEL%20AH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FILE\FINAL%20YEAR%20PROJECT\DONE\DECISION%20SUPPORT%20SYSTEM(DSS)\1BACKUP\WP\Contoh-file-excel-metode-wp-1.xlsx" TargetMode="External"/><Relationship Id="rId1" Type="http://schemas.openxmlformats.org/officeDocument/2006/relationships/externalLinkPath" Target="/FILE/FINAL%20YEAR%20PROJECT/DONE/DECISION%20SUPPORT%20SYSTEM(DSS)/1BACKUP/WP/Contoh-file-excel-metode-wp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R"/>
      <sheetName val="FIX ALTERNATIF AHP"/>
      <sheetName val="AL"/>
      <sheetName val="TOTAL"/>
    </sheetNames>
    <sheetDataSet>
      <sheetData sheetId="0" refreshError="1">
        <row r="36">
          <cell r="G36">
            <v>6.2376386552484633E-2</v>
          </cell>
        </row>
        <row r="37">
          <cell r="G37">
            <v>9.8572772886972124E-2</v>
          </cell>
        </row>
        <row r="38">
          <cell r="G38">
            <v>0.16105040698850309</v>
          </cell>
        </row>
        <row r="39">
          <cell r="G39">
            <v>0.26178798811673504</v>
          </cell>
        </row>
        <row r="40">
          <cell r="G40">
            <v>0.41621244545530517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ternatif"/>
      <sheetName val="Kriteria"/>
      <sheetName val="Bobot Setiap Kriteria"/>
      <sheetName val="Tahap 1"/>
      <sheetName val="Tahap 2"/>
      <sheetName val="Tahap 3"/>
    </sheetNames>
    <sheetDataSet>
      <sheetData sheetId="0"/>
      <sheetData sheetId="1">
        <row r="2">
          <cell r="C2" t="str">
            <v>Code</v>
          </cell>
          <cell r="D2" t="str">
            <v>Kriteria</v>
          </cell>
          <cell r="E2" t="str">
            <v>Jenis</v>
          </cell>
          <cell r="F2" t="str">
            <v>Bobot</v>
          </cell>
        </row>
        <row r="3">
          <cell r="C3" t="str">
            <v>C1</v>
          </cell>
          <cell r="D3" t="str">
            <v>Rasa Makanan</v>
          </cell>
          <cell r="E3" t="str">
            <v>Keuntungan</v>
          </cell>
          <cell r="F3">
            <v>4</v>
          </cell>
        </row>
        <row r="4">
          <cell r="C4" t="str">
            <v>C2</v>
          </cell>
          <cell r="D4" t="str">
            <v>Harga Makanan</v>
          </cell>
          <cell r="E4" t="str">
            <v>Biaya</v>
          </cell>
          <cell r="F4">
            <v>5</v>
          </cell>
        </row>
        <row r="5">
          <cell r="C5" t="str">
            <v>C3</v>
          </cell>
          <cell r="D5" t="str">
            <v>Pelayanan</v>
          </cell>
          <cell r="E5" t="str">
            <v>Keuntungan</v>
          </cell>
          <cell r="F5">
            <v>2</v>
          </cell>
        </row>
        <row r="6">
          <cell r="C6" t="str">
            <v>C4</v>
          </cell>
          <cell r="D6" t="str">
            <v>Suasana</v>
          </cell>
          <cell r="E6" t="str">
            <v>Keuntungan</v>
          </cell>
          <cell r="F6">
            <v>3</v>
          </cell>
        </row>
        <row r="7">
          <cell r="C7" t="str">
            <v>C5</v>
          </cell>
          <cell r="D7" t="str">
            <v>Jarak (dalam meter)</v>
          </cell>
          <cell r="E7" t="str">
            <v>Biaya</v>
          </cell>
          <cell r="F7">
            <v>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7"/>
  <sheetViews>
    <sheetView tabSelected="1" topLeftCell="A34" zoomScale="85" zoomScaleNormal="85" workbookViewId="0">
      <selection activeCell="J63" sqref="J63"/>
    </sheetView>
  </sheetViews>
  <sheetFormatPr defaultColWidth="9.140625" defaultRowHeight="15.75" x14ac:dyDescent="0.25"/>
  <cols>
    <col min="1" max="7" width="9.140625" style="112"/>
    <col min="8" max="8" width="8.28515625" style="112" customWidth="1"/>
    <col min="9" max="11" width="9.140625" style="112"/>
    <col min="12" max="12" width="34.5703125" style="112" bestFit="1" customWidth="1"/>
    <col min="13" max="14" width="9.140625" style="112"/>
    <col min="15" max="15" width="27.42578125" style="112" bestFit="1" customWidth="1"/>
    <col min="16" max="20" width="9.140625" style="112"/>
    <col min="21" max="21" width="15.42578125" style="112" bestFit="1" customWidth="1"/>
    <col min="22" max="23" width="9.140625" style="112"/>
    <col min="24" max="25" width="11" style="112" bestFit="1" customWidth="1"/>
    <col min="26" max="26" width="21.140625" style="112" customWidth="1"/>
    <col min="27" max="27" width="9.140625" style="112"/>
    <col min="28" max="28" width="33.5703125" style="112" bestFit="1" customWidth="1"/>
    <col min="29" max="16384" width="9.140625" style="112"/>
  </cols>
  <sheetData>
    <row r="1" spans="1:31" x14ac:dyDescent="0.25">
      <c r="A1" s="111" t="s">
        <v>378</v>
      </c>
      <c r="I1" s="112" t="s">
        <v>0</v>
      </c>
      <c r="J1" s="112" t="s">
        <v>27</v>
      </c>
    </row>
    <row r="2" spans="1:31" x14ac:dyDescent="0.25">
      <c r="A2" s="113" t="s">
        <v>0</v>
      </c>
      <c r="B2" s="113" t="s">
        <v>1</v>
      </c>
      <c r="C2" s="113" t="s">
        <v>2</v>
      </c>
      <c r="D2" s="113" t="s">
        <v>3</v>
      </c>
      <c r="E2" s="113" t="s">
        <v>4</v>
      </c>
      <c r="F2" s="113" t="s">
        <v>64</v>
      </c>
      <c r="I2" s="112" t="s">
        <v>1</v>
      </c>
      <c r="J2" s="112" t="s">
        <v>202</v>
      </c>
    </row>
    <row r="3" spans="1:31" x14ac:dyDescent="0.25">
      <c r="A3" s="114" t="s">
        <v>5</v>
      </c>
      <c r="B3" s="99">
        <v>93</v>
      </c>
      <c r="C3" s="99">
        <v>97</v>
      </c>
      <c r="D3" s="99">
        <v>81</v>
      </c>
      <c r="E3" s="99">
        <v>77</v>
      </c>
      <c r="F3" s="99">
        <v>84</v>
      </c>
      <c r="I3" s="112" t="s">
        <v>2</v>
      </c>
      <c r="J3" s="112" t="s">
        <v>204</v>
      </c>
    </row>
    <row r="4" spans="1:31" x14ac:dyDescent="0.25">
      <c r="A4" s="114" t="s">
        <v>6</v>
      </c>
      <c r="B4" s="99">
        <v>89</v>
      </c>
      <c r="C4" s="99">
        <v>91</v>
      </c>
      <c r="D4" s="99">
        <v>81</v>
      </c>
      <c r="E4" s="99">
        <v>91</v>
      </c>
      <c r="F4" s="99">
        <v>98</v>
      </c>
      <c r="I4" s="112" t="s">
        <v>3</v>
      </c>
      <c r="J4" s="112" t="s">
        <v>206</v>
      </c>
    </row>
    <row r="5" spans="1:31" x14ac:dyDescent="0.25">
      <c r="A5" s="114" t="s">
        <v>7</v>
      </c>
      <c r="B5" s="99">
        <v>98</v>
      </c>
      <c r="C5" s="99">
        <v>77</v>
      </c>
      <c r="D5" s="99">
        <v>79</v>
      </c>
      <c r="E5" s="99">
        <v>86</v>
      </c>
      <c r="F5" s="99">
        <v>94</v>
      </c>
      <c r="I5" s="112" t="s">
        <v>4</v>
      </c>
      <c r="J5" s="112" t="s">
        <v>208</v>
      </c>
    </row>
    <row r="6" spans="1:31" x14ac:dyDescent="0.25">
      <c r="A6" s="114" t="s">
        <v>8</v>
      </c>
      <c r="B6" s="99">
        <v>93</v>
      </c>
      <c r="C6" s="99">
        <v>91</v>
      </c>
      <c r="D6" s="99">
        <v>78</v>
      </c>
      <c r="E6" s="99">
        <v>72</v>
      </c>
      <c r="F6" s="99">
        <v>84</v>
      </c>
      <c r="I6" s="112" t="s">
        <v>64</v>
      </c>
      <c r="J6" s="112" t="s">
        <v>210</v>
      </c>
      <c r="AD6" s="112">
        <v>100</v>
      </c>
      <c r="AE6" s="112" t="str">
        <f>IF(C14 &gt; 100,"Eror",IF(C14 &gt;= 89,"9",IF(C14 &gt;= 78,"8",IF(C14 &gt;= 67,"7",IF(C14 &gt;= 56,"6",IF(C14 &gt;= 45,"5",IF(C14 &gt;= 34,"4",IF(C14 &gt;= 23,"3",IF(C14 &gt;= 12,"2",IF(C14 &gt;= 1,"1",IF(C14 &lt;= 0,"Eror")))))))))))</f>
        <v>Eror</v>
      </c>
    </row>
    <row r="7" spans="1:31" x14ac:dyDescent="0.25">
      <c r="A7" s="114" t="s">
        <v>9</v>
      </c>
      <c r="B7" s="99">
        <v>78</v>
      </c>
      <c r="C7" s="99">
        <v>96</v>
      </c>
      <c r="D7" s="99">
        <v>81</v>
      </c>
      <c r="E7" s="99">
        <v>75</v>
      </c>
      <c r="F7" s="99">
        <v>88</v>
      </c>
    </row>
    <row r="8" spans="1:31" x14ac:dyDescent="0.25">
      <c r="A8" s="114" t="s">
        <v>10</v>
      </c>
      <c r="B8" s="99">
        <v>78</v>
      </c>
      <c r="C8" s="99">
        <v>82</v>
      </c>
      <c r="D8" s="99">
        <v>72</v>
      </c>
      <c r="E8" s="99">
        <v>99</v>
      </c>
      <c r="F8" s="99">
        <v>82</v>
      </c>
    </row>
    <row r="9" spans="1:31" x14ac:dyDescent="0.25">
      <c r="A9" s="114" t="s">
        <v>11</v>
      </c>
      <c r="B9" s="99">
        <v>77</v>
      </c>
      <c r="C9" s="99">
        <v>83</v>
      </c>
      <c r="D9" s="99">
        <v>88</v>
      </c>
      <c r="E9" s="99">
        <v>95</v>
      </c>
      <c r="F9" s="99">
        <v>85</v>
      </c>
    </row>
    <row r="10" spans="1:31" x14ac:dyDescent="0.25">
      <c r="A10" s="114" t="s">
        <v>12</v>
      </c>
      <c r="B10" s="99">
        <v>97</v>
      </c>
      <c r="C10" s="99">
        <v>87</v>
      </c>
      <c r="D10" s="99">
        <v>92</v>
      </c>
      <c r="E10" s="99">
        <v>94</v>
      </c>
      <c r="F10" s="99">
        <v>83</v>
      </c>
    </row>
    <row r="11" spans="1:31" x14ac:dyDescent="0.25">
      <c r="A11" s="114" t="s">
        <v>13</v>
      </c>
      <c r="B11" s="99">
        <v>98</v>
      </c>
      <c r="C11" s="99">
        <v>85</v>
      </c>
      <c r="D11" s="99">
        <v>77</v>
      </c>
      <c r="E11" s="99">
        <v>74</v>
      </c>
      <c r="F11" s="99">
        <v>83</v>
      </c>
    </row>
    <row r="12" spans="1:31" x14ac:dyDescent="0.25">
      <c r="A12" s="114" t="s">
        <v>14</v>
      </c>
      <c r="B12" s="99">
        <v>89</v>
      </c>
      <c r="C12" s="99">
        <v>70</v>
      </c>
      <c r="D12" s="99">
        <v>94</v>
      </c>
      <c r="E12" s="99">
        <v>74</v>
      </c>
      <c r="F12" s="99">
        <v>98</v>
      </c>
    </row>
    <row r="14" spans="1:31" x14ac:dyDescent="0.25">
      <c r="A14" s="112" t="s">
        <v>194</v>
      </c>
    </row>
    <row r="15" spans="1:31" x14ac:dyDescent="0.25">
      <c r="A15" s="112" t="s">
        <v>0</v>
      </c>
      <c r="B15" s="112" t="s">
        <v>1</v>
      </c>
      <c r="C15" s="112" t="s">
        <v>2</v>
      </c>
      <c r="D15" s="112" t="s">
        <v>3</v>
      </c>
      <c r="E15" s="112" t="s">
        <v>4</v>
      </c>
      <c r="F15" s="112" t="s">
        <v>64</v>
      </c>
    </row>
    <row r="16" spans="1:31" x14ac:dyDescent="0.25">
      <c r="A16" s="112" t="s">
        <v>5</v>
      </c>
      <c r="B16" s="112" t="str">
        <f t="shared" ref="B16:F25" si="0">IF(B3 &gt; 100,"Eror",IF(B3 &gt;= 89,"9",IF(B3 &gt;= 78,"8",IF(B3 &gt;= 67,"7",IF(B3 &gt;= 56,"6",IF(B3 &gt;= 45,"5",IF(B3 &gt;= 34,"4",IF(B3 &gt;= 23,"3",IF(B3 &gt;= 12,"2",IF(B3 &gt;= 1,"1",IF(B3 &lt;= 0,"Eror")))))))))))</f>
        <v>9</v>
      </c>
      <c r="C16" s="112" t="str">
        <f t="shared" si="0"/>
        <v>9</v>
      </c>
      <c r="D16" s="112" t="str">
        <f t="shared" si="0"/>
        <v>8</v>
      </c>
      <c r="E16" s="112" t="str">
        <f t="shared" si="0"/>
        <v>7</v>
      </c>
      <c r="F16" s="112" t="str">
        <f t="shared" si="0"/>
        <v>8</v>
      </c>
    </row>
    <row r="17" spans="1:22" x14ac:dyDescent="0.25">
      <c r="A17" s="112" t="s">
        <v>6</v>
      </c>
      <c r="B17" s="112" t="str">
        <f t="shared" si="0"/>
        <v>9</v>
      </c>
      <c r="C17" s="112" t="str">
        <f t="shared" si="0"/>
        <v>9</v>
      </c>
      <c r="D17" s="112" t="str">
        <f t="shared" si="0"/>
        <v>8</v>
      </c>
      <c r="E17" s="112" t="str">
        <f t="shared" si="0"/>
        <v>9</v>
      </c>
      <c r="F17" s="112" t="str">
        <f t="shared" si="0"/>
        <v>9</v>
      </c>
    </row>
    <row r="18" spans="1:22" x14ac:dyDescent="0.25">
      <c r="A18" s="112" t="s">
        <v>7</v>
      </c>
      <c r="B18" s="112" t="str">
        <f t="shared" si="0"/>
        <v>9</v>
      </c>
      <c r="C18" s="112" t="str">
        <f t="shared" si="0"/>
        <v>7</v>
      </c>
      <c r="D18" s="112" t="str">
        <f t="shared" si="0"/>
        <v>8</v>
      </c>
      <c r="E18" s="112" t="str">
        <f t="shared" si="0"/>
        <v>8</v>
      </c>
      <c r="F18" s="112" t="str">
        <f t="shared" si="0"/>
        <v>9</v>
      </c>
    </row>
    <row r="19" spans="1:22" x14ac:dyDescent="0.25">
      <c r="A19" s="112" t="s">
        <v>8</v>
      </c>
      <c r="B19" s="112" t="str">
        <f t="shared" si="0"/>
        <v>9</v>
      </c>
      <c r="C19" s="112" t="str">
        <f t="shared" si="0"/>
        <v>9</v>
      </c>
      <c r="D19" s="112" t="str">
        <f t="shared" si="0"/>
        <v>8</v>
      </c>
      <c r="E19" s="112" t="str">
        <f t="shared" si="0"/>
        <v>7</v>
      </c>
      <c r="F19" s="112" t="str">
        <f t="shared" si="0"/>
        <v>8</v>
      </c>
    </row>
    <row r="20" spans="1:22" x14ac:dyDescent="0.25">
      <c r="A20" s="112" t="s">
        <v>9</v>
      </c>
      <c r="B20" s="112" t="str">
        <f t="shared" si="0"/>
        <v>8</v>
      </c>
      <c r="C20" s="112" t="str">
        <f t="shared" si="0"/>
        <v>9</v>
      </c>
      <c r="D20" s="112" t="str">
        <f t="shared" si="0"/>
        <v>8</v>
      </c>
      <c r="E20" s="112" t="str">
        <f t="shared" si="0"/>
        <v>7</v>
      </c>
      <c r="F20" s="112" t="str">
        <f t="shared" si="0"/>
        <v>8</v>
      </c>
    </row>
    <row r="21" spans="1:22" x14ac:dyDescent="0.25">
      <c r="A21" s="112" t="s">
        <v>10</v>
      </c>
      <c r="B21" s="112" t="str">
        <f t="shared" si="0"/>
        <v>8</v>
      </c>
      <c r="C21" s="112" t="str">
        <f t="shared" si="0"/>
        <v>8</v>
      </c>
      <c r="D21" s="112" t="str">
        <f t="shared" si="0"/>
        <v>7</v>
      </c>
      <c r="E21" s="112" t="str">
        <f t="shared" si="0"/>
        <v>9</v>
      </c>
      <c r="F21" s="112" t="str">
        <f t="shared" si="0"/>
        <v>8</v>
      </c>
    </row>
    <row r="22" spans="1:22" x14ac:dyDescent="0.25">
      <c r="A22" s="112" t="s">
        <v>11</v>
      </c>
      <c r="B22" s="112" t="str">
        <f t="shared" si="0"/>
        <v>7</v>
      </c>
      <c r="C22" s="112" t="str">
        <f t="shared" si="0"/>
        <v>8</v>
      </c>
      <c r="D22" s="112" t="str">
        <f t="shared" si="0"/>
        <v>8</v>
      </c>
      <c r="E22" s="112" t="str">
        <f t="shared" si="0"/>
        <v>9</v>
      </c>
      <c r="F22" s="112" t="str">
        <f t="shared" si="0"/>
        <v>8</v>
      </c>
    </row>
    <row r="23" spans="1:22" x14ac:dyDescent="0.25">
      <c r="A23" s="112" t="s">
        <v>12</v>
      </c>
      <c r="B23" s="112" t="str">
        <f t="shared" si="0"/>
        <v>9</v>
      </c>
      <c r="C23" s="112" t="str">
        <f t="shared" si="0"/>
        <v>8</v>
      </c>
      <c r="D23" s="112" t="str">
        <f t="shared" si="0"/>
        <v>9</v>
      </c>
      <c r="E23" s="112" t="str">
        <f t="shared" si="0"/>
        <v>9</v>
      </c>
      <c r="F23" s="112" t="str">
        <f t="shared" si="0"/>
        <v>8</v>
      </c>
    </row>
    <row r="24" spans="1:22" x14ac:dyDescent="0.25">
      <c r="A24" s="112" t="s">
        <v>13</v>
      </c>
      <c r="B24" s="112" t="str">
        <f t="shared" si="0"/>
        <v>9</v>
      </c>
      <c r="C24" s="112" t="str">
        <f t="shared" si="0"/>
        <v>8</v>
      </c>
      <c r="D24" s="112" t="str">
        <f t="shared" si="0"/>
        <v>7</v>
      </c>
      <c r="E24" s="112" t="str">
        <f t="shared" si="0"/>
        <v>7</v>
      </c>
      <c r="F24" s="112" t="str">
        <f t="shared" si="0"/>
        <v>8</v>
      </c>
    </row>
    <row r="25" spans="1:22" x14ac:dyDescent="0.25">
      <c r="A25" s="112" t="s">
        <v>14</v>
      </c>
      <c r="B25" s="112" t="str">
        <f t="shared" si="0"/>
        <v>9</v>
      </c>
      <c r="C25" s="112" t="str">
        <f t="shared" si="0"/>
        <v>7</v>
      </c>
      <c r="D25" s="112" t="str">
        <f t="shared" si="0"/>
        <v>9</v>
      </c>
      <c r="E25" s="112" t="str">
        <f t="shared" si="0"/>
        <v>7</v>
      </c>
      <c r="F25" s="112" t="str">
        <f t="shared" si="0"/>
        <v>9</v>
      </c>
      <c r="N25" s="112" t="s">
        <v>391</v>
      </c>
    </row>
    <row r="26" spans="1:22" x14ac:dyDescent="0.25">
      <c r="H26" s="112" t="s">
        <v>392</v>
      </c>
      <c r="O26" s="112" t="s">
        <v>20</v>
      </c>
      <c r="P26" s="112" t="s">
        <v>1</v>
      </c>
      <c r="Q26" s="112" t="s">
        <v>2</v>
      </c>
      <c r="R26" s="112" t="s">
        <v>3</v>
      </c>
      <c r="S26" s="112" t="s">
        <v>4</v>
      </c>
      <c r="T26" s="112" t="s">
        <v>64</v>
      </c>
      <c r="U26" s="112" t="s">
        <v>22</v>
      </c>
      <c r="V26" s="112" t="s">
        <v>193</v>
      </c>
    </row>
    <row r="27" spans="1:22" x14ac:dyDescent="0.25">
      <c r="H27" s="112" t="s">
        <v>26</v>
      </c>
      <c r="I27" s="112" t="s">
        <v>22</v>
      </c>
      <c r="J27" s="112" t="s">
        <v>221</v>
      </c>
      <c r="N27" s="112" t="s">
        <v>222</v>
      </c>
      <c r="P27" s="112">
        <f>[1]KR!G36</f>
        <v>6.2376386552484633E-2</v>
      </c>
      <c r="Q27" s="112">
        <f>[1]KR!G37</f>
        <v>9.8572772886972124E-2</v>
      </c>
      <c r="R27" s="112">
        <f>[1]KR!G38</f>
        <v>0.16105040698850309</v>
      </c>
      <c r="S27" s="112">
        <f>[1]KR!G39</f>
        <v>0.26178798811673504</v>
      </c>
      <c r="T27" s="112">
        <f>[1]KR!G40</f>
        <v>0.41621244545530517</v>
      </c>
    </row>
    <row r="28" spans="1:22" x14ac:dyDescent="0.25">
      <c r="H28" s="116" t="s">
        <v>223</v>
      </c>
      <c r="I28" s="112">
        <v>1</v>
      </c>
      <c r="J28" s="116" t="s">
        <v>224</v>
      </c>
      <c r="N28" s="112" t="s">
        <v>5</v>
      </c>
      <c r="O28" s="112" t="s">
        <v>195</v>
      </c>
      <c r="P28" s="112">
        <f t="shared" ref="P28:P48" si="1">$W77</f>
        <v>0.10025624873293952</v>
      </c>
      <c r="Q28" s="112">
        <f t="shared" ref="Q28:Q48" si="2">$W127</f>
        <v>0.114197708389899</v>
      </c>
      <c r="R28" s="112">
        <f t="shared" ref="R28:R48" si="3">$W177</f>
        <v>8.6001184041265499E-2</v>
      </c>
      <c r="S28" s="112">
        <f t="shared" ref="S28:S48" si="4">$W227</f>
        <v>6.4215389354866814E-2</v>
      </c>
      <c r="T28" s="112">
        <f t="shared" ref="T28:T48" si="5">$W277</f>
        <v>7.8192030462285317E-2</v>
      </c>
      <c r="U28" s="112">
        <f>(P27*P28)+(Q27*Q28)+(R27*R28)+(S27*S28)+(T27*T28)</f>
        <v>8.0716246789103913E-2</v>
      </c>
      <c r="V28" s="112">
        <f t="shared" ref="V28:V48" si="6">RANK(U28,$U$28:$U$48,0)</f>
        <v>7</v>
      </c>
    </row>
    <row r="29" spans="1:22" x14ac:dyDescent="0.25">
      <c r="H29" s="116" t="s">
        <v>225</v>
      </c>
      <c r="I29" s="112">
        <v>2</v>
      </c>
      <c r="J29" s="116" t="s">
        <v>226</v>
      </c>
      <c r="N29" s="112" t="s">
        <v>6</v>
      </c>
      <c r="O29" s="112" t="s">
        <v>211</v>
      </c>
      <c r="P29" s="112">
        <f t="shared" si="1"/>
        <v>0.10025624873293952</v>
      </c>
      <c r="Q29" s="112">
        <f t="shared" si="2"/>
        <v>0.114197708389899</v>
      </c>
      <c r="R29" s="112">
        <f t="shared" si="3"/>
        <v>8.6001184041265499E-2</v>
      </c>
      <c r="S29" s="112">
        <f t="shared" si="4"/>
        <v>0.12118432568572755</v>
      </c>
      <c r="T29" s="112">
        <f t="shared" si="5"/>
        <v>0.11609102063153044</v>
      </c>
      <c r="U29" s="112">
        <f>(P27*P29)+(Q27*Q29)+(R27*R29)+(S27*S29)+(T27*T29)</f>
        <v>0.1114040613949384</v>
      </c>
      <c r="V29" s="112">
        <f t="shared" si="6"/>
        <v>1</v>
      </c>
    </row>
    <row r="30" spans="1:22" x14ac:dyDescent="0.25">
      <c r="H30" s="116" t="s">
        <v>227</v>
      </c>
      <c r="I30" s="112">
        <v>3</v>
      </c>
      <c r="J30" s="116" t="s">
        <v>228</v>
      </c>
      <c r="N30" s="112" t="s">
        <v>7</v>
      </c>
      <c r="O30" s="112" t="s">
        <v>197</v>
      </c>
      <c r="P30" s="112">
        <f t="shared" si="1"/>
        <v>0.10025624873293952</v>
      </c>
      <c r="Q30" s="112">
        <f t="shared" si="2"/>
        <v>5.9566230273902211E-2</v>
      </c>
      <c r="R30" s="112">
        <f t="shared" si="3"/>
        <v>8.6001184041265499E-2</v>
      </c>
      <c r="S30" s="112">
        <f t="shared" si="4"/>
        <v>8.7395392078016762E-2</v>
      </c>
      <c r="T30" s="112">
        <f t="shared" si="5"/>
        <v>0.11609102063153044</v>
      </c>
      <c r="U30" s="112">
        <f>(P27*P30)+(Q27*Q30)+(R27*R30)+(S27*S30)+(T27*T30)</f>
        <v>9.7173348160358122E-2</v>
      </c>
      <c r="V30" s="112">
        <f t="shared" si="6"/>
        <v>4</v>
      </c>
    </row>
    <row r="31" spans="1:22" x14ac:dyDescent="0.25">
      <c r="H31" s="116" t="s">
        <v>229</v>
      </c>
      <c r="I31" s="112">
        <v>4</v>
      </c>
      <c r="J31" s="116" t="s">
        <v>230</v>
      </c>
      <c r="N31" s="112" t="s">
        <v>8</v>
      </c>
      <c r="O31" s="112" t="s">
        <v>198</v>
      </c>
      <c r="P31" s="112">
        <f t="shared" si="1"/>
        <v>0.10025624873293952</v>
      </c>
      <c r="Q31" s="112">
        <f t="shared" si="2"/>
        <v>0.114197708389899</v>
      </c>
      <c r="R31" s="112">
        <f t="shared" si="3"/>
        <v>8.6001184041265499E-2</v>
      </c>
      <c r="S31" s="112">
        <f t="shared" si="4"/>
        <v>6.4215389354866814E-2</v>
      </c>
      <c r="T31" s="112">
        <f t="shared" si="5"/>
        <v>7.8192030462285317E-2</v>
      </c>
      <c r="U31" s="112">
        <f>(P27*P31)+(Q27*Q31)+(R27*R31)+(S27*S31)+(T27*T31)</f>
        <v>8.0716246789103913E-2</v>
      </c>
      <c r="V31" s="112">
        <f t="shared" si="6"/>
        <v>7</v>
      </c>
    </row>
    <row r="32" spans="1:22" x14ac:dyDescent="0.25">
      <c r="H32" s="116" t="s">
        <v>231</v>
      </c>
      <c r="I32" s="112">
        <v>5</v>
      </c>
      <c r="J32" s="116" t="s">
        <v>232</v>
      </c>
      <c r="N32" s="112" t="s">
        <v>9</v>
      </c>
      <c r="O32" s="112" t="s">
        <v>199</v>
      </c>
      <c r="P32" s="112">
        <f t="shared" si="1"/>
        <v>7.0579543102359102E-2</v>
      </c>
      <c r="Q32" s="112">
        <f t="shared" si="2"/>
        <v>0.114197708389899</v>
      </c>
      <c r="R32" s="112">
        <f t="shared" si="3"/>
        <v>8.6001184041265499E-2</v>
      </c>
      <c r="S32" s="112">
        <f t="shared" si="4"/>
        <v>6.4215389354866814E-2</v>
      </c>
      <c r="T32" s="112">
        <f t="shared" si="5"/>
        <v>7.8192030462285317E-2</v>
      </c>
      <c r="U32" s="112">
        <f>(P27*P32)+(Q27*Q32)+(R27*R32)+(S27*S32)+(T27*T32)</f>
        <v>7.8865121127086518E-2</v>
      </c>
      <c r="V32" s="112">
        <f t="shared" si="6"/>
        <v>9</v>
      </c>
    </row>
    <row r="33" spans="8:22" x14ac:dyDescent="0.25">
      <c r="H33" s="116" t="s">
        <v>233</v>
      </c>
      <c r="I33" s="112">
        <v>6</v>
      </c>
      <c r="J33" s="116" t="s">
        <v>234</v>
      </c>
      <c r="N33" s="112" t="s">
        <v>10</v>
      </c>
      <c r="O33" s="112" t="s">
        <v>219</v>
      </c>
      <c r="P33" s="112">
        <f t="shared" si="1"/>
        <v>7.0579543102359102E-2</v>
      </c>
      <c r="Q33" s="112">
        <f t="shared" si="2"/>
        <v>7.9478150132212308E-2</v>
      </c>
      <c r="R33" s="112">
        <f t="shared" si="3"/>
        <v>6.2325290148432855E-2</v>
      </c>
      <c r="S33" s="112">
        <f t="shared" si="4"/>
        <v>0.12118432568572755</v>
      </c>
      <c r="T33" s="112">
        <f t="shared" si="5"/>
        <v>7.8192030462285317E-2</v>
      </c>
      <c r="U33" s="112">
        <f>(P27*P33)+(Q27*Q33)+(R27*R33)+(S27*S33)+(T27*T33)</f>
        <v>8.654348887616467E-2</v>
      </c>
      <c r="V33" s="112">
        <f t="shared" si="6"/>
        <v>6</v>
      </c>
    </row>
    <row r="34" spans="8:22" x14ac:dyDescent="0.25">
      <c r="H34" s="116" t="s">
        <v>235</v>
      </c>
      <c r="I34" s="112">
        <v>7</v>
      </c>
      <c r="J34" s="116" t="s">
        <v>236</v>
      </c>
      <c r="N34" s="112" t="s">
        <v>11</v>
      </c>
      <c r="O34" s="112" t="s">
        <v>201</v>
      </c>
      <c r="P34" s="112">
        <f t="shared" si="1"/>
        <v>5.5368368691300428E-2</v>
      </c>
      <c r="Q34" s="112">
        <f t="shared" si="2"/>
        <v>7.9478150132212308E-2</v>
      </c>
      <c r="R34" s="112">
        <f t="shared" si="3"/>
        <v>8.6001184041265499E-2</v>
      </c>
      <c r="S34" s="112">
        <f t="shared" si="4"/>
        <v>0.12118432568572755</v>
      </c>
      <c r="T34" s="112">
        <f t="shared" si="5"/>
        <v>7.8192030462285317E-2</v>
      </c>
      <c r="U34" s="112">
        <f>(P27*P34)+(Q27*Q34)+(R27*R34)+(S27*S34)+(T27*T34)</f>
        <v>8.9407683128440524E-2</v>
      </c>
      <c r="V34" s="112">
        <f t="shared" si="6"/>
        <v>5</v>
      </c>
    </row>
    <row r="35" spans="8:22" x14ac:dyDescent="0.25">
      <c r="H35" s="116" t="s">
        <v>237</v>
      </c>
      <c r="I35" s="112">
        <v>8</v>
      </c>
      <c r="J35" s="116" t="s">
        <v>238</v>
      </c>
      <c r="N35" s="112" t="s">
        <v>12</v>
      </c>
      <c r="O35" s="112" t="s">
        <v>203</v>
      </c>
      <c r="P35" s="112">
        <f t="shared" si="1"/>
        <v>0.10025624873293952</v>
      </c>
      <c r="Q35" s="112">
        <f t="shared" si="2"/>
        <v>7.9478150132212308E-2</v>
      </c>
      <c r="R35" s="112">
        <f t="shared" si="3"/>
        <v>0.12605692140753769</v>
      </c>
      <c r="S35" s="112">
        <f t="shared" si="4"/>
        <v>0.12118432568572755</v>
      </c>
      <c r="T35" s="112">
        <f t="shared" si="5"/>
        <v>7.8192030462285317E-2</v>
      </c>
      <c r="U35" s="112">
        <f>(P27*P35)+(Q27*Q35)+(R27*R35)+(S27*S35)+(T27*T35)</f>
        <v>9.8658619690502103E-2</v>
      </c>
      <c r="V35" s="112">
        <f t="shared" si="6"/>
        <v>2</v>
      </c>
    </row>
    <row r="36" spans="8:22" x14ac:dyDescent="0.25">
      <c r="H36" s="116" t="s">
        <v>239</v>
      </c>
      <c r="I36" s="112">
        <v>9</v>
      </c>
      <c r="J36" s="116" t="s">
        <v>240</v>
      </c>
      <c r="N36" s="112" t="s">
        <v>13</v>
      </c>
      <c r="O36" s="112" t="s">
        <v>196</v>
      </c>
      <c r="P36" s="112">
        <f t="shared" si="1"/>
        <v>0.10025624873293952</v>
      </c>
      <c r="Q36" s="112">
        <f t="shared" si="2"/>
        <v>7.9478150132212308E-2</v>
      </c>
      <c r="R36" s="112">
        <f t="shared" si="3"/>
        <v>6.2325290148432855E-2</v>
      </c>
      <c r="S36" s="112">
        <f t="shared" si="4"/>
        <v>6.4215389354866814E-2</v>
      </c>
      <c r="T36" s="112">
        <f t="shared" si="5"/>
        <v>7.8192030462285317E-2</v>
      </c>
      <c r="U36" s="112">
        <f>(P27*P36)+(Q27*Q36)+(R27*R36)+(S27*S36)+(T27*T36)</f>
        <v>7.3480831310975658E-2</v>
      </c>
      <c r="V36" s="112">
        <f t="shared" si="6"/>
        <v>10</v>
      </c>
    </row>
    <row r="37" spans="8:22" x14ac:dyDescent="0.25">
      <c r="N37" s="112" t="s">
        <v>14</v>
      </c>
      <c r="O37" s="112" t="s">
        <v>207</v>
      </c>
      <c r="P37" s="112">
        <f t="shared" si="1"/>
        <v>0.10025624873293952</v>
      </c>
      <c r="Q37" s="112">
        <f t="shared" si="2"/>
        <v>5.9566230273902211E-2</v>
      </c>
      <c r="R37" s="112">
        <f t="shared" si="3"/>
        <v>0.12605692140753769</v>
      </c>
      <c r="S37" s="112">
        <f t="shared" si="4"/>
        <v>6.4215389354866814E-2</v>
      </c>
      <c r="T37" s="112">
        <f t="shared" si="5"/>
        <v>0.11609102063153044</v>
      </c>
      <c r="U37" s="112">
        <f>(P27*P37)+(Q27*Q37)+(R27*R37)+(S27*S37)+(T27*T37)</f>
        <v>9.7556094687986983E-2</v>
      </c>
      <c r="V37" s="112">
        <f t="shared" si="6"/>
        <v>3</v>
      </c>
    </row>
    <row r="38" spans="8:22" x14ac:dyDescent="0.25">
      <c r="N38" s="112" t="s">
        <v>15</v>
      </c>
      <c r="O38" s="112" t="s">
        <v>209</v>
      </c>
      <c r="P38" s="112">
        <f t="shared" si="1"/>
        <v>9.2435276339458885E-3</v>
      </c>
      <c r="Q38" s="112">
        <f t="shared" si="2"/>
        <v>9.5162821707953475E-3</v>
      </c>
      <c r="R38" s="112">
        <f t="shared" si="3"/>
        <v>9.7480429673151205E-3</v>
      </c>
      <c r="S38" s="112">
        <f t="shared" si="4"/>
        <v>9.7379261665873663E-3</v>
      </c>
      <c r="T38" s="112">
        <f t="shared" si="5"/>
        <v>9.523425272751837E-3</v>
      </c>
      <c r="U38" s="112">
        <f>(P27*P38)+(Q27*Q38)+(R27*R38)+(S27*S38)+(T27*T38)</f>
        <v>9.5975906826443642E-3</v>
      </c>
      <c r="V38" s="112">
        <f t="shared" si="6"/>
        <v>11</v>
      </c>
    </row>
    <row r="39" spans="8:22" x14ac:dyDescent="0.25">
      <c r="N39" s="112" t="s">
        <v>16</v>
      </c>
      <c r="O39" s="112" t="s">
        <v>205</v>
      </c>
      <c r="P39" s="112">
        <f t="shared" si="1"/>
        <v>9.2435276339458885E-3</v>
      </c>
      <c r="Q39" s="112">
        <f t="shared" si="2"/>
        <v>9.6647823192954965E-3</v>
      </c>
      <c r="R39" s="112">
        <f t="shared" si="3"/>
        <v>9.7480429673151205E-3</v>
      </c>
      <c r="S39" s="112">
        <f t="shared" si="4"/>
        <v>9.7052432238151996E-3</v>
      </c>
      <c r="T39" s="112">
        <f t="shared" si="5"/>
        <v>9.4859299596659705E-3</v>
      </c>
      <c r="U39" s="112">
        <f>(P27*P39)+(Q27*Q39)+(R27*R39)+(S27*S39)+(T27*T39)</f>
        <v>9.5880667362695116E-3</v>
      </c>
      <c r="V39" s="112">
        <f t="shared" si="6"/>
        <v>12</v>
      </c>
    </row>
    <row r="40" spans="8:22" x14ac:dyDescent="0.25">
      <c r="N40" s="112" t="s">
        <v>17</v>
      </c>
      <c r="O40" s="112" t="s">
        <v>212</v>
      </c>
      <c r="P40" s="112">
        <f t="shared" si="1"/>
        <v>9.2435276339458885E-3</v>
      </c>
      <c r="Q40" s="112">
        <f t="shared" si="2"/>
        <v>9.6647823192954965E-3</v>
      </c>
      <c r="R40" s="112">
        <f t="shared" si="3"/>
        <v>9.7480429673151205E-3</v>
      </c>
      <c r="S40" s="112">
        <f t="shared" si="4"/>
        <v>9.7052432238151996E-3</v>
      </c>
      <c r="T40" s="112">
        <f t="shared" si="5"/>
        <v>9.4859299596659705E-3</v>
      </c>
      <c r="U40" s="112">
        <f>(P27*P40)+(Q27*Q40)+(R27*R40)+(S27*S40)+(T27*T40)</f>
        <v>9.5880667362695116E-3</v>
      </c>
      <c r="V40" s="112">
        <f t="shared" si="6"/>
        <v>12</v>
      </c>
    </row>
    <row r="41" spans="8:22" x14ac:dyDescent="0.25">
      <c r="N41" s="112" t="s">
        <v>18</v>
      </c>
      <c r="O41" s="112" t="s">
        <v>213</v>
      </c>
      <c r="P41" s="112">
        <f t="shared" si="1"/>
        <v>9.2435276339458885E-3</v>
      </c>
      <c r="Q41" s="112">
        <f t="shared" si="2"/>
        <v>9.6647823192954965E-3</v>
      </c>
      <c r="R41" s="112">
        <f t="shared" si="3"/>
        <v>9.7480429673151205E-3</v>
      </c>
      <c r="S41" s="112">
        <f t="shared" si="4"/>
        <v>9.7052432238151996E-3</v>
      </c>
      <c r="T41" s="112">
        <f t="shared" si="5"/>
        <v>9.4859299596659705E-3</v>
      </c>
      <c r="U41" s="112">
        <f>(P27*P41)+(Q27*Q41)+(R27*R41)+(S27*S41)+(T27*T41)</f>
        <v>9.5880667362695116E-3</v>
      </c>
      <c r="V41" s="112">
        <f t="shared" si="6"/>
        <v>12</v>
      </c>
    </row>
    <row r="42" spans="8:22" x14ac:dyDescent="0.25">
      <c r="N42" s="112" t="s">
        <v>19</v>
      </c>
      <c r="O42" s="112" t="s">
        <v>214</v>
      </c>
      <c r="P42" s="112">
        <f t="shared" si="1"/>
        <v>9.2435276339458885E-3</v>
      </c>
      <c r="Q42" s="112">
        <f t="shared" si="2"/>
        <v>9.6647823192954965E-3</v>
      </c>
      <c r="R42" s="112">
        <f t="shared" si="3"/>
        <v>9.7480429673151205E-3</v>
      </c>
      <c r="S42" s="112">
        <f t="shared" si="4"/>
        <v>9.7052432238151996E-3</v>
      </c>
      <c r="T42" s="112">
        <f t="shared" si="5"/>
        <v>9.4859299596659705E-3</v>
      </c>
      <c r="U42" s="112">
        <f>(P27*P42)+(Q27*Q42)+(R27*R42)+(S27*S42)+(T27*T42)</f>
        <v>9.5880667362695116E-3</v>
      </c>
      <c r="V42" s="112">
        <f t="shared" si="6"/>
        <v>12</v>
      </c>
    </row>
    <row r="43" spans="8:22" x14ac:dyDescent="0.25">
      <c r="N43" s="112" t="s">
        <v>51</v>
      </c>
      <c r="O43" s="112" t="s">
        <v>215</v>
      </c>
      <c r="P43" s="112">
        <f t="shared" si="1"/>
        <v>9.2435276339458885E-3</v>
      </c>
      <c r="Q43" s="112">
        <f t="shared" si="2"/>
        <v>9.6647823192954965E-3</v>
      </c>
      <c r="R43" s="112">
        <f t="shared" si="3"/>
        <v>9.7480429673151205E-3</v>
      </c>
      <c r="S43" s="112">
        <f t="shared" si="4"/>
        <v>9.7052432238151996E-3</v>
      </c>
      <c r="T43" s="112">
        <f t="shared" si="5"/>
        <v>9.4859299596659705E-3</v>
      </c>
      <c r="U43" s="112">
        <f>(P27*P43)+(Q27*Q43)+(R27*R43)+(S27*S43)+(T27*T43)</f>
        <v>9.5880667362695116E-3</v>
      </c>
      <c r="V43" s="112">
        <f t="shared" si="6"/>
        <v>12</v>
      </c>
    </row>
    <row r="44" spans="8:22" x14ac:dyDescent="0.25">
      <c r="N44" s="112" t="s">
        <v>52</v>
      </c>
      <c r="O44" s="112" t="s">
        <v>216</v>
      </c>
      <c r="P44" s="112">
        <f t="shared" si="1"/>
        <v>9.2435276339458885E-3</v>
      </c>
      <c r="Q44" s="112">
        <f t="shared" si="2"/>
        <v>9.6647823192954965E-3</v>
      </c>
      <c r="R44" s="112">
        <f t="shared" si="3"/>
        <v>9.7480429673151205E-3</v>
      </c>
      <c r="S44" s="112">
        <f t="shared" si="4"/>
        <v>9.7052432238151996E-3</v>
      </c>
      <c r="T44" s="112">
        <f t="shared" si="5"/>
        <v>9.4859299596659705E-3</v>
      </c>
      <c r="U44" s="112">
        <f>(P27*P44)+(Q27*Q44)+(R27*R44)+(S27*S44)+(T27*T44)</f>
        <v>9.5880667362695116E-3</v>
      </c>
      <c r="V44" s="112">
        <f t="shared" si="6"/>
        <v>12</v>
      </c>
    </row>
    <row r="45" spans="8:22" x14ac:dyDescent="0.25">
      <c r="N45" s="112" t="s">
        <v>53</v>
      </c>
      <c r="O45" s="112" t="s">
        <v>217</v>
      </c>
      <c r="P45" s="112">
        <f t="shared" si="1"/>
        <v>9.2435276339458885E-3</v>
      </c>
      <c r="Q45" s="112">
        <f t="shared" si="2"/>
        <v>9.6647823192954965E-3</v>
      </c>
      <c r="R45" s="112">
        <f t="shared" si="3"/>
        <v>9.7480429673151205E-3</v>
      </c>
      <c r="S45" s="112">
        <f t="shared" si="4"/>
        <v>9.7052432238151996E-3</v>
      </c>
      <c r="T45" s="112">
        <f t="shared" si="5"/>
        <v>9.4859299596659705E-3</v>
      </c>
      <c r="U45" s="112">
        <f>(P27*P45)+(Q27*Q45)+(R27*R45)+(S27*S45)+(T27*T45)</f>
        <v>9.5880667362695116E-3</v>
      </c>
      <c r="V45" s="112">
        <f t="shared" si="6"/>
        <v>12</v>
      </c>
    </row>
    <row r="46" spans="8:22" x14ac:dyDescent="0.25">
      <c r="N46" s="112" t="s">
        <v>54</v>
      </c>
      <c r="O46" s="112" t="s">
        <v>218</v>
      </c>
      <c r="P46" s="112">
        <f t="shared" si="1"/>
        <v>9.2435276339458885E-3</v>
      </c>
      <c r="Q46" s="112">
        <f t="shared" si="2"/>
        <v>9.6647823192954965E-3</v>
      </c>
      <c r="R46" s="112">
        <f t="shared" si="3"/>
        <v>9.7480429673151205E-3</v>
      </c>
      <c r="S46" s="112">
        <f t="shared" si="4"/>
        <v>9.7052432238151996E-3</v>
      </c>
      <c r="T46" s="112">
        <f t="shared" si="5"/>
        <v>9.4859299596659705E-3</v>
      </c>
      <c r="U46" s="112">
        <f>(P27*P46)+(Q27*Q46)+(R27*R46)+(S27*S46)+(T27*T46)</f>
        <v>9.5880667362695116E-3</v>
      </c>
      <c r="V46" s="112">
        <f t="shared" si="6"/>
        <v>12</v>
      </c>
    </row>
    <row r="47" spans="8:22" x14ac:dyDescent="0.25">
      <c r="N47" s="112" t="s">
        <v>55</v>
      </c>
      <c r="O47" s="112" t="s">
        <v>200</v>
      </c>
      <c r="P47" s="112">
        <f t="shared" si="1"/>
        <v>9.2435276339458885E-3</v>
      </c>
      <c r="Q47" s="112">
        <f t="shared" si="2"/>
        <v>9.6647823192954965E-3</v>
      </c>
      <c r="R47" s="112">
        <f t="shared" si="3"/>
        <v>9.7480429673151205E-3</v>
      </c>
      <c r="S47" s="112">
        <f t="shared" si="4"/>
        <v>9.7052432238151996E-3</v>
      </c>
      <c r="T47" s="112">
        <f t="shared" si="5"/>
        <v>9.4859299596659705E-3</v>
      </c>
      <c r="U47" s="112">
        <f>(P27*P47)+(Q27*Q47)+(R27*R47)+(S27*S47)+(T27*T47)</f>
        <v>9.5880667362695116E-3</v>
      </c>
      <c r="V47" s="112">
        <f t="shared" si="6"/>
        <v>12</v>
      </c>
    </row>
    <row r="48" spans="8:22" x14ac:dyDescent="0.25">
      <c r="N48" s="112" t="s">
        <v>56</v>
      </c>
      <c r="O48" s="112" t="s">
        <v>220</v>
      </c>
      <c r="P48" s="112">
        <f t="shared" si="1"/>
        <v>9.2435276339458885E-3</v>
      </c>
      <c r="Q48" s="112">
        <f t="shared" si="2"/>
        <v>9.6647823192954965E-3</v>
      </c>
      <c r="R48" s="112">
        <f t="shared" si="3"/>
        <v>9.7480429673151205E-3</v>
      </c>
      <c r="S48" s="112">
        <f t="shared" si="4"/>
        <v>9.7052432238151996E-3</v>
      </c>
      <c r="T48" s="112">
        <f t="shared" si="5"/>
        <v>9.4859299596659705E-3</v>
      </c>
      <c r="U48" s="112">
        <f>(P27*P48)+(Q27*Q48)+(R27*R48)+(S27*S48)+(T27*T48)</f>
        <v>9.5880667362695116E-3</v>
      </c>
      <c r="V48" s="112">
        <f t="shared" si="6"/>
        <v>12</v>
      </c>
    </row>
    <row r="50" spans="1:23" x14ac:dyDescent="0.25">
      <c r="A50" s="112" t="s">
        <v>393</v>
      </c>
    </row>
    <row r="51" spans="1:23" x14ac:dyDescent="0.25">
      <c r="A51" s="112" t="s">
        <v>20</v>
      </c>
      <c r="B51" s="112" t="s">
        <v>5</v>
      </c>
      <c r="C51" s="112" t="s">
        <v>6</v>
      </c>
      <c r="D51" s="112" t="s">
        <v>7</v>
      </c>
      <c r="E51" s="112" t="s">
        <v>8</v>
      </c>
      <c r="F51" s="112" t="s">
        <v>9</v>
      </c>
      <c r="G51" s="112" t="s">
        <v>10</v>
      </c>
      <c r="H51" s="112" t="s">
        <v>11</v>
      </c>
      <c r="I51" s="112" t="s">
        <v>12</v>
      </c>
      <c r="J51" s="112" t="s">
        <v>13</v>
      </c>
      <c r="K51" s="112" t="s">
        <v>14</v>
      </c>
      <c r="L51" s="112" t="s">
        <v>15</v>
      </c>
      <c r="M51" s="112" t="s">
        <v>16</v>
      </c>
      <c r="N51" s="112" t="s">
        <v>17</v>
      </c>
      <c r="O51" s="112" t="s">
        <v>18</v>
      </c>
      <c r="P51" s="112" t="s">
        <v>19</v>
      </c>
      <c r="Q51" s="112" t="s">
        <v>51</v>
      </c>
      <c r="R51" s="112" t="s">
        <v>52</v>
      </c>
      <c r="S51" s="112" t="s">
        <v>53</v>
      </c>
      <c r="T51" s="112" t="s">
        <v>54</v>
      </c>
      <c r="U51" s="112" t="s">
        <v>55</v>
      </c>
      <c r="V51" s="112" t="s">
        <v>56</v>
      </c>
    </row>
    <row r="52" spans="1:23" x14ac:dyDescent="0.25">
      <c r="A52" s="112" t="s">
        <v>5</v>
      </c>
      <c r="B52" s="112">
        <v>1</v>
      </c>
      <c r="C52" s="112">
        <f>ABS(IF($B16-$B$17&lt;0,1/(($B16-$B$17)+(-1)),IF($B16-$B$17&gt;=0,($B16-$B$17)+1)))</f>
        <v>1</v>
      </c>
      <c r="D52" s="112">
        <f>ABS(IF($B16-$B$18&lt;0,1/(($B16-$B$18)+(-1)),IF($B16-$B$18&gt;=0,($B16-$B$18)+1)))</f>
        <v>1</v>
      </c>
      <c r="E52" s="112">
        <f>ABS(IF($B16-$B$19&lt;0,1/(($B16-$B$19)+(-1)),IF($B16-$B$19&gt;=0,($B16-$B$19)+1)))</f>
        <v>1</v>
      </c>
      <c r="F52" s="112">
        <f>ABS(IF($B16-$B$20&lt;0,1/(($B16-$B$20)+(-1)),IF($B16-$B$20&gt;=0,($B16-$B$20)+1)))</f>
        <v>2</v>
      </c>
      <c r="G52" s="112">
        <f>ABS(IF($B16-$B$21&lt;0,1/(($B16-$B$21)+(-1)),IF($B16-$B$21&gt;=0,($B16-$B$21)+1)))</f>
        <v>2</v>
      </c>
      <c r="H52" s="112">
        <f t="shared" ref="H52:H57" si="7">ABS(IF($B16-$B$22&lt;0,1/(($B16-$B$22)+(-1)),IF($B16-$B$22&gt;=0,($B16-$B$22)+1)))</f>
        <v>3</v>
      </c>
      <c r="I52" s="112">
        <f t="shared" ref="I52:J58" si="8">ABS(IF($B16-$B$24&lt;0,1/(($B16-$B$24)+(-1)),IF($B16-$B$24&gt;=0,($B16-$B$24)+1)))</f>
        <v>1</v>
      </c>
      <c r="J52" s="112">
        <f t="shared" si="8"/>
        <v>1</v>
      </c>
      <c r="K52" s="112">
        <f t="shared" ref="K52:K60" si="9">ABS(IF($B16-$B$25&lt;0,1/(($B16-$B$25)+(-1)),IF($B16-$B$25&gt;=0,($B16-$B$25)+1)))</f>
        <v>1</v>
      </c>
      <c r="L52" s="112">
        <f t="shared" ref="L52:L61" si="10">ABS(IF($B16-$B$38&lt;0,1/(($B16-$B$38)+(-1)),IF($B16-$B$38&gt;=0,($B16-$B$38)+1)))</f>
        <v>10</v>
      </c>
      <c r="M52" s="112">
        <f t="shared" ref="M52:M61" si="11">ABS(IF($B16-$B$39&lt;0,1/(($B16-$B$39)+(-1)),IF($B16-$B$39&gt;=0,($B16-$B$39)+1)))</f>
        <v>10</v>
      </c>
      <c r="N52" s="112">
        <f t="shared" ref="N52:N61" si="12">ABS(IF($B16-$B$40&lt;0,1/(($B16-$B$40)+(-1)),IF($B16-$B$40&gt;=0,($B16-$B$40)+1)))</f>
        <v>10</v>
      </c>
      <c r="O52" s="112">
        <f t="shared" ref="O52:O61" si="13">ABS(IF($B16-$B$41&lt;0,1/(($B16-$B$41)+(-1)),IF($B16-$B$41&gt;=0,($B16-$B$41)+1)))</f>
        <v>10</v>
      </c>
      <c r="P52" s="112">
        <f t="shared" ref="P52:P61" si="14">ABS(IF($B16-$B$42&lt;0,1/(($B16-$B$42)+(-1)),IF($B16-$B$42&gt;=0,($B16-$B$42)+1)))</f>
        <v>10</v>
      </c>
      <c r="Q52" s="112">
        <f t="shared" ref="Q52:Q61" si="15">ABS(IF($B16-$B$43&lt;0,1/(($B16-$B$43)+(-1)),IF($B16-$B$43&gt;=0,($B16-$B$43)+1)))</f>
        <v>10</v>
      </c>
      <c r="R52" s="112">
        <f t="shared" ref="R52:R61" si="16">ABS(IF($B16-$B$44&lt;0,1/(($B16-$B$44)+(-1)),IF($B16-$B$44&gt;=0,($B16-$B$44)+1)))</f>
        <v>10</v>
      </c>
      <c r="S52" s="112">
        <f t="shared" ref="S52:S61" si="17">ABS(IF($B16-$B$45&lt;0,1/(($B16-$B$45)+(-1)),IF($B16-$B$45&gt;=0,($B16-$B$45)+1)))</f>
        <v>10</v>
      </c>
      <c r="T52" s="112">
        <f t="shared" ref="T52:T61" si="18">ABS(IF($B16-$B$46&lt;0,1/(($B16-$B$46)+(-1)),IF($B16-$B$46&gt;=0,($B16-$B$46)+1)))</f>
        <v>10</v>
      </c>
      <c r="U52" s="112">
        <f t="shared" ref="U52:U61" si="19">ABS(IF($B16-$B$47&lt;0,1/(($B16-$B$47)+(-1)),IF($B16-$B$47&gt;=0,($B16-$B$47)+1)))</f>
        <v>10</v>
      </c>
      <c r="V52" s="112">
        <f t="shared" ref="V52:V61" si="20">ABS(IF($B16-$B$48&lt;0,1/(($B16-$B$48)+(-1)),IF($B16-$B$48&gt;=0,($B16-$B$48)+1)))</f>
        <v>10</v>
      </c>
      <c r="W52" s="112" t="s">
        <v>241</v>
      </c>
    </row>
    <row r="53" spans="1:23" x14ac:dyDescent="0.25">
      <c r="A53" s="112" t="s">
        <v>6</v>
      </c>
      <c r="B53" s="112">
        <f>1/C52</f>
        <v>1</v>
      </c>
      <c r="C53" s="112">
        <v>1</v>
      </c>
      <c r="D53" s="112">
        <f>ABS(IF($B17-$B$18&lt;0,1/(($B17-$B$18)+(-1)),IF($B17-$B$18&gt;=0,($B17-$B$18)+1)))</f>
        <v>1</v>
      </c>
      <c r="E53" s="112">
        <f>ABS(IF($B17-$B$19&lt;0,1/(($B17-$B$19)+(-1)),IF($B17-$B$19&gt;=0,($B17-$B$19)+1)))</f>
        <v>1</v>
      </c>
      <c r="F53" s="112">
        <f>ABS(IF($B17-$B$20&lt;0,1/(($B17-$B$20)+(-1)),IF($B17-$B$20&gt;=0,($B17-$B$20)+1)))</f>
        <v>2</v>
      </c>
      <c r="G53" s="112">
        <f>ABS(IF($B17-$B$21&lt;0,1/(($B17-$B$21)+(-1)),IF($B17-$B$21&gt;=0,($B17-$B$21)+1)))</f>
        <v>2</v>
      </c>
      <c r="H53" s="112">
        <f t="shared" si="7"/>
        <v>3</v>
      </c>
      <c r="I53" s="112">
        <f t="shared" si="8"/>
        <v>1</v>
      </c>
      <c r="J53" s="112">
        <f t="shared" si="8"/>
        <v>1</v>
      </c>
      <c r="K53" s="112">
        <f t="shared" si="9"/>
        <v>1</v>
      </c>
      <c r="L53" s="112">
        <f t="shared" si="10"/>
        <v>10</v>
      </c>
      <c r="M53" s="112">
        <f t="shared" si="11"/>
        <v>10</v>
      </c>
      <c r="N53" s="112">
        <f t="shared" si="12"/>
        <v>10</v>
      </c>
      <c r="O53" s="112">
        <f t="shared" si="13"/>
        <v>10</v>
      </c>
      <c r="P53" s="112">
        <f t="shared" si="14"/>
        <v>10</v>
      </c>
      <c r="Q53" s="112">
        <f t="shared" si="15"/>
        <v>10</v>
      </c>
      <c r="R53" s="112">
        <f t="shared" si="16"/>
        <v>10</v>
      </c>
      <c r="S53" s="112">
        <f t="shared" si="17"/>
        <v>10</v>
      </c>
      <c r="T53" s="112">
        <f t="shared" si="18"/>
        <v>10</v>
      </c>
      <c r="U53" s="112">
        <f t="shared" si="19"/>
        <v>10</v>
      </c>
      <c r="V53" s="112">
        <f t="shared" si="20"/>
        <v>10</v>
      </c>
    </row>
    <row r="54" spans="1:23" x14ac:dyDescent="0.25">
      <c r="A54" s="112" t="s">
        <v>7</v>
      </c>
      <c r="B54" s="112">
        <f>1/D52</f>
        <v>1</v>
      </c>
      <c r="C54" s="112">
        <f>1/D53</f>
        <v>1</v>
      </c>
      <c r="D54" s="112">
        <v>1</v>
      </c>
      <c r="E54" s="112">
        <f>ABS(IF($B18-$B$19&lt;0,1/(($B18-$B$19)+(-1)),IF($B18-$B$19&gt;=0,($B18-$B$19)+1)))</f>
        <v>1</v>
      </c>
      <c r="F54" s="112">
        <f>ABS(IF($B18-$B$20&lt;0,1/(($B18-$B$20)+(-1)),IF($B18-$B$20&gt;=0,($B18-$B$20)+1)))</f>
        <v>2</v>
      </c>
      <c r="G54" s="112">
        <f>ABS(IF($B18-$B$21&lt;0,1/(($B18-$B$21)+(-1)),IF($B18-$B$21&gt;=0,($B18-$B$21)+1)))</f>
        <v>2</v>
      </c>
      <c r="H54" s="112">
        <f t="shared" si="7"/>
        <v>3</v>
      </c>
      <c r="I54" s="112">
        <f t="shared" si="8"/>
        <v>1</v>
      </c>
      <c r="J54" s="112">
        <f t="shared" si="8"/>
        <v>1</v>
      </c>
      <c r="K54" s="112">
        <f t="shared" si="9"/>
        <v>1</v>
      </c>
      <c r="L54" s="112">
        <f t="shared" si="10"/>
        <v>10</v>
      </c>
      <c r="M54" s="112">
        <f t="shared" si="11"/>
        <v>10</v>
      </c>
      <c r="N54" s="112">
        <f t="shared" si="12"/>
        <v>10</v>
      </c>
      <c r="O54" s="112">
        <f t="shared" si="13"/>
        <v>10</v>
      </c>
      <c r="P54" s="112">
        <f t="shared" si="14"/>
        <v>10</v>
      </c>
      <c r="Q54" s="112">
        <f t="shared" si="15"/>
        <v>10</v>
      </c>
      <c r="R54" s="112">
        <f t="shared" si="16"/>
        <v>10</v>
      </c>
      <c r="S54" s="112">
        <f t="shared" si="17"/>
        <v>10</v>
      </c>
      <c r="T54" s="112">
        <f t="shared" si="18"/>
        <v>10</v>
      </c>
      <c r="U54" s="112">
        <f t="shared" si="19"/>
        <v>10</v>
      </c>
      <c r="V54" s="112">
        <f t="shared" si="20"/>
        <v>10</v>
      </c>
    </row>
    <row r="55" spans="1:23" x14ac:dyDescent="0.25">
      <c r="A55" s="112" t="s">
        <v>8</v>
      </c>
      <c r="B55" s="112">
        <f>1/E52</f>
        <v>1</v>
      </c>
      <c r="C55" s="112">
        <f>1/E53</f>
        <v>1</v>
      </c>
      <c r="D55" s="112">
        <f>1/E54</f>
        <v>1</v>
      </c>
      <c r="E55" s="112">
        <v>1</v>
      </c>
      <c r="F55" s="112">
        <f>ABS(IF($B19-$B$20&lt;0,1/(($B19-$B$20)+(-1)),IF($B19-$B$20&gt;=0,($B19-$B$20)+1)))</f>
        <v>2</v>
      </c>
      <c r="G55" s="112">
        <f>ABS(IF($B19-$B$21&lt;0,1/(($B19-$B$21)+(-1)),IF($B19-$B$21&gt;=0,($B19-$B$21)+1)))</f>
        <v>2</v>
      </c>
      <c r="H55" s="112">
        <f t="shared" si="7"/>
        <v>3</v>
      </c>
      <c r="I55" s="112">
        <f t="shared" si="8"/>
        <v>1</v>
      </c>
      <c r="J55" s="112">
        <f t="shared" si="8"/>
        <v>1</v>
      </c>
      <c r="K55" s="112">
        <f t="shared" si="9"/>
        <v>1</v>
      </c>
      <c r="L55" s="112">
        <f t="shared" si="10"/>
        <v>10</v>
      </c>
      <c r="M55" s="112">
        <f t="shared" si="11"/>
        <v>10</v>
      </c>
      <c r="N55" s="112">
        <f t="shared" si="12"/>
        <v>10</v>
      </c>
      <c r="O55" s="112">
        <f t="shared" si="13"/>
        <v>10</v>
      </c>
      <c r="P55" s="112">
        <f t="shared" si="14"/>
        <v>10</v>
      </c>
      <c r="Q55" s="112">
        <f t="shared" si="15"/>
        <v>10</v>
      </c>
      <c r="R55" s="112">
        <f t="shared" si="16"/>
        <v>10</v>
      </c>
      <c r="S55" s="112">
        <f t="shared" si="17"/>
        <v>10</v>
      </c>
      <c r="T55" s="112">
        <f t="shared" si="18"/>
        <v>10</v>
      </c>
      <c r="U55" s="112">
        <f t="shared" si="19"/>
        <v>10</v>
      </c>
      <c r="V55" s="112">
        <f t="shared" si="20"/>
        <v>10</v>
      </c>
    </row>
    <row r="56" spans="1:23" x14ac:dyDescent="0.25">
      <c r="A56" s="112" t="s">
        <v>9</v>
      </c>
      <c r="B56" s="112">
        <f>1/F52</f>
        <v>0.5</v>
      </c>
      <c r="C56" s="112">
        <f>1/F53</f>
        <v>0.5</v>
      </c>
      <c r="D56" s="112">
        <f>1/F54</f>
        <v>0.5</v>
      </c>
      <c r="E56" s="112">
        <f>1/F55</f>
        <v>0.5</v>
      </c>
      <c r="F56" s="112">
        <v>1</v>
      </c>
      <c r="G56" s="112">
        <f>ABS(IF($B20-$B$21&lt;0,1/(($B20-$B$21)+(-1)),IF($B20-$B$21&gt;=0,($B20-$B$21)+1)))</f>
        <v>1</v>
      </c>
      <c r="H56" s="112">
        <f t="shared" si="7"/>
        <v>2</v>
      </c>
      <c r="I56" s="112">
        <f t="shared" si="8"/>
        <v>0.5</v>
      </c>
      <c r="J56" s="112">
        <f t="shared" si="8"/>
        <v>0.5</v>
      </c>
      <c r="K56" s="112">
        <f t="shared" si="9"/>
        <v>0.5</v>
      </c>
      <c r="L56" s="112">
        <f t="shared" si="10"/>
        <v>9</v>
      </c>
      <c r="M56" s="112">
        <f t="shared" si="11"/>
        <v>9</v>
      </c>
      <c r="N56" s="112">
        <f t="shared" si="12"/>
        <v>9</v>
      </c>
      <c r="O56" s="112">
        <f t="shared" si="13"/>
        <v>9</v>
      </c>
      <c r="P56" s="112">
        <f t="shared" si="14"/>
        <v>9</v>
      </c>
      <c r="Q56" s="112">
        <f t="shared" si="15"/>
        <v>9</v>
      </c>
      <c r="R56" s="112">
        <f t="shared" si="16"/>
        <v>9</v>
      </c>
      <c r="S56" s="112">
        <f t="shared" si="17"/>
        <v>9</v>
      </c>
      <c r="T56" s="112">
        <f t="shared" si="18"/>
        <v>9</v>
      </c>
      <c r="U56" s="112">
        <f t="shared" si="19"/>
        <v>9</v>
      </c>
      <c r="V56" s="112">
        <f t="shared" si="20"/>
        <v>9</v>
      </c>
    </row>
    <row r="57" spans="1:23" x14ac:dyDescent="0.25">
      <c r="A57" s="112" t="s">
        <v>10</v>
      </c>
      <c r="B57" s="112">
        <f>1/G52</f>
        <v>0.5</v>
      </c>
      <c r="C57" s="112">
        <f>1/G53</f>
        <v>0.5</v>
      </c>
      <c r="D57" s="112">
        <f>1/G54</f>
        <v>0.5</v>
      </c>
      <c r="E57" s="112">
        <f>1/G55</f>
        <v>0.5</v>
      </c>
      <c r="F57" s="112">
        <f>1/G56</f>
        <v>1</v>
      </c>
      <c r="G57" s="112">
        <v>1</v>
      </c>
      <c r="H57" s="112">
        <f t="shared" si="7"/>
        <v>2</v>
      </c>
      <c r="I57" s="112">
        <f t="shared" si="8"/>
        <v>0.5</v>
      </c>
      <c r="J57" s="112">
        <f t="shared" si="8"/>
        <v>0.5</v>
      </c>
      <c r="K57" s="112">
        <f t="shared" si="9"/>
        <v>0.5</v>
      </c>
      <c r="L57" s="112">
        <f t="shared" si="10"/>
        <v>9</v>
      </c>
      <c r="M57" s="112">
        <f t="shared" si="11"/>
        <v>9</v>
      </c>
      <c r="N57" s="112">
        <f t="shared" si="12"/>
        <v>9</v>
      </c>
      <c r="O57" s="112">
        <f t="shared" si="13"/>
        <v>9</v>
      </c>
      <c r="P57" s="112">
        <f t="shared" si="14"/>
        <v>9</v>
      </c>
      <c r="Q57" s="112">
        <f t="shared" si="15"/>
        <v>9</v>
      </c>
      <c r="R57" s="112">
        <f t="shared" si="16"/>
        <v>9</v>
      </c>
      <c r="S57" s="112">
        <f t="shared" si="17"/>
        <v>9</v>
      </c>
      <c r="T57" s="112">
        <f t="shared" si="18"/>
        <v>9</v>
      </c>
      <c r="U57" s="112">
        <f t="shared" si="19"/>
        <v>9</v>
      </c>
      <c r="V57" s="112">
        <f t="shared" si="20"/>
        <v>9</v>
      </c>
    </row>
    <row r="58" spans="1:23" x14ac:dyDescent="0.25">
      <c r="A58" s="112" t="s">
        <v>11</v>
      </c>
      <c r="B58" s="112">
        <f>1/H52</f>
        <v>0.33333333333333331</v>
      </c>
      <c r="C58" s="112">
        <f>1/H53</f>
        <v>0.33333333333333331</v>
      </c>
      <c r="D58" s="112">
        <f>1/H54</f>
        <v>0.33333333333333331</v>
      </c>
      <c r="E58" s="112">
        <f>1/H55</f>
        <v>0.33333333333333331</v>
      </c>
      <c r="F58" s="112">
        <f>1/H56</f>
        <v>0.5</v>
      </c>
      <c r="G58" s="112">
        <f>1/H57</f>
        <v>0.5</v>
      </c>
      <c r="H58" s="112">
        <v>1</v>
      </c>
      <c r="I58" s="112">
        <f t="shared" si="8"/>
        <v>0.33333333333333331</v>
      </c>
      <c r="J58" s="112">
        <f t="shared" si="8"/>
        <v>0.33333333333333331</v>
      </c>
      <c r="K58" s="112">
        <f t="shared" si="9"/>
        <v>0.33333333333333331</v>
      </c>
      <c r="L58" s="112">
        <f t="shared" si="10"/>
        <v>8</v>
      </c>
      <c r="M58" s="112">
        <f t="shared" si="11"/>
        <v>8</v>
      </c>
      <c r="N58" s="112">
        <f t="shared" si="12"/>
        <v>8</v>
      </c>
      <c r="O58" s="112">
        <f t="shared" si="13"/>
        <v>8</v>
      </c>
      <c r="P58" s="112">
        <f t="shared" si="14"/>
        <v>8</v>
      </c>
      <c r="Q58" s="112">
        <f t="shared" si="15"/>
        <v>8</v>
      </c>
      <c r="R58" s="112">
        <f t="shared" si="16"/>
        <v>8</v>
      </c>
      <c r="S58" s="112">
        <f t="shared" si="17"/>
        <v>8</v>
      </c>
      <c r="T58" s="112">
        <f t="shared" si="18"/>
        <v>8</v>
      </c>
      <c r="U58" s="112">
        <f t="shared" si="19"/>
        <v>8</v>
      </c>
      <c r="V58" s="112">
        <f t="shared" si="20"/>
        <v>8</v>
      </c>
    </row>
    <row r="59" spans="1:23" x14ac:dyDescent="0.25">
      <c r="A59" s="112" t="s">
        <v>12</v>
      </c>
      <c r="B59" s="112">
        <f>1/I52</f>
        <v>1</v>
      </c>
      <c r="C59" s="112">
        <f>1/I53</f>
        <v>1</v>
      </c>
      <c r="D59" s="112">
        <f>1/I54</f>
        <v>1</v>
      </c>
      <c r="E59" s="112">
        <f>1/I55</f>
        <v>1</v>
      </c>
      <c r="F59" s="112">
        <f>1/I56</f>
        <v>2</v>
      </c>
      <c r="G59" s="112">
        <f>1/I57</f>
        <v>2</v>
      </c>
      <c r="H59" s="112">
        <f>1/I58</f>
        <v>3</v>
      </c>
      <c r="I59" s="112">
        <v>1</v>
      </c>
      <c r="J59" s="112">
        <f>ABS(IF($B23-$B$24&lt;0,1/(($B23-$B$24)+(-1)),IF($B23-$B$24&gt;=0,($B23-$B$24)+1)))</f>
        <v>1</v>
      </c>
      <c r="K59" s="112">
        <f t="shared" si="9"/>
        <v>1</v>
      </c>
      <c r="L59" s="112">
        <f t="shared" si="10"/>
        <v>10</v>
      </c>
      <c r="M59" s="112">
        <f t="shared" si="11"/>
        <v>10</v>
      </c>
      <c r="N59" s="112">
        <f t="shared" si="12"/>
        <v>10</v>
      </c>
      <c r="O59" s="112">
        <f t="shared" si="13"/>
        <v>10</v>
      </c>
      <c r="P59" s="112">
        <f t="shared" si="14"/>
        <v>10</v>
      </c>
      <c r="Q59" s="112">
        <f t="shared" si="15"/>
        <v>10</v>
      </c>
      <c r="R59" s="112">
        <f t="shared" si="16"/>
        <v>10</v>
      </c>
      <c r="S59" s="112">
        <f t="shared" si="17"/>
        <v>10</v>
      </c>
      <c r="T59" s="112">
        <f t="shared" si="18"/>
        <v>10</v>
      </c>
      <c r="U59" s="112">
        <f t="shared" si="19"/>
        <v>10</v>
      </c>
      <c r="V59" s="112">
        <f t="shared" si="20"/>
        <v>10</v>
      </c>
    </row>
    <row r="60" spans="1:23" x14ac:dyDescent="0.25">
      <c r="A60" s="112" t="s">
        <v>13</v>
      </c>
      <c r="B60" s="112">
        <f>1/J52</f>
        <v>1</v>
      </c>
      <c r="C60" s="112">
        <f>1/J53</f>
        <v>1</v>
      </c>
      <c r="D60" s="112">
        <f>1/J54</f>
        <v>1</v>
      </c>
      <c r="E60" s="112">
        <f>1/J55</f>
        <v>1</v>
      </c>
      <c r="F60" s="112">
        <f>1/J56</f>
        <v>2</v>
      </c>
      <c r="G60" s="112">
        <f>1/J57</f>
        <v>2</v>
      </c>
      <c r="H60" s="112">
        <f>1/J58</f>
        <v>3</v>
      </c>
      <c r="I60" s="112">
        <f>1/J59</f>
        <v>1</v>
      </c>
      <c r="J60" s="112">
        <v>1</v>
      </c>
      <c r="K60" s="112">
        <f t="shared" si="9"/>
        <v>1</v>
      </c>
      <c r="L60" s="112">
        <f t="shared" si="10"/>
        <v>10</v>
      </c>
      <c r="M60" s="112">
        <f t="shared" si="11"/>
        <v>10</v>
      </c>
      <c r="N60" s="112">
        <f t="shared" si="12"/>
        <v>10</v>
      </c>
      <c r="O60" s="112">
        <f t="shared" si="13"/>
        <v>10</v>
      </c>
      <c r="P60" s="112">
        <f t="shared" si="14"/>
        <v>10</v>
      </c>
      <c r="Q60" s="112">
        <f t="shared" si="15"/>
        <v>10</v>
      </c>
      <c r="R60" s="112">
        <f t="shared" si="16"/>
        <v>10</v>
      </c>
      <c r="S60" s="112">
        <f t="shared" si="17"/>
        <v>10</v>
      </c>
      <c r="T60" s="112">
        <f t="shared" si="18"/>
        <v>10</v>
      </c>
      <c r="U60" s="112">
        <f t="shared" si="19"/>
        <v>10</v>
      </c>
      <c r="V60" s="112">
        <f t="shared" si="20"/>
        <v>10</v>
      </c>
    </row>
    <row r="61" spans="1:23" x14ac:dyDescent="0.25">
      <c r="A61" s="112" t="s">
        <v>14</v>
      </c>
      <c r="B61" s="112">
        <f>1/K52</f>
        <v>1</v>
      </c>
      <c r="C61" s="112">
        <f>1/K53</f>
        <v>1</v>
      </c>
      <c r="D61" s="112">
        <f>1/K54</f>
        <v>1</v>
      </c>
      <c r="E61" s="112">
        <f>1/K55</f>
        <v>1</v>
      </c>
      <c r="F61" s="112">
        <f>1/K56</f>
        <v>2</v>
      </c>
      <c r="G61" s="112">
        <f>1/K57</f>
        <v>2</v>
      </c>
      <c r="H61" s="112">
        <f>1/K58</f>
        <v>3</v>
      </c>
      <c r="I61" s="112">
        <f>1/K59</f>
        <v>1</v>
      </c>
      <c r="J61" s="112">
        <f>1/K60</f>
        <v>1</v>
      </c>
      <c r="K61" s="112">
        <v>1</v>
      </c>
      <c r="L61" s="112">
        <f t="shared" si="10"/>
        <v>10</v>
      </c>
      <c r="M61" s="112">
        <f t="shared" si="11"/>
        <v>10</v>
      </c>
      <c r="N61" s="112">
        <f t="shared" si="12"/>
        <v>10</v>
      </c>
      <c r="O61" s="112">
        <f t="shared" si="13"/>
        <v>10</v>
      </c>
      <c r="P61" s="112">
        <f t="shared" si="14"/>
        <v>10</v>
      </c>
      <c r="Q61" s="112">
        <f t="shared" si="15"/>
        <v>10</v>
      </c>
      <c r="R61" s="112">
        <f t="shared" si="16"/>
        <v>10</v>
      </c>
      <c r="S61" s="112">
        <f t="shared" si="17"/>
        <v>10</v>
      </c>
      <c r="T61" s="112">
        <f t="shared" si="18"/>
        <v>10</v>
      </c>
      <c r="U61" s="112">
        <f t="shared" si="19"/>
        <v>10</v>
      </c>
      <c r="V61" s="112">
        <f t="shared" si="20"/>
        <v>10</v>
      </c>
    </row>
    <row r="62" spans="1:23" x14ac:dyDescent="0.25">
      <c r="A62" s="112" t="s">
        <v>15</v>
      </c>
      <c r="B62" s="112">
        <f>1/L52</f>
        <v>0.1</v>
      </c>
      <c r="C62" s="112">
        <f>1/L53</f>
        <v>0.1</v>
      </c>
      <c r="D62" s="112">
        <f>1/L54</f>
        <v>0.1</v>
      </c>
      <c r="E62" s="112">
        <f>1/L55</f>
        <v>0.1</v>
      </c>
      <c r="F62" s="112">
        <f>1/L56</f>
        <v>0.1111111111111111</v>
      </c>
      <c r="G62" s="112">
        <f>1/L57</f>
        <v>0.1111111111111111</v>
      </c>
      <c r="H62" s="112">
        <f>1/L58</f>
        <v>0.125</v>
      </c>
      <c r="I62" s="112">
        <f>1/L59</f>
        <v>0.1</v>
      </c>
      <c r="J62" s="112">
        <f>1/L60</f>
        <v>0.1</v>
      </c>
      <c r="K62" s="112">
        <f>1/L61</f>
        <v>0.1</v>
      </c>
      <c r="L62" s="112">
        <v>1</v>
      </c>
      <c r="M62" s="112">
        <f t="shared" ref="M62" si="21">ABS(IF($B38-$B$39&lt;0,1/(($B38-$B$39)+(-1)),IF($B38-$B$39&gt;=0,($B38-$B$39)+1)))</f>
        <v>1</v>
      </c>
      <c r="N62" s="112">
        <f t="shared" ref="N62:N63" si="22">ABS(IF($B38-$B$40&lt;0,1/(($B38-$B$40)+(-1)),IF($B38-$B$40&gt;=0,($B38-$B$40)+1)))</f>
        <v>1</v>
      </c>
      <c r="O62" s="112">
        <f t="shared" ref="O62:O64" si="23">ABS(IF($B38-$B$41&lt;0,1/(($B38-$B$41)+(-1)),IF($B38-$B$41&gt;=0,($B38-$B$41)+1)))</f>
        <v>1</v>
      </c>
      <c r="P62" s="112">
        <f t="shared" ref="P62:P65" si="24">ABS(IF($B38-$B$42&lt;0,1/(($B38-$B$42)+(-1)),IF($B38-$B$42&gt;=0,($B38-$B$42)+1)))</f>
        <v>1</v>
      </c>
      <c r="Q62" s="112">
        <f t="shared" ref="Q62:Q66" si="25">ABS(IF($B38-$B$43&lt;0,1/(($B38-$B$43)+(-1)),IF($B38-$B$43&gt;=0,($B38-$B$43)+1)))</f>
        <v>1</v>
      </c>
      <c r="R62" s="112">
        <f t="shared" ref="R62:R67" si="26">ABS(IF($B38-$B$44&lt;0,1/(($B38-$B$44)+(-1)),IF($B38-$B$44&gt;=0,($B38-$B$44)+1)))</f>
        <v>1</v>
      </c>
      <c r="S62" s="112">
        <f t="shared" ref="S62:S68" si="27">ABS(IF($B38-$B$45&lt;0,1/(($B38-$B$45)+(-1)),IF($B38-$B$45&gt;=0,($B38-$B$45)+1)))</f>
        <v>1</v>
      </c>
      <c r="T62" s="112">
        <f t="shared" ref="T62:T69" si="28">ABS(IF($B38-$B$46&lt;0,1/(($B38-$B$46)+(-1)),IF($B38-$B$46&gt;=0,($B38-$B$46)+1)))</f>
        <v>1</v>
      </c>
      <c r="U62" s="112">
        <f t="shared" ref="U62:U70" si="29">ABS(IF($B38-$B$47&lt;0,1/(($B38-$B$47)+(-1)),IF($B38-$B$47&gt;=0,($B38-$B$47)+1)))</f>
        <v>1</v>
      </c>
      <c r="V62" s="112">
        <f t="shared" ref="V62:V71" si="30">ABS(IF($B38-$B$48&lt;0,1/(($B38-$B$48)+(-1)),IF($B38-$B$48&gt;=0,($B38-$B$48)+1)))</f>
        <v>1</v>
      </c>
    </row>
    <row r="63" spans="1:23" x14ac:dyDescent="0.25">
      <c r="A63" s="112" t="s">
        <v>16</v>
      </c>
      <c r="B63" s="112">
        <f>1/M52</f>
        <v>0.1</v>
      </c>
      <c r="C63" s="112">
        <f>1/M53</f>
        <v>0.1</v>
      </c>
      <c r="D63" s="112">
        <f>1/M54</f>
        <v>0.1</v>
      </c>
      <c r="E63" s="112">
        <f>1/M54</f>
        <v>0.1</v>
      </c>
      <c r="F63" s="112">
        <f>1/M56</f>
        <v>0.1111111111111111</v>
      </c>
      <c r="G63" s="112">
        <f>1/M57</f>
        <v>0.1111111111111111</v>
      </c>
      <c r="H63" s="112">
        <f>1/M58</f>
        <v>0.125</v>
      </c>
      <c r="I63" s="112">
        <f>1/M59</f>
        <v>0.1</v>
      </c>
      <c r="J63" s="112">
        <f>1/M60</f>
        <v>0.1</v>
      </c>
      <c r="K63" s="112">
        <f>1/M61</f>
        <v>0.1</v>
      </c>
      <c r="L63" s="112">
        <f>1/M62</f>
        <v>1</v>
      </c>
      <c r="M63" s="112">
        <v>1</v>
      </c>
      <c r="N63" s="112">
        <f t="shared" si="22"/>
        <v>1</v>
      </c>
      <c r="O63" s="112">
        <f t="shared" si="23"/>
        <v>1</v>
      </c>
      <c r="P63" s="112">
        <f t="shared" si="24"/>
        <v>1</v>
      </c>
      <c r="Q63" s="112">
        <f t="shared" si="25"/>
        <v>1</v>
      </c>
      <c r="R63" s="112">
        <f t="shared" si="26"/>
        <v>1</v>
      </c>
      <c r="S63" s="112">
        <f t="shared" si="27"/>
        <v>1</v>
      </c>
      <c r="T63" s="112">
        <f t="shared" si="28"/>
        <v>1</v>
      </c>
      <c r="U63" s="112">
        <f t="shared" si="29"/>
        <v>1</v>
      </c>
      <c r="V63" s="112">
        <f t="shared" si="30"/>
        <v>1</v>
      </c>
    </row>
    <row r="64" spans="1:23" x14ac:dyDescent="0.25">
      <c r="A64" s="112" t="s">
        <v>17</v>
      </c>
      <c r="B64" s="112">
        <f>1/N52</f>
        <v>0.1</v>
      </c>
      <c r="C64" s="112">
        <f>1/N53</f>
        <v>0.1</v>
      </c>
      <c r="D64" s="112">
        <f>1/N54</f>
        <v>0.1</v>
      </c>
      <c r="E64" s="112">
        <f>1/N54</f>
        <v>0.1</v>
      </c>
      <c r="F64" s="112">
        <f>1/N56</f>
        <v>0.1111111111111111</v>
      </c>
      <c r="G64" s="112">
        <f>1/N57</f>
        <v>0.1111111111111111</v>
      </c>
      <c r="H64" s="112">
        <f>1/N58</f>
        <v>0.125</v>
      </c>
      <c r="I64" s="112">
        <f>1/N59</f>
        <v>0.1</v>
      </c>
      <c r="J64" s="112">
        <f>1/N60</f>
        <v>0.1</v>
      </c>
      <c r="K64" s="112">
        <f>1/N61</f>
        <v>0.1</v>
      </c>
      <c r="L64" s="112">
        <f>1/N62</f>
        <v>1</v>
      </c>
      <c r="M64" s="112">
        <f>1/N63</f>
        <v>1</v>
      </c>
      <c r="N64" s="112">
        <v>1</v>
      </c>
      <c r="O64" s="112">
        <f t="shared" si="23"/>
        <v>1</v>
      </c>
      <c r="P64" s="112">
        <f t="shared" si="24"/>
        <v>1</v>
      </c>
      <c r="Q64" s="112">
        <f t="shared" si="25"/>
        <v>1</v>
      </c>
      <c r="R64" s="112">
        <f t="shared" si="26"/>
        <v>1</v>
      </c>
      <c r="S64" s="112">
        <f t="shared" si="27"/>
        <v>1</v>
      </c>
      <c r="T64" s="112">
        <f t="shared" si="28"/>
        <v>1</v>
      </c>
      <c r="U64" s="112">
        <f t="shared" si="29"/>
        <v>1</v>
      </c>
      <c r="V64" s="112">
        <f t="shared" si="30"/>
        <v>1</v>
      </c>
    </row>
    <row r="65" spans="1:23" x14ac:dyDescent="0.25">
      <c r="A65" s="112" t="s">
        <v>18</v>
      </c>
      <c r="B65" s="112">
        <f>1/O52</f>
        <v>0.1</v>
      </c>
      <c r="C65" s="112">
        <f>1/O53</f>
        <v>0.1</v>
      </c>
      <c r="D65" s="112">
        <f>1/O54</f>
        <v>0.1</v>
      </c>
      <c r="E65" s="112">
        <f>1/O54</f>
        <v>0.1</v>
      </c>
      <c r="F65" s="112">
        <f>1/O56</f>
        <v>0.1111111111111111</v>
      </c>
      <c r="G65" s="112">
        <f>1/O57</f>
        <v>0.1111111111111111</v>
      </c>
      <c r="H65" s="112">
        <f>1/O58</f>
        <v>0.125</v>
      </c>
      <c r="I65" s="112">
        <f>1/O59</f>
        <v>0.1</v>
      </c>
      <c r="J65" s="112">
        <f>1/O60</f>
        <v>0.1</v>
      </c>
      <c r="K65" s="112">
        <f>1/O61</f>
        <v>0.1</v>
      </c>
      <c r="L65" s="112">
        <f>1/O62</f>
        <v>1</v>
      </c>
      <c r="M65" s="112">
        <f>1/O63</f>
        <v>1</v>
      </c>
      <c r="N65" s="112">
        <f>1/O64</f>
        <v>1</v>
      </c>
      <c r="O65" s="112">
        <v>1</v>
      </c>
      <c r="P65" s="112">
        <f t="shared" si="24"/>
        <v>1</v>
      </c>
      <c r="Q65" s="112">
        <f t="shared" si="25"/>
        <v>1</v>
      </c>
      <c r="R65" s="112">
        <f t="shared" si="26"/>
        <v>1</v>
      </c>
      <c r="S65" s="112">
        <f t="shared" si="27"/>
        <v>1</v>
      </c>
      <c r="T65" s="112">
        <f t="shared" si="28"/>
        <v>1</v>
      </c>
      <c r="U65" s="112">
        <f t="shared" si="29"/>
        <v>1</v>
      </c>
      <c r="V65" s="112">
        <f t="shared" si="30"/>
        <v>1</v>
      </c>
    </row>
    <row r="66" spans="1:23" x14ac:dyDescent="0.25">
      <c r="A66" s="112" t="s">
        <v>19</v>
      </c>
      <c r="B66" s="112">
        <f>1/P52</f>
        <v>0.1</v>
      </c>
      <c r="C66" s="112">
        <f>1/P53</f>
        <v>0.1</v>
      </c>
      <c r="D66" s="112">
        <f>1/P54</f>
        <v>0.1</v>
      </c>
      <c r="E66" s="112">
        <f>1/P54</f>
        <v>0.1</v>
      </c>
      <c r="F66" s="112">
        <f>1/P56</f>
        <v>0.1111111111111111</v>
      </c>
      <c r="G66" s="112">
        <f>1/P57</f>
        <v>0.1111111111111111</v>
      </c>
      <c r="H66" s="112">
        <f>1/P58</f>
        <v>0.125</v>
      </c>
      <c r="I66" s="112">
        <f>1/P59</f>
        <v>0.1</v>
      </c>
      <c r="J66" s="112">
        <f>1/P60</f>
        <v>0.1</v>
      </c>
      <c r="K66" s="112">
        <f>1/P61</f>
        <v>0.1</v>
      </c>
      <c r="L66" s="112">
        <f>1/P62</f>
        <v>1</v>
      </c>
      <c r="M66" s="112">
        <f>1/P63</f>
        <v>1</v>
      </c>
      <c r="N66" s="112">
        <f>1/P64</f>
        <v>1</v>
      </c>
      <c r="O66" s="112">
        <f>1/P65</f>
        <v>1</v>
      </c>
      <c r="P66" s="112">
        <v>1</v>
      </c>
      <c r="Q66" s="112">
        <f t="shared" si="25"/>
        <v>1</v>
      </c>
      <c r="R66" s="112">
        <f t="shared" si="26"/>
        <v>1</v>
      </c>
      <c r="S66" s="112">
        <f t="shared" si="27"/>
        <v>1</v>
      </c>
      <c r="T66" s="112">
        <f t="shared" si="28"/>
        <v>1</v>
      </c>
      <c r="U66" s="112">
        <f t="shared" si="29"/>
        <v>1</v>
      </c>
      <c r="V66" s="112">
        <f t="shared" si="30"/>
        <v>1</v>
      </c>
    </row>
    <row r="67" spans="1:23" x14ac:dyDescent="0.25">
      <c r="A67" s="112" t="s">
        <v>51</v>
      </c>
      <c r="B67" s="112">
        <f>1/Q52</f>
        <v>0.1</v>
      </c>
      <c r="C67" s="112">
        <f>1/Q53</f>
        <v>0.1</v>
      </c>
      <c r="D67" s="112">
        <f>1/Q54</f>
        <v>0.1</v>
      </c>
      <c r="E67" s="112">
        <f>1/Q54</f>
        <v>0.1</v>
      </c>
      <c r="F67" s="112">
        <f>1/Q56</f>
        <v>0.1111111111111111</v>
      </c>
      <c r="G67" s="112">
        <f>1/Q57</f>
        <v>0.1111111111111111</v>
      </c>
      <c r="H67" s="112">
        <f>1/Q58</f>
        <v>0.125</v>
      </c>
      <c r="I67" s="112">
        <f>1/Q59</f>
        <v>0.1</v>
      </c>
      <c r="J67" s="112">
        <f>1/Q60</f>
        <v>0.1</v>
      </c>
      <c r="K67" s="112">
        <f>1/Q61</f>
        <v>0.1</v>
      </c>
      <c r="L67" s="112">
        <f>1/Q62</f>
        <v>1</v>
      </c>
      <c r="M67" s="112">
        <f>1/Q63</f>
        <v>1</v>
      </c>
      <c r="N67" s="112">
        <f>1/Q64</f>
        <v>1</v>
      </c>
      <c r="O67" s="112">
        <f>1/Q65</f>
        <v>1</v>
      </c>
      <c r="P67" s="112">
        <f>1/Q66</f>
        <v>1</v>
      </c>
      <c r="Q67" s="112">
        <v>1</v>
      </c>
      <c r="R67" s="112">
        <f t="shared" si="26"/>
        <v>1</v>
      </c>
      <c r="S67" s="112">
        <f t="shared" si="27"/>
        <v>1</v>
      </c>
      <c r="T67" s="112">
        <f t="shared" si="28"/>
        <v>1</v>
      </c>
      <c r="U67" s="112">
        <f t="shared" si="29"/>
        <v>1</v>
      </c>
      <c r="V67" s="112">
        <f t="shared" si="30"/>
        <v>1</v>
      </c>
    </row>
    <row r="68" spans="1:23" x14ac:dyDescent="0.25">
      <c r="A68" s="112" t="s">
        <v>52</v>
      </c>
      <c r="B68" s="112">
        <f>1/R52</f>
        <v>0.1</v>
      </c>
      <c r="C68" s="112">
        <f>1/R53</f>
        <v>0.1</v>
      </c>
      <c r="D68" s="112">
        <f>1/R54</f>
        <v>0.1</v>
      </c>
      <c r="E68" s="112">
        <f>1/R54</f>
        <v>0.1</v>
      </c>
      <c r="F68" s="112">
        <f>1/R56</f>
        <v>0.1111111111111111</v>
      </c>
      <c r="G68" s="112">
        <f>1/R57</f>
        <v>0.1111111111111111</v>
      </c>
      <c r="H68" s="112">
        <f>1/R58</f>
        <v>0.125</v>
      </c>
      <c r="I68" s="112">
        <f>1/R59</f>
        <v>0.1</v>
      </c>
      <c r="J68" s="112">
        <f>1/R60</f>
        <v>0.1</v>
      </c>
      <c r="K68" s="112">
        <f>1/R61</f>
        <v>0.1</v>
      </c>
      <c r="L68" s="112">
        <f>1/R62</f>
        <v>1</v>
      </c>
      <c r="M68" s="112">
        <f>1/R63</f>
        <v>1</v>
      </c>
      <c r="N68" s="112">
        <f>1/R64</f>
        <v>1</v>
      </c>
      <c r="O68" s="112">
        <f>1/R65</f>
        <v>1</v>
      </c>
      <c r="P68" s="112">
        <f>1/R66</f>
        <v>1</v>
      </c>
      <c r="Q68" s="112">
        <f>1/R67</f>
        <v>1</v>
      </c>
      <c r="R68" s="112">
        <v>1</v>
      </c>
      <c r="S68" s="112">
        <f t="shared" si="27"/>
        <v>1</v>
      </c>
      <c r="T68" s="112">
        <f t="shared" si="28"/>
        <v>1</v>
      </c>
      <c r="U68" s="112">
        <f t="shared" si="29"/>
        <v>1</v>
      </c>
      <c r="V68" s="112">
        <f t="shared" si="30"/>
        <v>1</v>
      </c>
    </row>
    <row r="69" spans="1:23" x14ac:dyDescent="0.25">
      <c r="A69" s="112" t="s">
        <v>53</v>
      </c>
      <c r="B69" s="112">
        <f>1/S52</f>
        <v>0.1</v>
      </c>
      <c r="C69" s="112">
        <f>1/S53</f>
        <v>0.1</v>
      </c>
      <c r="D69" s="112">
        <f>1/S54</f>
        <v>0.1</v>
      </c>
      <c r="E69" s="112">
        <f>1/S54</f>
        <v>0.1</v>
      </c>
      <c r="F69" s="112">
        <f>1/S56</f>
        <v>0.1111111111111111</v>
      </c>
      <c r="G69" s="112">
        <f>1/S57</f>
        <v>0.1111111111111111</v>
      </c>
      <c r="H69" s="112">
        <f>1/S58</f>
        <v>0.125</v>
      </c>
      <c r="I69" s="112">
        <f>1/S59</f>
        <v>0.1</v>
      </c>
      <c r="J69" s="112">
        <f>1/S60</f>
        <v>0.1</v>
      </c>
      <c r="K69" s="112">
        <f>1/S61</f>
        <v>0.1</v>
      </c>
      <c r="L69" s="112">
        <f>1/S62</f>
        <v>1</v>
      </c>
      <c r="M69" s="112">
        <f>1/S63</f>
        <v>1</v>
      </c>
      <c r="N69" s="112">
        <f>1/S64</f>
        <v>1</v>
      </c>
      <c r="O69" s="112">
        <f>1/S65</f>
        <v>1</v>
      </c>
      <c r="P69" s="112">
        <f>1/S66</f>
        <v>1</v>
      </c>
      <c r="Q69" s="112">
        <f>1/S67</f>
        <v>1</v>
      </c>
      <c r="R69" s="112">
        <f>1/S68</f>
        <v>1</v>
      </c>
      <c r="S69" s="112">
        <v>1</v>
      </c>
      <c r="T69" s="112">
        <f t="shared" si="28"/>
        <v>1</v>
      </c>
      <c r="U69" s="112">
        <f t="shared" si="29"/>
        <v>1</v>
      </c>
      <c r="V69" s="112">
        <f t="shared" si="30"/>
        <v>1</v>
      </c>
    </row>
    <row r="70" spans="1:23" x14ac:dyDescent="0.25">
      <c r="A70" s="112" t="s">
        <v>54</v>
      </c>
      <c r="B70" s="112">
        <f>1/T52</f>
        <v>0.1</v>
      </c>
      <c r="C70" s="112">
        <f>1/T53</f>
        <v>0.1</v>
      </c>
      <c r="D70" s="112">
        <f>1/T54</f>
        <v>0.1</v>
      </c>
      <c r="E70" s="112">
        <f>1/T54</f>
        <v>0.1</v>
      </c>
      <c r="F70" s="112">
        <f>1/T56</f>
        <v>0.1111111111111111</v>
      </c>
      <c r="G70" s="112">
        <f>1/T57</f>
        <v>0.1111111111111111</v>
      </c>
      <c r="H70" s="112">
        <f>1/T58</f>
        <v>0.125</v>
      </c>
      <c r="I70" s="112">
        <f>1/T59</f>
        <v>0.1</v>
      </c>
      <c r="J70" s="112">
        <f>1/T60</f>
        <v>0.1</v>
      </c>
      <c r="K70" s="112">
        <f>1/T61</f>
        <v>0.1</v>
      </c>
      <c r="L70" s="112">
        <f>1/T62</f>
        <v>1</v>
      </c>
      <c r="M70" s="112">
        <f>1/T63</f>
        <v>1</v>
      </c>
      <c r="N70" s="112">
        <f>1/T64</f>
        <v>1</v>
      </c>
      <c r="O70" s="112">
        <f>1/T65</f>
        <v>1</v>
      </c>
      <c r="P70" s="112">
        <f>1/T66</f>
        <v>1</v>
      </c>
      <c r="Q70" s="112">
        <f>1/T67</f>
        <v>1</v>
      </c>
      <c r="R70" s="112">
        <f>1/T68</f>
        <v>1</v>
      </c>
      <c r="S70" s="112">
        <f>1/T69</f>
        <v>1</v>
      </c>
      <c r="T70" s="112">
        <v>1</v>
      </c>
      <c r="U70" s="112">
        <f t="shared" si="29"/>
        <v>1</v>
      </c>
      <c r="V70" s="112">
        <f t="shared" si="30"/>
        <v>1</v>
      </c>
    </row>
    <row r="71" spans="1:23" x14ac:dyDescent="0.25">
      <c r="A71" s="112" t="s">
        <v>55</v>
      </c>
      <c r="B71" s="112">
        <f>1/U52</f>
        <v>0.1</v>
      </c>
      <c r="C71" s="112">
        <f>1/U53</f>
        <v>0.1</v>
      </c>
      <c r="D71" s="112">
        <f>1/U54</f>
        <v>0.1</v>
      </c>
      <c r="E71" s="112">
        <f>1/U54</f>
        <v>0.1</v>
      </c>
      <c r="F71" s="112">
        <f>1/U56</f>
        <v>0.1111111111111111</v>
      </c>
      <c r="G71" s="112">
        <f>1/U57</f>
        <v>0.1111111111111111</v>
      </c>
      <c r="H71" s="112">
        <f>1/U58</f>
        <v>0.125</v>
      </c>
      <c r="I71" s="112">
        <f>1/U59</f>
        <v>0.1</v>
      </c>
      <c r="J71" s="112">
        <f>1/U60</f>
        <v>0.1</v>
      </c>
      <c r="K71" s="112">
        <f>1/U61</f>
        <v>0.1</v>
      </c>
      <c r="L71" s="112">
        <f>1/U62</f>
        <v>1</v>
      </c>
      <c r="M71" s="112">
        <f>1/U63</f>
        <v>1</v>
      </c>
      <c r="N71" s="112">
        <f>1/U64</f>
        <v>1</v>
      </c>
      <c r="O71" s="112">
        <f>1/U65</f>
        <v>1</v>
      </c>
      <c r="P71" s="112">
        <f>1/U66</f>
        <v>1</v>
      </c>
      <c r="Q71" s="112">
        <f>1/U67</f>
        <v>1</v>
      </c>
      <c r="R71" s="112">
        <f>1/U68</f>
        <v>1</v>
      </c>
      <c r="S71" s="112">
        <f>1/U69</f>
        <v>1</v>
      </c>
      <c r="T71" s="112">
        <f>1/U70</f>
        <v>1</v>
      </c>
      <c r="U71" s="112">
        <v>1</v>
      </c>
      <c r="V71" s="112">
        <f t="shared" si="30"/>
        <v>1</v>
      </c>
    </row>
    <row r="72" spans="1:23" x14ac:dyDescent="0.25">
      <c r="A72" s="112" t="s">
        <v>56</v>
      </c>
      <c r="B72" s="112">
        <f>1/V52</f>
        <v>0.1</v>
      </c>
      <c r="C72" s="112">
        <f>1/V53</f>
        <v>0.1</v>
      </c>
      <c r="D72" s="112">
        <f>1/V54</f>
        <v>0.1</v>
      </c>
      <c r="E72" s="112">
        <f>1/V54</f>
        <v>0.1</v>
      </c>
      <c r="F72" s="112">
        <f>1/V56</f>
        <v>0.1111111111111111</v>
      </c>
      <c r="G72" s="112">
        <f>1/V57</f>
        <v>0.1111111111111111</v>
      </c>
      <c r="H72" s="112">
        <f>1/V58</f>
        <v>0.125</v>
      </c>
      <c r="I72" s="112">
        <f>1/V59</f>
        <v>0.1</v>
      </c>
      <c r="J72" s="112">
        <f>1/V60</f>
        <v>0.1</v>
      </c>
      <c r="K72" s="112">
        <f>1/V61</f>
        <v>0.1</v>
      </c>
      <c r="L72" s="112">
        <f>1/V62</f>
        <v>1</v>
      </c>
      <c r="M72" s="112">
        <f>1/V63</f>
        <v>1</v>
      </c>
      <c r="N72" s="112">
        <f>1/V64</f>
        <v>1</v>
      </c>
      <c r="O72" s="112">
        <f>1/V65</f>
        <v>1</v>
      </c>
      <c r="P72" s="112">
        <f>1/V66</f>
        <v>1</v>
      </c>
      <c r="Q72" s="112">
        <f>1/V67</f>
        <v>1</v>
      </c>
      <c r="R72" s="112">
        <f>1/V68</f>
        <v>1</v>
      </c>
      <c r="S72" s="112">
        <f>1/V69</f>
        <v>1</v>
      </c>
      <c r="T72" s="112">
        <f>1/V70</f>
        <v>1</v>
      </c>
      <c r="U72" s="112">
        <f>1/V71</f>
        <v>1</v>
      </c>
      <c r="V72" s="112">
        <v>1</v>
      </c>
    </row>
    <row r="73" spans="1:23" x14ac:dyDescent="0.25">
      <c r="A73" s="112" t="s">
        <v>43</v>
      </c>
      <c r="B73" s="112">
        <f t="shared" ref="B73:V73" si="31">SUM(B52:B72)</f>
        <v>9.4333333333333282</v>
      </c>
      <c r="C73" s="112">
        <f t="shared" si="31"/>
        <v>9.4333333333333282</v>
      </c>
      <c r="D73" s="112">
        <f t="shared" si="31"/>
        <v>9.4333333333333282</v>
      </c>
      <c r="E73" s="112">
        <f t="shared" si="31"/>
        <v>9.4333333333333282</v>
      </c>
      <c r="F73" s="112">
        <f t="shared" si="31"/>
        <v>17.722222222222218</v>
      </c>
      <c r="G73" s="112">
        <f t="shared" si="31"/>
        <v>17.722222222222218</v>
      </c>
      <c r="H73" s="112">
        <f t="shared" si="31"/>
        <v>27.375</v>
      </c>
      <c r="I73" s="112">
        <f t="shared" si="31"/>
        <v>9.4333333333333282</v>
      </c>
      <c r="J73" s="112">
        <f t="shared" si="31"/>
        <v>9.4333333333333282</v>
      </c>
      <c r="K73" s="112">
        <f t="shared" si="31"/>
        <v>9.4333333333333282</v>
      </c>
      <c r="L73" s="112">
        <f t="shared" si="31"/>
        <v>107</v>
      </c>
      <c r="M73" s="112">
        <f t="shared" si="31"/>
        <v>107</v>
      </c>
      <c r="N73" s="112">
        <f t="shared" si="31"/>
        <v>107</v>
      </c>
      <c r="O73" s="112">
        <f t="shared" si="31"/>
        <v>107</v>
      </c>
      <c r="P73" s="112">
        <f t="shared" si="31"/>
        <v>107</v>
      </c>
      <c r="Q73" s="112">
        <f t="shared" si="31"/>
        <v>107</v>
      </c>
      <c r="R73" s="112">
        <f t="shared" si="31"/>
        <v>107</v>
      </c>
      <c r="S73" s="112">
        <f t="shared" si="31"/>
        <v>107</v>
      </c>
      <c r="T73" s="112">
        <f t="shared" si="31"/>
        <v>107</v>
      </c>
      <c r="U73" s="112">
        <f t="shared" si="31"/>
        <v>107</v>
      </c>
      <c r="V73" s="112">
        <f t="shared" si="31"/>
        <v>107</v>
      </c>
    </row>
    <row r="75" spans="1:23" x14ac:dyDescent="0.25">
      <c r="A75" s="112" t="s">
        <v>394</v>
      </c>
    </row>
    <row r="76" spans="1:23" x14ac:dyDescent="0.25">
      <c r="A76" s="112" t="s">
        <v>20</v>
      </c>
      <c r="B76" s="112" t="s">
        <v>5</v>
      </c>
      <c r="C76" s="112" t="s">
        <v>6</v>
      </c>
      <c r="D76" s="112" t="s">
        <v>7</v>
      </c>
      <c r="E76" s="112" t="s">
        <v>8</v>
      </c>
      <c r="F76" s="112" t="s">
        <v>9</v>
      </c>
      <c r="G76" s="112" t="s">
        <v>10</v>
      </c>
      <c r="H76" s="112" t="s">
        <v>11</v>
      </c>
      <c r="I76" s="112" t="s">
        <v>12</v>
      </c>
      <c r="J76" s="112" t="s">
        <v>13</v>
      </c>
      <c r="K76" s="112" t="s">
        <v>14</v>
      </c>
      <c r="L76" s="112" t="s">
        <v>15</v>
      </c>
      <c r="M76" s="112" t="s">
        <v>16</v>
      </c>
      <c r="N76" s="112" t="s">
        <v>17</v>
      </c>
      <c r="O76" s="112" t="s">
        <v>18</v>
      </c>
      <c r="P76" s="112" t="s">
        <v>19</v>
      </c>
      <c r="Q76" s="112" t="s">
        <v>51</v>
      </c>
      <c r="R76" s="112" t="s">
        <v>52</v>
      </c>
      <c r="S76" s="112" t="s">
        <v>53</v>
      </c>
      <c r="T76" s="112" t="s">
        <v>54</v>
      </c>
      <c r="U76" s="112" t="s">
        <v>55</v>
      </c>
      <c r="V76" s="112" t="s">
        <v>56</v>
      </c>
      <c r="W76" s="112" t="s">
        <v>222</v>
      </c>
    </row>
    <row r="77" spans="1:23" x14ac:dyDescent="0.25">
      <c r="A77" s="112" t="s">
        <v>5</v>
      </c>
      <c r="B77" s="112">
        <f t="shared" ref="B77:V89" si="32">B52/B$73</f>
        <v>0.10600706713780925</v>
      </c>
      <c r="C77" s="112">
        <f t="shared" si="32"/>
        <v>0.10600706713780925</v>
      </c>
      <c r="D77" s="112">
        <f t="shared" si="32"/>
        <v>0.10600706713780925</v>
      </c>
      <c r="E77" s="112">
        <f t="shared" si="32"/>
        <v>0.10600706713780925</v>
      </c>
      <c r="F77" s="112">
        <f t="shared" si="32"/>
        <v>0.11285266457680254</v>
      </c>
      <c r="G77" s="112">
        <f t="shared" si="32"/>
        <v>0.11285266457680254</v>
      </c>
      <c r="H77" s="112">
        <f t="shared" si="32"/>
        <v>0.1095890410958904</v>
      </c>
      <c r="I77" s="112">
        <f t="shared" si="32"/>
        <v>0.10600706713780925</v>
      </c>
      <c r="J77" s="112">
        <f t="shared" si="32"/>
        <v>0.10600706713780925</v>
      </c>
      <c r="K77" s="112">
        <f t="shared" si="32"/>
        <v>0.10600706713780925</v>
      </c>
      <c r="L77" s="112">
        <f t="shared" si="32"/>
        <v>9.3457943925233641E-2</v>
      </c>
      <c r="M77" s="112">
        <f t="shared" si="32"/>
        <v>9.3457943925233641E-2</v>
      </c>
      <c r="N77" s="112">
        <f t="shared" si="32"/>
        <v>9.3457943925233641E-2</v>
      </c>
      <c r="O77" s="112">
        <f t="shared" si="32"/>
        <v>9.3457943925233641E-2</v>
      </c>
      <c r="P77" s="112">
        <f t="shared" si="32"/>
        <v>9.3457943925233641E-2</v>
      </c>
      <c r="Q77" s="112">
        <f t="shared" si="32"/>
        <v>9.3457943925233641E-2</v>
      </c>
      <c r="R77" s="112">
        <f t="shared" si="32"/>
        <v>9.3457943925233641E-2</v>
      </c>
      <c r="S77" s="112">
        <f t="shared" si="32"/>
        <v>9.3457943925233641E-2</v>
      </c>
      <c r="T77" s="112">
        <f t="shared" si="32"/>
        <v>9.3457943925233641E-2</v>
      </c>
      <c r="U77" s="112">
        <f t="shared" si="32"/>
        <v>9.3457943925233641E-2</v>
      </c>
      <c r="V77" s="112">
        <f t="shared" si="32"/>
        <v>9.3457943925233641E-2</v>
      </c>
      <c r="W77" s="112">
        <f t="shared" ref="W77:W97" si="33">AVERAGE(B77:V77)</f>
        <v>0.10025624873293952</v>
      </c>
    </row>
    <row r="78" spans="1:23" x14ac:dyDescent="0.25">
      <c r="A78" s="112" t="s">
        <v>6</v>
      </c>
      <c r="B78" s="112">
        <f t="shared" si="32"/>
        <v>0.10600706713780925</v>
      </c>
      <c r="C78" s="112">
        <f t="shared" si="32"/>
        <v>0.10600706713780925</v>
      </c>
      <c r="D78" s="112">
        <f t="shared" si="32"/>
        <v>0.10600706713780925</v>
      </c>
      <c r="E78" s="112">
        <f t="shared" si="32"/>
        <v>0.10600706713780925</v>
      </c>
      <c r="F78" s="112">
        <f t="shared" si="32"/>
        <v>0.11285266457680254</v>
      </c>
      <c r="G78" s="112">
        <f t="shared" si="32"/>
        <v>0.11285266457680254</v>
      </c>
      <c r="H78" s="112">
        <f t="shared" si="32"/>
        <v>0.1095890410958904</v>
      </c>
      <c r="I78" s="112">
        <f t="shared" si="32"/>
        <v>0.10600706713780925</v>
      </c>
      <c r="J78" s="112">
        <f t="shared" si="32"/>
        <v>0.10600706713780925</v>
      </c>
      <c r="K78" s="112">
        <f t="shared" si="32"/>
        <v>0.10600706713780925</v>
      </c>
      <c r="L78" s="112">
        <f t="shared" si="32"/>
        <v>9.3457943925233641E-2</v>
      </c>
      <c r="M78" s="112">
        <f t="shared" si="32"/>
        <v>9.3457943925233641E-2</v>
      </c>
      <c r="N78" s="112">
        <f t="shared" si="32"/>
        <v>9.3457943925233641E-2</v>
      </c>
      <c r="O78" s="112">
        <f t="shared" si="32"/>
        <v>9.3457943925233641E-2</v>
      </c>
      <c r="P78" s="112">
        <f t="shared" si="32"/>
        <v>9.3457943925233641E-2</v>
      </c>
      <c r="Q78" s="112">
        <f t="shared" si="32"/>
        <v>9.3457943925233641E-2</v>
      </c>
      <c r="R78" s="112">
        <f t="shared" si="32"/>
        <v>9.3457943925233641E-2</v>
      </c>
      <c r="S78" s="112">
        <f t="shared" si="32"/>
        <v>9.3457943925233641E-2</v>
      </c>
      <c r="T78" s="112">
        <f t="shared" si="32"/>
        <v>9.3457943925233641E-2</v>
      </c>
      <c r="U78" s="112">
        <f t="shared" si="32"/>
        <v>9.3457943925233641E-2</v>
      </c>
      <c r="V78" s="112">
        <f t="shared" si="32"/>
        <v>9.3457943925233641E-2</v>
      </c>
      <c r="W78" s="112">
        <f t="shared" si="33"/>
        <v>0.10025624873293952</v>
      </c>
    </row>
    <row r="79" spans="1:23" x14ac:dyDescent="0.25">
      <c r="A79" s="112" t="s">
        <v>7</v>
      </c>
      <c r="B79" s="112">
        <f t="shared" si="32"/>
        <v>0.10600706713780925</v>
      </c>
      <c r="C79" s="112">
        <f t="shared" si="32"/>
        <v>0.10600706713780925</v>
      </c>
      <c r="D79" s="112">
        <f t="shared" si="32"/>
        <v>0.10600706713780925</v>
      </c>
      <c r="E79" s="112">
        <f t="shared" si="32"/>
        <v>0.10600706713780925</v>
      </c>
      <c r="F79" s="112">
        <f t="shared" si="32"/>
        <v>0.11285266457680254</v>
      </c>
      <c r="G79" s="112">
        <f t="shared" si="32"/>
        <v>0.11285266457680254</v>
      </c>
      <c r="H79" s="112">
        <f t="shared" si="32"/>
        <v>0.1095890410958904</v>
      </c>
      <c r="I79" s="112">
        <f t="shared" si="32"/>
        <v>0.10600706713780925</v>
      </c>
      <c r="J79" s="112">
        <f t="shared" si="32"/>
        <v>0.10600706713780925</v>
      </c>
      <c r="K79" s="112">
        <f t="shared" si="32"/>
        <v>0.10600706713780925</v>
      </c>
      <c r="L79" s="112">
        <f t="shared" si="32"/>
        <v>9.3457943925233641E-2</v>
      </c>
      <c r="M79" s="112">
        <f t="shared" si="32"/>
        <v>9.3457943925233641E-2</v>
      </c>
      <c r="N79" s="112">
        <f t="shared" si="32"/>
        <v>9.3457943925233641E-2</v>
      </c>
      <c r="O79" s="112">
        <f t="shared" si="32"/>
        <v>9.3457943925233641E-2</v>
      </c>
      <c r="P79" s="112">
        <f t="shared" si="32"/>
        <v>9.3457943925233641E-2</v>
      </c>
      <c r="Q79" s="112">
        <f t="shared" si="32"/>
        <v>9.3457943925233641E-2</v>
      </c>
      <c r="R79" s="112">
        <f t="shared" si="32"/>
        <v>9.3457943925233641E-2</v>
      </c>
      <c r="S79" s="112">
        <f t="shared" si="32"/>
        <v>9.3457943925233641E-2</v>
      </c>
      <c r="T79" s="112">
        <f t="shared" si="32"/>
        <v>9.3457943925233641E-2</v>
      </c>
      <c r="U79" s="112">
        <f t="shared" si="32"/>
        <v>9.3457943925233641E-2</v>
      </c>
      <c r="V79" s="112">
        <f t="shared" si="32"/>
        <v>9.3457943925233641E-2</v>
      </c>
      <c r="W79" s="112">
        <f t="shared" si="33"/>
        <v>0.10025624873293952</v>
      </c>
    </row>
    <row r="80" spans="1:23" x14ac:dyDescent="0.25">
      <c r="A80" s="112" t="s">
        <v>8</v>
      </c>
      <c r="B80" s="112">
        <f t="shared" si="32"/>
        <v>0.10600706713780925</v>
      </c>
      <c r="C80" s="112">
        <f t="shared" si="32"/>
        <v>0.10600706713780925</v>
      </c>
      <c r="D80" s="112">
        <f t="shared" si="32"/>
        <v>0.10600706713780925</v>
      </c>
      <c r="E80" s="112">
        <f t="shared" si="32"/>
        <v>0.10600706713780925</v>
      </c>
      <c r="F80" s="112">
        <f t="shared" si="32"/>
        <v>0.11285266457680254</v>
      </c>
      <c r="G80" s="112">
        <f t="shared" si="32"/>
        <v>0.11285266457680254</v>
      </c>
      <c r="H80" s="112">
        <f t="shared" si="32"/>
        <v>0.1095890410958904</v>
      </c>
      <c r="I80" s="112">
        <f t="shared" si="32"/>
        <v>0.10600706713780925</v>
      </c>
      <c r="J80" s="112">
        <f t="shared" si="32"/>
        <v>0.10600706713780925</v>
      </c>
      <c r="K80" s="112">
        <f t="shared" si="32"/>
        <v>0.10600706713780925</v>
      </c>
      <c r="L80" s="112">
        <f t="shared" si="32"/>
        <v>9.3457943925233641E-2</v>
      </c>
      <c r="M80" s="112">
        <f t="shared" si="32"/>
        <v>9.3457943925233641E-2</v>
      </c>
      <c r="N80" s="112">
        <f t="shared" si="32"/>
        <v>9.3457943925233641E-2</v>
      </c>
      <c r="O80" s="112">
        <f t="shared" si="32"/>
        <v>9.3457943925233641E-2</v>
      </c>
      <c r="P80" s="112">
        <f t="shared" si="32"/>
        <v>9.3457943925233641E-2</v>
      </c>
      <c r="Q80" s="112">
        <f t="shared" si="32"/>
        <v>9.3457943925233641E-2</v>
      </c>
      <c r="R80" s="112">
        <f t="shared" si="32"/>
        <v>9.3457943925233641E-2</v>
      </c>
      <c r="S80" s="112">
        <f t="shared" si="32"/>
        <v>9.3457943925233641E-2</v>
      </c>
      <c r="T80" s="112">
        <f t="shared" si="32"/>
        <v>9.3457943925233641E-2</v>
      </c>
      <c r="U80" s="112">
        <f t="shared" si="32"/>
        <v>9.3457943925233641E-2</v>
      </c>
      <c r="V80" s="112">
        <f t="shared" si="32"/>
        <v>9.3457943925233641E-2</v>
      </c>
      <c r="W80" s="112">
        <f t="shared" si="33"/>
        <v>0.10025624873293952</v>
      </c>
    </row>
    <row r="81" spans="1:24" x14ac:dyDescent="0.25">
      <c r="A81" s="112" t="s">
        <v>9</v>
      </c>
      <c r="B81" s="112">
        <f t="shared" si="32"/>
        <v>5.3003533568904623E-2</v>
      </c>
      <c r="C81" s="112">
        <f t="shared" si="32"/>
        <v>5.3003533568904623E-2</v>
      </c>
      <c r="D81" s="112">
        <f t="shared" si="32"/>
        <v>5.3003533568904623E-2</v>
      </c>
      <c r="E81" s="112">
        <f t="shared" si="32"/>
        <v>5.3003533568904623E-2</v>
      </c>
      <c r="F81" s="112">
        <f t="shared" si="32"/>
        <v>5.6426332288401271E-2</v>
      </c>
      <c r="G81" s="112">
        <f t="shared" si="32"/>
        <v>5.6426332288401271E-2</v>
      </c>
      <c r="H81" s="112">
        <f t="shared" si="32"/>
        <v>7.3059360730593603E-2</v>
      </c>
      <c r="I81" s="112">
        <f t="shared" si="32"/>
        <v>5.3003533568904623E-2</v>
      </c>
      <c r="J81" s="112">
        <f t="shared" si="32"/>
        <v>5.3003533568904623E-2</v>
      </c>
      <c r="K81" s="112">
        <f t="shared" si="32"/>
        <v>5.3003533568904623E-2</v>
      </c>
      <c r="L81" s="112">
        <f t="shared" si="32"/>
        <v>8.4112149532710276E-2</v>
      </c>
      <c r="M81" s="112">
        <f t="shared" si="32"/>
        <v>8.4112149532710276E-2</v>
      </c>
      <c r="N81" s="112">
        <f t="shared" si="32"/>
        <v>8.4112149532710276E-2</v>
      </c>
      <c r="O81" s="112">
        <f t="shared" si="32"/>
        <v>8.4112149532710276E-2</v>
      </c>
      <c r="P81" s="112">
        <f t="shared" si="32"/>
        <v>8.4112149532710276E-2</v>
      </c>
      <c r="Q81" s="112">
        <f t="shared" si="32"/>
        <v>8.4112149532710276E-2</v>
      </c>
      <c r="R81" s="112">
        <f t="shared" si="32"/>
        <v>8.4112149532710276E-2</v>
      </c>
      <c r="S81" s="112">
        <f t="shared" si="32"/>
        <v>8.4112149532710276E-2</v>
      </c>
      <c r="T81" s="112">
        <f t="shared" si="32"/>
        <v>8.4112149532710276E-2</v>
      </c>
      <c r="U81" s="112">
        <f t="shared" si="32"/>
        <v>8.4112149532710276E-2</v>
      </c>
      <c r="V81" s="112">
        <f t="shared" si="32"/>
        <v>8.4112149532710276E-2</v>
      </c>
      <c r="W81" s="112">
        <f t="shared" si="33"/>
        <v>7.0579543102359102E-2</v>
      </c>
      <c r="X81" s="112" t="s">
        <v>242</v>
      </c>
    </row>
    <row r="82" spans="1:24" x14ac:dyDescent="0.25">
      <c r="A82" s="112" t="s">
        <v>10</v>
      </c>
      <c r="B82" s="112">
        <f t="shared" si="32"/>
        <v>5.3003533568904623E-2</v>
      </c>
      <c r="C82" s="112">
        <f t="shared" si="32"/>
        <v>5.3003533568904623E-2</v>
      </c>
      <c r="D82" s="112">
        <f t="shared" si="32"/>
        <v>5.3003533568904623E-2</v>
      </c>
      <c r="E82" s="112">
        <f t="shared" si="32"/>
        <v>5.3003533568904623E-2</v>
      </c>
      <c r="F82" s="112">
        <f t="shared" si="32"/>
        <v>5.6426332288401271E-2</v>
      </c>
      <c r="G82" s="112">
        <f t="shared" si="32"/>
        <v>5.6426332288401271E-2</v>
      </c>
      <c r="H82" s="112">
        <f t="shared" si="32"/>
        <v>7.3059360730593603E-2</v>
      </c>
      <c r="I82" s="112">
        <f t="shared" si="32"/>
        <v>5.3003533568904623E-2</v>
      </c>
      <c r="J82" s="112">
        <f t="shared" si="32"/>
        <v>5.3003533568904623E-2</v>
      </c>
      <c r="K82" s="112">
        <f t="shared" si="32"/>
        <v>5.3003533568904623E-2</v>
      </c>
      <c r="L82" s="112">
        <f t="shared" si="32"/>
        <v>8.4112149532710276E-2</v>
      </c>
      <c r="M82" s="112">
        <f t="shared" si="32"/>
        <v>8.4112149532710276E-2</v>
      </c>
      <c r="N82" s="112">
        <f t="shared" si="32"/>
        <v>8.4112149532710276E-2</v>
      </c>
      <c r="O82" s="112">
        <f t="shared" si="32"/>
        <v>8.4112149532710276E-2</v>
      </c>
      <c r="P82" s="112">
        <f t="shared" si="32"/>
        <v>8.4112149532710276E-2</v>
      </c>
      <c r="Q82" s="112">
        <f t="shared" si="32"/>
        <v>8.4112149532710276E-2</v>
      </c>
      <c r="R82" s="112">
        <f t="shared" si="32"/>
        <v>8.4112149532710276E-2</v>
      </c>
      <c r="S82" s="112">
        <f t="shared" si="32"/>
        <v>8.4112149532710276E-2</v>
      </c>
      <c r="T82" s="112">
        <f t="shared" si="32"/>
        <v>8.4112149532710276E-2</v>
      </c>
      <c r="U82" s="112">
        <f t="shared" si="32"/>
        <v>8.4112149532710276E-2</v>
      </c>
      <c r="V82" s="112">
        <f t="shared" si="32"/>
        <v>8.4112149532710276E-2</v>
      </c>
      <c r="W82" s="112">
        <f t="shared" si="33"/>
        <v>7.0579543102359102E-2</v>
      </c>
    </row>
    <row r="83" spans="1:24" x14ac:dyDescent="0.25">
      <c r="A83" s="112" t="s">
        <v>11</v>
      </c>
      <c r="B83" s="112">
        <f t="shared" si="32"/>
        <v>3.5335689045936411E-2</v>
      </c>
      <c r="C83" s="112">
        <f t="shared" si="32"/>
        <v>3.5335689045936411E-2</v>
      </c>
      <c r="D83" s="112">
        <f t="shared" si="32"/>
        <v>3.5335689045936411E-2</v>
      </c>
      <c r="E83" s="112">
        <f t="shared" si="32"/>
        <v>3.5335689045936411E-2</v>
      </c>
      <c r="F83" s="112">
        <f t="shared" si="32"/>
        <v>2.8213166144200635E-2</v>
      </c>
      <c r="G83" s="112">
        <f t="shared" si="32"/>
        <v>2.8213166144200635E-2</v>
      </c>
      <c r="H83" s="112">
        <f t="shared" si="32"/>
        <v>3.6529680365296802E-2</v>
      </c>
      <c r="I83" s="112">
        <f t="shared" si="32"/>
        <v>3.5335689045936411E-2</v>
      </c>
      <c r="J83" s="112">
        <f t="shared" si="32"/>
        <v>3.5335689045936411E-2</v>
      </c>
      <c r="K83" s="112">
        <f t="shared" si="32"/>
        <v>3.5335689045936411E-2</v>
      </c>
      <c r="L83" s="112">
        <f t="shared" si="32"/>
        <v>7.476635514018691E-2</v>
      </c>
      <c r="M83" s="112">
        <f t="shared" si="32"/>
        <v>7.476635514018691E-2</v>
      </c>
      <c r="N83" s="112">
        <f t="shared" si="32"/>
        <v>7.476635514018691E-2</v>
      </c>
      <c r="O83" s="112">
        <f t="shared" si="32"/>
        <v>7.476635514018691E-2</v>
      </c>
      <c r="P83" s="112">
        <f t="shared" si="32"/>
        <v>7.476635514018691E-2</v>
      </c>
      <c r="Q83" s="112">
        <f t="shared" si="32"/>
        <v>7.476635514018691E-2</v>
      </c>
      <c r="R83" s="112">
        <f t="shared" si="32"/>
        <v>7.476635514018691E-2</v>
      </c>
      <c r="S83" s="112">
        <f t="shared" si="32"/>
        <v>7.476635514018691E-2</v>
      </c>
      <c r="T83" s="112">
        <f t="shared" si="32"/>
        <v>7.476635514018691E-2</v>
      </c>
      <c r="U83" s="112">
        <f t="shared" si="32"/>
        <v>7.476635514018691E-2</v>
      </c>
      <c r="V83" s="112">
        <f t="shared" si="32"/>
        <v>7.476635514018691E-2</v>
      </c>
      <c r="W83" s="112">
        <f t="shared" si="33"/>
        <v>5.5368368691300428E-2</v>
      </c>
    </row>
    <row r="84" spans="1:24" x14ac:dyDescent="0.25">
      <c r="A84" s="112" t="s">
        <v>12</v>
      </c>
      <c r="B84" s="112">
        <f t="shared" si="32"/>
        <v>0.10600706713780925</v>
      </c>
      <c r="C84" s="112">
        <f t="shared" si="32"/>
        <v>0.10600706713780925</v>
      </c>
      <c r="D84" s="112">
        <f t="shared" si="32"/>
        <v>0.10600706713780925</v>
      </c>
      <c r="E84" s="112">
        <f t="shared" si="32"/>
        <v>0.10600706713780925</v>
      </c>
      <c r="F84" s="112">
        <f t="shared" si="32"/>
        <v>0.11285266457680254</v>
      </c>
      <c r="G84" s="112">
        <f t="shared" si="32"/>
        <v>0.11285266457680254</v>
      </c>
      <c r="H84" s="112">
        <f t="shared" si="32"/>
        <v>0.1095890410958904</v>
      </c>
      <c r="I84" s="112">
        <f t="shared" si="32"/>
        <v>0.10600706713780925</v>
      </c>
      <c r="J84" s="112">
        <f t="shared" si="32"/>
        <v>0.10600706713780925</v>
      </c>
      <c r="K84" s="112">
        <f t="shared" si="32"/>
        <v>0.10600706713780925</v>
      </c>
      <c r="L84" s="112">
        <f t="shared" si="32"/>
        <v>9.3457943925233641E-2</v>
      </c>
      <c r="M84" s="112">
        <f t="shared" si="32"/>
        <v>9.3457943925233641E-2</v>
      </c>
      <c r="N84" s="112">
        <f t="shared" si="32"/>
        <v>9.3457943925233641E-2</v>
      </c>
      <c r="O84" s="112">
        <f t="shared" si="32"/>
        <v>9.3457943925233641E-2</v>
      </c>
      <c r="P84" s="112">
        <f t="shared" si="32"/>
        <v>9.3457943925233641E-2</v>
      </c>
      <c r="Q84" s="112">
        <f t="shared" si="32"/>
        <v>9.3457943925233641E-2</v>
      </c>
      <c r="R84" s="112">
        <f t="shared" si="32"/>
        <v>9.3457943925233641E-2</v>
      </c>
      <c r="S84" s="112">
        <f t="shared" si="32"/>
        <v>9.3457943925233641E-2</v>
      </c>
      <c r="T84" s="112">
        <f t="shared" si="32"/>
        <v>9.3457943925233641E-2</v>
      </c>
      <c r="U84" s="112">
        <f t="shared" si="32"/>
        <v>9.3457943925233641E-2</v>
      </c>
      <c r="V84" s="112">
        <f t="shared" si="32"/>
        <v>9.3457943925233641E-2</v>
      </c>
      <c r="W84" s="112">
        <f t="shared" si="33"/>
        <v>0.10025624873293952</v>
      </c>
    </row>
    <row r="85" spans="1:24" x14ac:dyDescent="0.25">
      <c r="A85" s="112" t="s">
        <v>13</v>
      </c>
      <c r="B85" s="112">
        <f t="shared" si="32"/>
        <v>0.10600706713780925</v>
      </c>
      <c r="C85" s="112">
        <f t="shared" si="32"/>
        <v>0.10600706713780925</v>
      </c>
      <c r="D85" s="112">
        <f t="shared" si="32"/>
        <v>0.10600706713780925</v>
      </c>
      <c r="E85" s="112">
        <f t="shared" si="32"/>
        <v>0.10600706713780925</v>
      </c>
      <c r="F85" s="112">
        <f t="shared" si="32"/>
        <v>0.11285266457680254</v>
      </c>
      <c r="G85" s="112">
        <f t="shared" si="32"/>
        <v>0.11285266457680254</v>
      </c>
      <c r="H85" s="112">
        <f t="shared" si="32"/>
        <v>0.1095890410958904</v>
      </c>
      <c r="I85" s="112">
        <f t="shared" si="32"/>
        <v>0.10600706713780925</v>
      </c>
      <c r="J85" s="112">
        <f t="shared" si="32"/>
        <v>0.10600706713780925</v>
      </c>
      <c r="K85" s="112">
        <f t="shared" si="32"/>
        <v>0.10600706713780925</v>
      </c>
      <c r="L85" s="112">
        <f t="shared" si="32"/>
        <v>9.3457943925233641E-2</v>
      </c>
      <c r="M85" s="112">
        <f t="shared" si="32"/>
        <v>9.3457943925233641E-2</v>
      </c>
      <c r="N85" s="112">
        <f t="shared" si="32"/>
        <v>9.3457943925233641E-2</v>
      </c>
      <c r="O85" s="112">
        <f t="shared" si="32"/>
        <v>9.3457943925233641E-2</v>
      </c>
      <c r="P85" s="112">
        <f t="shared" si="32"/>
        <v>9.3457943925233641E-2</v>
      </c>
      <c r="Q85" s="112">
        <f t="shared" si="32"/>
        <v>9.3457943925233641E-2</v>
      </c>
      <c r="R85" s="112">
        <f t="shared" si="32"/>
        <v>9.3457943925233641E-2</v>
      </c>
      <c r="S85" s="112">
        <f t="shared" si="32"/>
        <v>9.3457943925233641E-2</v>
      </c>
      <c r="T85" s="112">
        <f t="shared" si="32"/>
        <v>9.3457943925233641E-2</v>
      </c>
      <c r="U85" s="112">
        <f t="shared" si="32"/>
        <v>9.3457943925233641E-2</v>
      </c>
      <c r="V85" s="112">
        <f t="shared" si="32"/>
        <v>9.3457943925233641E-2</v>
      </c>
      <c r="W85" s="112">
        <f t="shared" si="33"/>
        <v>0.10025624873293952</v>
      </c>
    </row>
    <row r="86" spans="1:24" x14ac:dyDescent="0.25">
      <c r="A86" s="112" t="s">
        <v>14</v>
      </c>
      <c r="B86" s="112">
        <f t="shared" si="32"/>
        <v>0.10600706713780925</v>
      </c>
      <c r="C86" s="112">
        <f t="shared" si="32"/>
        <v>0.10600706713780925</v>
      </c>
      <c r="D86" s="112">
        <f t="shared" si="32"/>
        <v>0.10600706713780925</v>
      </c>
      <c r="E86" s="112">
        <f t="shared" si="32"/>
        <v>0.10600706713780925</v>
      </c>
      <c r="F86" s="112">
        <f t="shared" si="32"/>
        <v>0.11285266457680254</v>
      </c>
      <c r="G86" s="112">
        <f t="shared" si="32"/>
        <v>0.11285266457680254</v>
      </c>
      <c r="H86" s="112">
        <f t="shared" si="32"/>
        <v>0.1095890410958904</v>
      </c>
      <c r="I86" s="112">
        <f t="shared" si="32"/>
        <v>0.10600706713780925</v>
      </c>
      <c r="J86" s="112">
        <f t="shared" si="32"/>
        <v>0.10600706713780925</v>
      </c>
      <c r="K86" s="112">
        <f t="shared" si="32"/>
        <v>0.10600706713780925</v>
      </c>
      <c r="L86" s="112">
        <f t="shared" si="32"/>
        <v>9.3457943925233641E-2</v>
      </c>
      <c r="M86" s="112">
        <f t="shared" si="32"/>
        <v>9.3457943925233641E-2</v>
      </c>
      <c r="N86" s="112">
        <f t="shared" si="32"/>
        <v>9.3457943925233641E-2</v>
      </c>
      <c r="O86" s="112">
        <f t="shared" si="32"/>
        <v>9.3457943925233641E-2</v>
      </c>
      <c r="P86" s="112">
        <f t="shared" si="32"/>
        <v>9.3457943925233641E-2</v>
      </c>
      <c r="Q86" s="112">
        <f t="shared" si="32"/>
        <v>9.3457943925233641E-2</v>
      </c>
      <c r="R86" s="112">
        <f t="shared" si="32"/>
        <v>9.3457943925233641E-2</v>
      </c>
      <c r="S86" s="112">
        <f t="shared" si="32"/>
        <v>9.3457943925233641E-2</v>
      </c>
      <c r="T86" s="112">
        <f t="shared" si="32"/>
        <v>9.3457943925233641E-2</v>
      </c>
      <c r="U86" s="112">
        <f t="shared" si="32"/>
        <v>9.3457943925233641E-2</v>
      </c>
      <c r="V86" s="112">
        <f t="shared" si="32"/>
        <v>9.3457943925233641E-2</v>
      </c>
      <c r="W86" s="112">
        <f t="shared" si="33"/>
        <v>0.10025624873293952</v>
      </c>
    </row>
    <row r="87" spans="1:24" x14ac:dyDescent="0.25">
      <c r="A87" s="112" t="s">
        <v>15</v>
      </c>
      <c r="B87" s="112">
        <f t="shared" si="32"/>
        <v>1.0600706713780925E-2</v>
      </c>
      <c r="C87" s="112">
        <f t="shared" si="32"/>
        <v>1.0600706713780925E-2</v>
      </c>
      <c r="D87" s="112">
        <f t="shared" si="32"/>
        <v>1.0600706713780925E-2</v>
      </c>
      <c r="E87" s="112">
        <f t="shared" si="32"/>
        <v>1.0600706713780925E-2</v>
      </c>
      <c r="F87" s="112">
        <f t="shared" si="32"/>
        <v>6.2695924764890297E-3</v>
      </c>
      <c r="G87" s="112">
        <f t="shared" si="32"/>
        <v>6.2695924764890297E-3</v>
      </c>
      <c r="H87" s="112">
        <f t="shared" si="32"/>
        <v>4.5662100456621002E-3</v>
      </c>
      <c r="I87" s="112">
        <f t="shared" si="32"/>
        <v>1.0600706713780925E-2</v>
      </c>
      <c r="J87" s="112">
        <f t="shared" si="32"/>
        <v>1.0600706713780925E-2</v>
      </c>
      <c r="K87" s="112">
        <f t="shared" si="32"/>
        <v>1.0600706713780925E-2</v>
      </c>
      <c r="L87" s="112">
        <f t="shared" si="32"/>
        <v>9.3457943925233638E-3</v>
      </c>
      <c r="M87" s="112">
        <f t="shared" si="32"/>
        <v>9.3457943925233638E-3</v>
      </c>
      <c r="N87" s="112">
        <f t="shared" si="32"/>
        <v>9.3457943925233638E-3</v>
      </c>
      <c r="O87" s="112">
        <f t="shared" si="32"/>
        <v>9.3457943925233638E-3</v>
      </c>
      <c r="P87" s="112">
        <f t="shared" si="32"/>
        <v>9.3457943925233638E-3</v>
      </c>
      <c r="Q87" s="112">
        <f t="shared" si="32"/>
        <v>9.3457943925233638E-3</v>
      </c>
      <c r="R87" s="112">
        <f t="shared" si="32"/>
        <v>9.3457943925233638E-3</v>
      </c>
      <c r="S87" s="112">
        <f t="shared" si="32"/>
        <v>9.3457943925233638E-3</v>
      </c>
      <c r="T87" s="112">
        <f t="shared" si="32"/>
        <v>9.3457943925233638E-3</v>
      </c>
      <c r="U87" s="112">
        <f t="shared" si="32"/>
        <v>9.3457943925233638E-3</v>
      </c>
      <c r="V87" s="112">
        <f t="shared" si="32"/>
        <v>9.3457943925233638E-3</v>
      </c>
      <c r="W87" s="112">
        <f t="shared" si="33"/>
        <v>9.2435276339458885E-3</v>
      </c>
    </row>
    <row r="88" spans="1:24" x14ac:dyDescent="0.25">
      <c r="A88" s="112" t="s">
        <v>16</v>
      </c>
      <c r="B88" s="112">
        <f t="shared" si="32"/>
        <v>1.0600706713780925E-2</v>
      </c>
      <c r="C88" s="112">
        <f t="shared" si="32"/>
        <v>1.0600706713780925E-2</v>
      </c>
      <c r="D88" s="112">
        <f t="shared" si="32"/>
        <v>1.0600706713780925E-2</v>
      </c>
      <c r="E88" s="112">
        <f t="shared" si="32"/>
        <v>1.0600706713780925E-2</v>
      </c>
      <c r="F88" s="112">
        <f t="shared" si="32"/>
        <v>6.2695924764890297E-3</v>
      </c>
      <c r="G88" s="112">
        <f t="shared" si="32"/>
        <v>6.2695924764890297E-3</v>
      </c>
      <c r="H88" s="112">
        <f t="shared" si="32"/>
        <v>4.5662100456621002E-3</v>
      </c>
      <c r="I88" s="112">
        <f t="shared" si="32"/>
        <v>1.0600706713780925E-2</v>
      </c>
      <c r="J88" s="112">
        <f t="shared" si="32"/>
        <v>1.0600706713780925E-2</v>
      </c>
      <c r="K88" s="112">
        <f t="shared" si="32"/>
        <v>1.0600706713780925E-2</v>
      </c>
      <c r="L88" s="112">
        <f t="shared" si="32"/>
        <v>9.3457943925233638E-3</v>
      </c>
      <c r="M88" s="112">
        <f t="shared" si="32"/>
        <v>9.3457943925233638E-3</v>
      </c>
      <c r="N88" s="112">
        <f t="shared" si="32"/>
        <v>9.3457943925233638E-3</v>
      </c>
      <c r="O88" s="112">
        <f t="shared" si="32"/>
        <v>9.3457943925233638E-3</v>
      </c>
      <c r="P88" s="112">
        <f t="shared" si="32"/>
        <v>9.3457943925233638E-3</v>
      </c>
      <c r="Q88" s="112">
        <f t="shared" si="32"/>
        <v>9.3457943925233638E-3</v>
      </c>
      <c r="R88" s="112">
        <f t="shared" si="32"/>
        <v>9.3457943925233638E-3</v>
      </c>
      <c r="S88" s="112">
        <f t="shared" si="32"/>
        <v>9.3457943925233638E-3</v>
      </c>
      <c r="T88" s="112">
        <f t="shared" si="32"/>
        <v>9.3457943925233638E-3</v>
      </c>
      <c r="U88" s="112">
        <f t="shared" si="32"/>
        <v>9.3457943925233638E-3</v>
      </c>
      <c r="V88" s="112">
        <f t="shared" si="32"/>
        <v>9.3457943925233638E-3</v>
      </c>
      <c r="W88" s="112">
        <f t="shared" si="33"/>
        <v>9.2435276339458885E-3</v>
      </c>
    </row>
    <row r="89" spans="1:24" x14ac:dyDescent="0.25">
      <c r="A89" s="112" t="s">
        <v>17</v>
      </c>
      <c r="B89" s="112">
        <f t="shared" si="32"/>
        <v>1.0600706713780925E-2</v>
      </c>
      <c r="C89" s="112">
        <f t="shared" si="32"/>
        <v>1.0600706713780925E-2</v>
      </c>
      <c r="D89" s="112">
        <f t="shared" si="32"/>
        <v>1.0600706713780925E-2</v>
      </c>
      <c r="E89" s="112">
        <f t="shared" ref="E89:V89" si="34">E64/E$73</f>
        <v>1.0600706713780925E-2</v>
      </c>
      <c r="F89" s="112">
        <f t="shared" si="34"/>
        <v>6.2695924764890297E-3</v>
      </c>
      <c r="G89" s="112">
        <f t="shared" si="34"/>
        <v>6.2695924764890297E-3</v>
      </c>
      <c r="H89" s="112">
        <f t="shared" si="34"/>
        <v>4.5662100456621002E-3</v>
      </c>
      <c r="I89" s="112">
        <f t="shared" si="34"/>
        <v>1.0600706713780925E-2</v>
      </c>
      <c r="J89" s="112">
        <f t="shared" si="34"/>
        <v>1.0600706713780925E-2</v>
      </c>
      <c r="K89" s="112">
        <f t="shared" si="34"/>
        <v>1.0600706713780925E-2</v>
      </c>
      <c r="L89" s="112">
        <f t="shared" si="34"/>
        <v>9.3457943925233638E-3</v>
      </c>
      <c r="M89" s="112">
        <f t="shared" si="34"/>
        <v>9.3457943925233638E-3</v>
      </c>
      <c r="N89" s="112">
        <f t="shared" si="34"/>
        <v>9.3457943925233638E-3</v>
      </c>
      <c r="O89" s="112">
        <f t="shared" si="34"/>
        <v>9.3457943925233638E-3</v>
      </c>
      <c r="P89" s="112">
        <f t="shared" si="34"/>
        <v>9.3457943925233638E-3</v>
      </c>
      <c r="Q89" s="112">
        <f t="shared" si="34"/>
        <v>9.3457943925233638E-3</v>
      </c>
      <c r="R89" s="112">
        <f t="shared" si="34"/>
        <v>9.3457943925233638E-3</v>
      </c>
      <c r="S89" s="112">
        <f t="shared" si="34"/>
        <v>9.3457943925233638E-3</v>
      </c>
      <c r="T89" s="112">
        <f t="shared" si="34"/>
        <v>9.3457943925233638E-3</v>
      </c>
      <c r="U89" s="112">
        <f t="shared" si="34"/>
        <v>9.3457943925233638E-3</v>
      </c>
      <c r="V89" s="112">
        <f t="shared" si="34"/>
        <v>9.3457943925233638E-3</v>
      </c>
      <c r="W89" s="112">
        <f t="shared" si="33"/>
        <v>9.2435276339458885E-3</v>
      </c>
    </row>
    <row r="90" spans="1:24" x14ac:dyDescent="0.25">
      <c r="A90" s="112" t="s">
        <v>18</v>
      </c>
      <c r="B90" s="112">
        <f t="shared" ref="B90:V97" si="35">B65/B$73</f>
        <v>1.0600706713780925E-2</v>
      </c>
      <c r="C90" s="112">
        <f t="shared" si="35"/>
        <v>1.0600706713780925E-2</v>
      </c>
      <c r="D90" s="112">
        <f t="shared" si="35"/>
        <v>1.0600706713780925E-2</v>
      </c>
      <c r="E90" s="112">
        <f t="shared" si="35"/>
        <v>1.0600706713780925E-2</v>
      </c>
      <c r="F90" s="112">
        <f t="shared" si="35"/>
        <v>6.2695924764890297E-3</v>
      </c>
      <c r="G90" s="112">
        <f t="shared" si="35"/>
        <v>6.2695924764890297E-3</v>
      </c>
      <c r="H90" s="112">
        <f t="shared" si="35"/>
        <v>4.5662100456621002E-3</v>
      </c>
      <c r="I90" s="112">
        <f t="shared" si="35"/>
        <v>1.0600706713780925E-2</v>
      </c>
      <c r="J90" s="112">
        <f t="shared" si="35"/>
        <v>1.0600706713780925E-2</v>
      </c>
      <c r="K90" s="112">
        <f t="shared" si="35"/>
        <v>1.0600706713780925E-2</v>
      </c>
      <c r="L90" s="112">
        <f t="shared" si="35"/>
        <v>9.3457943925233638E-3</v>
      </c>
      <c r="M90" s="112">
        <f t="shared" si="35"/>
        <v>9.3457943925233638E-3</v>
      </c>
      <c r="N90" s="112">
        <f t="shared" si="35"/>
        <v>9.3457943925233638E-3</v>
      </c>
      <c r="O90" s="112">
        <f t="shared" si="35"/>
        <v>9.3457943925233638E-3</v>
      </c>
      <c r="P90" s="112">
        <f t="shared" si="35"/>
        <v>9.3457943925233638E-3</v>
      </c>
      <c r="Q90" s="112">
        <f t="shared" si="35"/>
        <v>9.3457943925233638E-3</v>
      </c>
      <c r="R90" s="112">
        <f t="shared" si="35"/>
        <v>9.3457943925233638E-3</v>
      </c>
      <c r="S90" s="112">
        <f t="shared" si="35"/>
        <v>9.3457943925233638E-3</v>
      </c>
      <c r="T90" s="112">
        <f t="shared" si="35"/>
        <v>9.3457943925233638E-3</v>
      </c>
      <c r="U90" s="112">
        <f t="shared" si="35"/>
        <v>9.3457943925233638E-3</v>
      </c>
      <c r="V90" s="112">
        <f t="shared" si="35"/>
        <v>9.3457943925233638E-3</v>
      </c>
      <c r="W90" s="112">
        <f t="shared" si="33"/>
        <v>9.2435276339458885E-3</v>
      </c>
    </row>
    <row r="91" spans="1:24" x14ac:dyDescent="0.25">
      <c r="A91" s="112" t="s">
        <v>19</v>
      </c>
      <c r="B91" s="112">
        <f t="shared" si="35"/>
        <v>1.0600706713780925E-2</v>
      </c>
      <c r="C91" s="112">
        <f t="shared" si="35"/>
        <v>1.0600706713780925E-2</v>
      </c>
      <c r="D91" s="112">
        <f t="shared" si="35"/>
        <v>1.0600706713780925E-2</v>
      </c>
      <c r="E91" s="112">
        <f t="shared" si="35"/>
        <v>1.0600706713780925E-2</v>
      </c>
      <c r="F91" s="112">
        <f t="shared" si="35"/>
        <v>6.2695924764890297E-3</v>
      </c>
      <c r="G91" s="112">
        <f t="shared" si="35"/>
        <v>6.2695924764890297E-3</v>
      </c>
      <c r="H91" s="112">
        <f t="shared" si="35"/>
        <v>4.5662100456621002E-3</v>
      </c>
      <c r="I91" s="112">
        <f t="shared" si="35"/>
        <v>1.0600706713780925E-2</v>
      </c>
      <c r="J91" s="112">
        <f t="shared" si="35"/>
        <v>1.0600706713780925E-2</v>
      </c>
      <c r="K91" s="112">
        <f t="shared" si="35"/>
        <v>1.0600706713780925E-2</v>
      </c>
      <c r="L91" s="112">
        <f t="shared" si="35"/>
        <v>9.3457943925233638E-3</v>
      </c>
      <c r="M91" s="112">
        <f t="shared" si="35"/>
        <v>9.3457943925233638E-3</v>
      </c>
      <c r="N91" s="112">
        <f t="shared" si="35"/>
        <v>9.3457943925233638E-3</v>
      </c>
      <c r="O91" s="112">
        <f t="shared" si="35"/>
        <v>9.3457943925233638E-3</v>
      </c>
      <c r="P91" s="112">
        <f t="shared" si="35"/>
        <v>9.3457943925233638E-3</v>
      </c>
      <c r="Q91" s="112">
        <f t="shared" si="35"/>
        <v>9.3457943925233638E-3</v>
      </c>
      <c r="R91" s="112">
        <f t="shared" si="35"/>
        <v>9.3457943925233638E-3</v>
      </c>
      <c r="S91" s="112">
        <f t="shared" si="35"/>
        <v>9.3457943925233638E-3</v>
      </c>
      <c r="T91" s="112">
        <f t="shared" si="35"/>
        <v>9.3457943925233638E-3</v>
      </c>
      <c r="U91" s="112">
        <f t="shared" si="35"/>
        <v>9.3457943925233638E-3</v>
      </c>
      <c r="V91" s="112">
        <f t="shared" si="35"/>
        <v>9.3457943925233638E-3</v>
      </c>
      <c r="W91" s="112">
        <f t="shared" si="33"/>
        <v>9.2435276339458885E-3</v>
      </c>
    </row>
    <row r="92" spans="1:24" x14ac:dyDescent="0.25">
      <c r="A92" s="112" t="s">
        <v>51</v>
      </c>
      <c r="B92" s="112">
        <f t="shared" si="35"/>
        <v>1.0600706713780925E-2</v>
      </c>
      <c r="C92" s="112">
        <f t="shared" si="35"/>
        <v>1.0600706713780925E-2</v>
      </c>
      <c r="D92" s="112">
        <f t="shared" si="35"/>
        <v>1.0600706713780925E-2</v>
      </c>
      <c r="E92" s="112">
        <f t="shared" si="35"/>
        <v>1.0600706713780925E-2</v>
      </c>
      <c r="F92" s="112">
        <f t="shared" si="35"/>
        <v>6.2695924764890297E-3</v>
      </c>
      <c r="G92" s="112">
        <f t="shared" si="35"/>
        <v>6.2695924764890297E-3</v>
      </c>
      <c r="H92" s="112">
        <f t="shared" si="35"/>
        <v>4.5662100456621002E-3</v>
      </c>
      <c r="I92" s="112">
        <f t="shared" si="35"/>
        <v>1.0600706713780925E-2</v>
      </c>
      <c r="J92" s="112">
        <f t="shared" si="35"/>
        <v>1.0600706713780925E-2</v>
      </c>
      <c r="K92" s="112">
        <f t="shared" si="35"/>
        <v>1.0600706713780925E-2</v>
      </c>
      <c r="L92" s="112">
        <f t="shared" si="35"/>
        <v>9.3457943925233638E-3</v>
      </c>
      <c r="M92" s="112">
        <f t="shared" si="35"/>
        <v>9.3457943925233638E-3</v>
      </c>
      <c r="N92" s="112">
        <f t="shared" si="35"/>
        <v>9.3457943925233638E-3</v>
      </c>
      <c r="O92" s="112">
        <f t="shared" si="35"/>
        <v>9.3457943925233638E-3</v>
      </c>
      <c r="P92" s="112">
        <f t="shared" si="35"/>
        <v>9.3457943925233638E-3</v>
      </c>
      <c r="Q92" s="112">
        <f t="shared" si="35"/>
        <v>9.3457943925233638E-3</v>
      </c>
      <c r="R92" s="112">
        <f t="shared" si="35"/>
        <v>9.3457943925233638E-3</v>
      </c>
      <c r="S92" s="112">
        <f t="shared" si="35"/>
        <v>9.3457943925233638E-3</v>
      </c>
      <c r="T92" s="112">
        <f t="shared" si="35"/>
        <v>9.3457943925233638E-3</v>
      </c>
      <c r="U92" s="112">
        <f t="shared" si="35"/>
        <v>9.3457943925233638E-3</v>
      </c>
      <c r="V92" s="112">
        <f t="shared" si="35"/>
        <v>9.3457943925233638E-3</v>
      </c>
      <c r="W92" s="112">
        <f t="shared" si="33"/>
        <v>9.2435276339458885E-3</v>
      </c>
    </row>
    <row r="93" spans="1:24" x14ac:dyDescent="0.25">
      <c r="A93" s="112" t="s">
        <v>52</v>
      </c>
      <c r="B93" s="112">
        <f t="shared" si="35"/>
        <v>1.0600706713780925E-2</v>
      </c>
      <c r="C93" s="112">
        <f t="shared" si="35"/>
        <v>1.0600706713780925E-2</v>
      </c>
      <c r="D93" s="112">
        <f t="shared" si="35"/>
        <v>1.0600706713780925E-2</v>
      </c>
      <c r="E93" s="112">
        <f t="shared" si="35"/>
        <v>1.0600706713780925E-2</v>
      </c>
      <c r="F93" s="112">
        <f t="shared" si="35"/>
        <v>6.2695924764890297E-3</v>
      </c>
      <c r="G93" s="112">
        <f t="shared" si="35"/>
        <v>6.2695924764890297E-3</v>
      </c>
      <c r="H93" s="112">
        <f t="shared" si="35"/>
        <v>4.5662100456621002E-3</v>
      </c>
      <c r="I93" s="112">
        <f t="shared" si="35"/>
        <v>1.0600706713780925E-2</v>
      </c>
      <c r="J93" s="112">
        <f t="shared" si="35"/>
        <v>1.0600706713780925E-2</v>
      </c>
      <c r="K93" s="112">
        <f t="shared" si="35"/>
        <v>1.0600706713780925E-2</v>
      </c>
      <c r="L93" s="112">
        <f t="shared" si="35"/>
        <v>9.3457943925233638E-3</v>
      </c>
      <c r="M93" s="112">
        <f t="shared" si="35"/>
        <v>9.3457943925233638E-3</v>
      </c>
      <c r="N93" s="112">
        <f t="shared" si="35"/>
        <v>9.3457943925233638E-3</v>
      </c>
      <c r="O93" s="112">
        <f t="shared" si="35"/>
        <v>9.3457943925233638E-3</v>
      </c>
      <c r="P93" s="112">
        <f t="shared" si="35"/>
        <v>9.3457943925233638E-3</v>
      </c>
      <c r="Q93" s="112">
        <f t="shared" si="35"/>
        <v>9.3457943925233638E-3</v>
      </c>
      <c r="R93" s="112">
        <f t="shared" si="35"/>
        <v>9.3457943925233638E-3</v>
      </c>
      <c r="S93" s="112">
        <f t="shared" si="35"/>
        <v>9.3457943925233638E-3</v>
      </c>
      <c r="T93" s="112">
        <f t="shared" si="35"/>
        <v>9.3457943925233638E-3</v>
      </c>
      <c r="U93" s="112">
        <f t="shared" si="35"/>
        <v>9.3457943925233638E-3</v>
      </c>
      <c r="V93" s="112">
        <f t="shared" si="35"/>
        <v>9.3457943925233638E-3</v>
      </c>
      <c r="W93" s="112">
        <f t="shared" si="33"/>
        <v>9.2435276339458885E-3</v>
      </c>
    </row>
    <row r="94" spans="1:24" x14ac:dyDescent="0.25">
      <c r="A94" s="112" t="s">
        <v>53</v>
      </c>
      <c r="B94" s="112">
        <f t="shared" si="35"/>
        <v>1.0600706713780925E-2</v>
      </c>
      <c r="C94" s="112">
        <f t="shared" si="35"/>
        <v>1.0600706713780925E-2</v>
      </c>
      <c r="D94" s="112">
        <f t="shared" si="35"/>
        <v>1.0600706713780925E-2</v>
      </c>
      <c r="E94" s="112">
        <f t="shared" si="35"/>
        <v>1.0600706713780925E-2</v>
      </c>
      <c r="F94" s="112">
        <f t="shared" si="35"/>
        <v>6.2695924764890297E-3</v>
      </c>
      <c r="G94" s="112">
        <f t="shared" si="35"/>
        <v>6.2695924764890297E-3</v>
      </c>
      <c r="H94" s="112">
        <f t="shared" si="35"/>
        <v>4.5662100456621002E-3</v>
      </c>
      <c r="I94" s="112">
        <f t="shared" si="35"/>
        <v>1.0600706713780925E-2</v>
      </c>
      <c r="J94" s="112">
        <f t="shared" si="35"/>
        <v>1.0600706713780925E-2</v>
      </c>
      <c r="K94" s="112">
        <f t="shared" si="35"/>
        <v>1.0600706713780925E-2</v>
      </c>
      <c r="L94" s="112">
        <f t="shared" si="35"/>
        <v>9.3457943925233638E-3</v>
      </c>
      <c r="M94" s="112">
        <f t="shared" si="35"/>
        <v>9.3457943925233638E-3</v>
      </c>
      <c r="N94" s="112">
        <f t="shared" si="35"/>
        <v>9.3457943925233638E-3</v>
      </c>
      <c r="O94" s="112">
        <f t="shared" si="35"/>
        <v>9.3457943925233638E-3</v>
      </c>
      <c r="P94" s="112">
        <f t="shared" si="35"/>
        <v>9.3457943925233638E-3</v>
      </c>
      <c r="Q94" s="112">
        <f t="shared" si="35"/>
        <v>9.3457943925233638E-3</v>
      </c>
      <c r="R94" s="112">
        <f t="shared" si="35"/>
        <v>9.3457943925233638E-3</v>
      </c>
      <c r="S94" s="112">
        <f t="shared" si="35"/>
        <v>9.3457943925233638E-3</v>
      </c>
      <c r="T94" s="112">
        <f t="shared" si="35"/>
        <v>9.3457943925233638E-3</v>
      </c>
      <c r="U94" s="112">
        <f t="shared" si="35"/>
        <v>9.3457943925233638E-3</v>
      </c>
      <c r="V94" s="112">
        <f t="shared" si="35"/>
        <v>9.3457943925233638E-3</v>
      </c>
      <c r="W94" s="112">
        <f t="shared" si="33"/>
        <v>9.2435276339458885E-3</v>
      </c>
    </row>
    <row r="95" spans="1:24" x14ac:dyDescent="0.25">
      <c r="A95" s="112" t="s">
        <v>54</v>
      </c>
      <c r="B95" s="112">
        <f t="shared" si="35"/>
        <v>1.0600706713780925E-2</v>
      </c>
      <c r="C95" s="112">
        <f t="shared" si="35"/>
        <v>1.0600706713780925E-2</v>
      </c>
      <c r="D95" s="112">
        <f t="shared" si="35"/>
        <v>1.0600706713780925E-2</v>
      </c>
      <c r="E95" s="112">
        <f t="shared" si="35"/>
        <v>1.0600706713780925E-2</v>
      </c>
      <c r="F95" s="112">
        <f t="shared" si="35"/>
        <v>6.2695924764890297E-3</v>
      </c>
      <c r="G95" s="112">
        <f t="shared" si="35"/>
        <v>6.2695924764890297E-3</v>
      </c>
      <c r="H95" s="112">
        <f t="shared" si="35"/>
        <v>4.5662100456621002E-3</v>
      </c>
      <c r="I95" s="112">
        <f t="shared" si="35"/>
        <v>1.0600706713780925E-2</v>
      </c>
      <c r="J95" s="112">
        <f t="shared" si="35"/>
        <v>1.0600706713780925E-2</v>
      </c>
      <c r="K95" s="112">
        <f t="shared" si="35"/>
        <v>1.0600706713780925E-2</v>
      </c>
      <c r="L95" s="112">
        <f t="shared" si="35"/>
        <v>9.3457943925233638E-3</v>
      </c>
      <c r="M95" s="112">
        <f t="shared" si="35"/>
        <v>9.3457943925233638E-3</v>
      </c>
      <c r="N95" s="112">
        <f t="shared" si="35"/>
        <v>9.3457943925233638E-3</v>
      </c>
      <c r="O95" s="112">
        <f t="shared" si="35"/>
        <v>9.3457943925233638E-3</v>
      </c>
      <c r="P95" s="112">
        <f t="shared" si="35"/>
        <v>9.3457943925233638E-3</v>
      </c>
      <c r="Q95" s="112">
        <f t="shared" si="35"/>
        <v>9.3457943925233638E-3</v>
      </c>
      <c r="R95" s="112">
        <f t="shared" si="35"/>
        <v>9.3457943925233638E-3</v>
      </c>
      <c r="S95" s="112">
        <f t="shared" si="35"/>
        <v>9.3457943925233638E-3</v>
      </c>
      <c r="T95" s="112">
        <f t="shared" si="35"/>
        <v>9.3457943925233638E-3</v>
      </c>
      <c r="U95" s="112">
        <f t="shared" si="35"/>
        <v>9.3457943925233638E-3</v>
      </c>
      <c r="V95" s="112">
        <f t="shared" si="35"/>
        <v>9.3457943925233638E-3</v>
      </c>
      <c r="W95" s="112">
        <f t="shared" si="33"/>
        <v>9.2435276339458885E-3</v>
      </c>
    </row>
    <row r="96" spans="1:24" x14ac:dyDescent="0.25">
      <c r="A96" s="112" t="s">
        <v>55</v>
      </c>
      <c r="B96" s="112">
        <f t="shared" si="35"/>
        <v>1.0600706713780925E-2</v>
      </c>
      <c r="C96" s="112">
        <f t="shared" si="35"/>
        <v>1.0600706713780925E-2</v>
      </c>
      <c r="D96" s="112">
        <f t="shared" si="35"/>
        <v>1.0600706713780925E-2</v>
      </c>
      <c r="E96" s="112">
        <f t="shared" si="35"/>
        <v>1.0600706713780925E-2</v>
      </c>
      <c r="F96" s="112">
        <f t="shared" si="35"/>
        <v>6.2695924764890297E-3</v>
      </c>
      <c r="G96" s="112">
        <f t="shared" si="35"/>
        <v>6.2695924764890297E-3</v>
      </c>
      <c r="H96" s="112">
        <f t="shared" si="35"/>
        <v>4.5662100456621002E-3</v>
      </c>
      <c r="I96" s="112">
        <f t="shared" si="35"/>
        <v>1.0600706713780925E-2</v>
      </c>
      <c r="J96" s="112">
        <f t="shared" si="35"/>
        <v>1.0600706713780925E-2</v>
      </c>
      <c r="K96" s="112">
        <f t="shared" si="35"/>
        <v>1.0600706713780925E-2</v>
      </c>
      <c r="L96" s="112">
        <f t="shared" si="35"/>
        <v>9.3457943925233638E-3</v>
      </c>
      <c r="M96" s="112">
        <f t="shared" si="35"/>
        <v>9.3457943925233638E-3</v>
      </c>
      <c r="N96" s="112">
        <f t="shared" si="35"/>
        <v>9.3457943925233638E-3</v>
      </c>
      <c r="O96" s="112">
        <f t="shared" si="35"/>
        <v>9.3457943925233638E-3</v>
      </c>
      <c r="P96" s="112">
        <f t="shared" si="35"/>
        <v>9.3457943925233638E-3</v>
      </c>
      <c r="Q96" s="112">
        <f t="shared" si="35"/>
        <v>9.3457943925233638E-3</v>
      </c>
      <c r="R96" s="112">
        <f t="shared" si="35"/>
        <v>9.3457943925233638E-3</v>
      </c>
      <c r="S96" s="112">
        <f t="shared" si="35"/>
        <v>9.3457943925233638E-3</v>
      </c>
      <c r="T96" s="112">
        <f t="shared" si="35"/>
        <v>9.3457943925233638E-3</v>
      </c>
      <c r="U96" s="112">
        <f t="shared" si="35"/>
        <v>9.3457943925233638E-3</v>
      </c>
      <c r="V96" s="112">
        <f t="shared" si="35"/>
        <v>9.3457943925233638E-3</v>
      </c>
      <c r="W96" s="112">
        <f t="shared" si="33"/>
        <v>9.2435276339458885E-3</v>
      </c>
    </row>
    <row r="97" spans="1:23" x14ac:dyDescent="0.25">
      <c r="A97" s="112" t="s">
        <v>56</v>
      </c>
      <c r="B97" s="112">
        <f t="shared" si="35"/>
        <v>1.0600706713780925E-2</v>
      </c>
      <c r="C97" s="112">
        <f t="shared" si="35"/>
        <v>1.0600706713780925E-2</v>
      </c>
      <c r="D97" s="112">
        <f t="shared" si="35"/>
        <v>1.0600706713780925E-2</v>
      </c>
      <c r="E97" s="112">
        <f t="shared" si="35"/>
        <v>1.0600706713780925E-2</v>
      </c>
      <c r="F97" s="112">
        <f t="shared" si="35"/>
        <v>6.2695924764890297E-3</v>
      </c>
      <c r="G97" s="112">
        <f t="shared" si="35"/>
        <v>6.2695924764890297E-3</v>
      </c>
      <c r="H97" s="112">
        <f t="shared" si="35"/>
        <v>4.5662100456621002E-3</v>
      </c>
      <c r="I97" s="112">
        <f t="shared" si="35"/>
        <v>1.0600706713780925E-2</v>
      </c>
      <c r="J97" s="112">
        <f t="shared" si="35"/>
        <v>1.0600706713780925E-2</v>
      </c>
      <c r="K97" s="112">
        <f t="shared" si="35"/>
        <v>1.0600706713780925E-2</v>
      </c>
      <c r="L97" s="112">
        <f t="shared" si="35"/>
        <v>9.3457943925233638E-3</v>
      </c>
      <c r="M97" s="112">
        <f t="shared" si="35"/>
        <v>9.3457943925233638E-3</v>
      </c>
      <c r="N97" s="112">
        <f t="shared" si="35"/>
        <v>9.3457943925233638E-3</v>
      </c>
      <c r="O97" s="112">
        <f t="shared" si="35"/>
        <v>9.3457943925233638E-3</v>
      </c>
      <c r="P97" s="112">
        <f t="shared" si="35"/>
        <v>9.3457943925233638E-3</v>
      </c>
      <c r="Q97" s="112">
        <f t="shared" si="35"/>
        <v>9.3457943925233638E-3</v>
      </c>
      <c r="R97" s="112">
        <f t="shared" si="35"/>
        <v>9.3457943925233638E-3</v>
      </c>
      <c r="S97" s="112">
        <f t="shared" si="35"/>
        <v>9.3457943925233638E-3</v>
      </c>
      <c r="T97" s="112">
        <f t="shared" si="35"/>
        <v>9.3457943925233638E-3</v>
      </c>
      <c r="U97" s="112">
        <f t="shared" si="35"/>
        <v>9.3457943925233638E-3</v>
      </c>
      <c r="V97" s="112">
        <f t="shared" si="35"/>
        <v>9.3457943925233638E-3</v>
      </c>
      <c r="W97" s="112">
        <f t="shared" si="33"/>
        <v>9.2435276339458885E-3</v>
      </c>
    </row>
    <row r="100" spans="1:23" x14ac:dyDescent="0.25">
      <c r="A100" s="112" t="s">
        <v>395</v>
      </c>
    </row>
    <row r="101" spans="1:23" x14ac:dyDescent="0.25">
      <c r="A101" s="112" t="s">
        <v>20</v>
      </c>
      <c r="B101" s="112" t="s">
        <v>5</v>
      </c>
      <c r="C101" s="112" t="s">
        <v>6</v>
      </c>
      <c r="D101" s="112" t="s">
        <v>7</v>
      </c>
      <c r="E101" s="112" t="s">
        <v>8</v>
      </c>
      <c r="F101" s="112" t="s">
        <v>9</v>
      </c>
      <c r="G101" s="112" t="s">
        <v>10</v>
      </c>
      <c r="H101" s="112" t="s">
        <v>11</v>
      </c>
      <c r="I101" s="112" t="s">
        <v>12</v>
      </c>
      <c r="J101" s="112" t="s">
        <v>13</v>
      </c>
      <c r="K101" s="112" t="s">
        <v>14</v>
      </c>
      <c r="L101" s="112" t="s">
        <v>15</v>
      </c>
      <c r="M101" s="112" t="s">
        <v>16</v>
      </c>
      <c r="N101" s="112" t="s">
        <v>17</v>
      </c>
      <c r="O101" s="112" t="s">
        <v>18</v>
      </c>
      <c r="P101" s="112" t="s">
        <v>19</v>
      </c>
      <c r="Q101" s="112" t="s">
        <v>51</v>
      </c>
      <c r="R101" s="112" t="s">
        <v>52</v>
      </c>
      <c r="S101" s="112" t="s">
        <v>53</v>
      </c>
      <c r="T101" s="112" t="s">
        <v>54</v>
      </c>
      <c r="U101" s="112" t="s">
        <v>55</v>
      </c>
      <c r="V101" s="112" t="s">
        <v>56</v>
      </c>
    </row>
    <row r="102" spans="1:23" x14ac:dyDescent="0.25">
      <c r="A102" s="112" t="s">
        <v>5</v>
      </c>
      <c r="B102" s="112">
        <v>1</v>
      </c>
      <c r="C102" s="112">
        <f>ABS(IF($C16-$C$17&lt;0,1/(($C16-$C$17)+(-1)),IF($C16-$C$17&gt;=0,($C16-$C$17)+1)))</f>
        <v>1</v>
      </c>
      <c r="D102" s="112">
        <f>ABS(IF($C16-$C$18&lt;0,1/(($C16-$C$18)+(-1)),IF($C16-$C$18&gt;=0,($C16-$C$18)+1)))</f>
        <v>3</v>
      </c>
      <c r="E102" s="112">
        <f>ABS(IF($C16-$C$19&lt;0,1/(($C16-$C$19)+(-1)),IF($C16-$C$19&gt;=0,($C16-$C$19)+1)))</f>
        <v>1</v>
      </c>
      <c r="F102" s="112">
        <f>ABS(IF($C16-$C$20&lt;0,1/(($C16-$C$20)+(-1)),IF($C16-$C$20&gt;=0,($C16-$C$20)+1)))</f>
        <v>1</v>
      </c>
      <c r="G102" s="112">
        <f>ABS(IF($C16-$C$21&lt;0,1/(($C16-$C$21)+(-1)),IF($C16-$C$21&gt;=0,($C16-$C$21)+1)))</f>
        <v>2</v>
      </c>
      <c r="H102" s="112">
        <f t="shared" ref="H102:H107" si="36">ABS(IF($C16-$C$22&lt;0,1/(($C16-$C$22)+(-1)),IF($C16-$C$22&gt;=0,($C16-$C$22)+1)))</f>
        <v>2</v>
      </c>
      <c r="I102" s="112">
        <f t="shared" ref="I102:I108" si="37">ABS(IF($C16-$C$23&lt;0,1/(($C16-$C$23)+(-1)),IF($C16-$C$23&gt;=0,($C16-$C$23)+1)))</f>
        <v>2</v>
      </c>
      <c r="J102" s="112">
        <f t="shared" ref="J102:J109" si="38">ABS(IF($C16-$C$24&lt;0,1/(($C16-$C$24)+(-1)),IF($C16-$C$24&gt;=0,($C16-$C$24)+1)))</f>
        <v>2</v>
      </c>
      <c r="K102" s="112">
        <f t="shared" ref="K102:K110" si="39">ABS(IF($C16-$C$25&lt;0,1/(($C16-$C$25)+(-1)),IF($C16-$C$25&gt;=0,($C16-$C$25)+1)))</f>
        <v>3</v>
      </c>
      <c r="L102" s="112">
        <f t="shared" ref="L102:L111" si="40">ABS(IF($C16-$C$38&lt;0,1/(($C16-$C$38)+(-1)),IF($C16-$C$38&gt;=0,($C16-$C$38)+1)))</f>
        <v>10</v>
      </c>
      <c r="M102" s="112">
        <f t="shared" ref="M102:M111" si="41">ABS(IF($C16-$C$39&lt;0,1/(($C16-$C$39)+(-1)),IF($C16-$C$39&gt;=0,($C16-$C$39)+1)))</f>
        <v>10</v>
      </c>
      <c r="N102" s="112">
        <f t="shared" ref="N102:N111" si="42">ABS(IF($C16-$C$40&lt;0,1/(($C16-$C$40)+(-1)),IF($C16-$C$40&gt;=0,($C16-$C$40)+1)))</f>
        <v>10</v>
      </c>
      <c r="O102" s="112">
        <f t="shared" ref="O102:O111" si="43">ABS(IF($C16-$C$41&lt;0,1/(($C16-$C$41)+(-1)),IF($C16-$C$41&gt;=0,($C16-$C$41)+1)))</f>
        <v>10</v>
      </c>
      <c r="P102" s="112">
        <f t="shared" ref="P102:P111" si="44">ABS(IF($C16-$C$42&lt;0,1/(($C16-$C$42)+(-1)),IF($C16-$C$42&gt;=0,($C16-$C$42)+1)))</f>
        <v>10</v>
      </c>
      <c r="Q102" s="112">
        <f t="shared" ref="Q102:Q111" si="45">ABS(IF($C16-$C$43&lt;0,1/(($C16-$C$43)+(-1)),IF($C16-$C$43&gt;=0,($C16-$C$43)+1)))</f>
        <v>10</v>
      </c>
      <c r="R102" s="112">
        <f t="shared" ref="R102:R111" si="46">ABS(IF($C16-$C$44&lt;0,1/(($C16-$C$44)+(-1)),IF($C16-$C$44&gt;=0,($C16-$C$44)+1)))</f>
        <v>10</v>
      </c>
      <c r="S102" s="112">
        <f t="shared" ref="S102:S111" si="47">ABS(IF($C16-$C$45&lt;0,1/(($C16-$C$45)+(-1)),IF($C16-$C$45&gt;=0,($C16-$C$45)+1)))</f>
        <v>10</v>
      </c>
      <c r="T102" s="112">
        <f t="shared" ref="T102:T111" si="48">ABS(IF($C16-$C$46&lt;0,1/(($C16-$C$46)+(-1)),IF($C16-$C$46&gt;=0,($C16-$C$46)+1)))</f>
        <v>10</v>
      </c>
      <c r="U102" s="112">
        <f t="shared" ref="U102:U111" si="49">ABS(IF($C16-$C$47&lt;0,1/(($C16-$C$47)+(-1)),IF($C16-$C$47&gt;=0,($C16-$C$47)+1)))</f>
        <v>10</v>
      </c>
      <c r="V102" s="112">
        <f t="shared" ref="V102:V111" si="50">ABS(IF($C16-$C$48&lt;0,1/(($C16-$C$48)+(-1)),IF($C16-$C$48&gt;=0,($C16-$C$48)+1)))</f>
        <v>10</v>
      </c>
    </row>
    <row r="103" spans="1:23" x14ac:dyDescent="0.25">
      <c r="A103" s="112" t="s">
        <v>6</v>
      </c>
      <c r="B103" s="112">
        <f>1/C102</f>
        <v>1</v>
      </c>
      <c r="C103" s="112">
        <v>1</v>
      </c>
      <c r="D103" s="112">
        <f>ABS(IF($C17-$C$18&lt;0,1/(($C17-$C$18)+(-1)),IF($C17-$C$18&gt;=0,($C17-$C$18)+1)))</f>
        <v>3</v>
      </c>
      <c r="E103" s="112">
        <f>ABS(IF($C17-$C$19&lt;0,1/(($C17-$C$19)+(-1)),IF($C17-$C$19&gt;=0,($C17-$C$19)+1)))</f>
        <v>1</v>
      </c>
      <c r="F103" s="112">
        <f>ABS(IF($C17-$C$20&lt;0,1/(($C17-$C$20)+(-1)),IF($C17-$C$20&gt;=0,($C17-$C$20)+1)))</f>
        <v>1</v>
      </c>
      <c r="G103" s="112">
        <f>ABS(IF($C17-$C$21&lt;0,1/(($C17-$C$21)+(-1)),IF($C17-$C$21&gt;=0,($C17-$C$21)+1)))</f>
        <v>2</v>
      </c>
      <c r="H103" s="112">
        <f t="shared" si="36"/>
        <v>2</v>
      </c>
      <c r="I103" s="112">
        <f t="shared" si="37"/>
        <v>2</v>
      </c>
      <c r="J103" s="112">
        <f t="shared" si="38"/>
        <v>2</v>
      </c>
      <c r="K103" s="112">
        <f t="shared" si="39"/>
        <v>3</v>
      </c>
      <c r="L103" s="112">
        <f t="shared" si="40"/>
        <v>10</v>
      </c>
      <c r="M103" s="112">
        <f t="shared" si="41"/>
        <v>10</v>
      </c>
      <c r="N103" s="112">
        <f t="shared" si="42"/>
        <v>10</v>
      </c>
      <c r="O103" s="112">
        <f t="shared" si="43"/>
        <v>10</v>
      </c>
      <c r="P103" s="112">
        <f t="shared" si="44"/>
        <v>10</v>
      </c>
      <c r="Q103" s="112">
        <f t="shared" si="45"/>
        <v>10</v>
      </c>
      <c r="R103" s="112">
        <f t="shared" si="46"/>
        <v>10</v>
      </c>
      <c r="S103" s="112">
        <f t="shared" si="47"/>
        <v>10</v>
      </c>
      <c r="T103" s="112">
        <f t="shared" si="48"/>
        <v>10</v>
      </c>
      <c r="U103" s="112">
        <f t="shared" si="49"/>
        <v>10</v>
      </c>
      <c r="V103" s="112">
        <f t="shared" si="50"/>
        <v>10</v>
      </c>
    </row>
    <row r="104" spans="1:23" x14ac:dyDescent="0.25">
      <c r="A104" s="112" t="s">
        <v>7</v>
      </c>
      <c r="B104" s="112">
        <f>1/D102</f>
        <v>0.33333333333333331</v>
      </c>
      <c r="C104" s="112">
        <f>1/D103</f>
        <v>0.33333333333333331</v>
      </c>
      <c r="D104" s="112">
        <v>1</v>
      </c>
      <c r="E104" s="112">
        <f>ABS(IF($C18-$C$19&lt;0,1/(($C18-$C$19)+(-1)),IF($C18-$C$19&gt;=0,($C18-$C$19)+1)))</f>
        <v>0.33333333333333331</v>
      </c>
      <c r="F104" s="112">
        <f>ABS(IF($C18-$C$20&lt;0,1/(($C18-$C$20)+(-1)),IF($C18-$C$20&gt;=0,($C18-$C$20)+1)))</f>
        <v>0.33333333333333331</v>
      </c>
      <c r="G104" s="112">
        <f>ABS(IF($C18-$C$21&lt;0,1/(($C18-$C$21)+(-1)),IF($C18-$C$21&gt;=0,($C18-$C$21)+1)))</f>
        <v>0.5</v>
      </c>
      <c r="H104" s="112">
        <f t="shared" si="36"/>
        <v>0.5</v>
      </c>
      <c r="I104" s="112">
        <f t="shared" si="37"/>
        <v>0.5</v>
      </c>
      <c r="J104" s="112">
        <f t="shared" si="38"/>
        <v>0.5</v>
      </c>
      <c r="K104" s="112">
        <f t="shared" si="39"/>
        <v>1</v>
      </c>
      <c r="L104" s="112">
        <f t="shared" si="40"/>
        <v>8</v>
      </c>
      <c r="M104" s="112">
        <f t="shared" si="41"/>
        <v>8</v>
      </c>
      <c r="N104" s="112">
        <f t="shared" si="42"/>
        <v>8</v>
      </c>
      <c r="O104" s="112">
        <f t="shared" si="43"/>
        <v>8</v>
      </c>
      <c r="P104" s="112">
        <f t="shared" si="44"/>
        <v>8</v>
      </c>
      <c r="Q104" s="112">
        <f t="shared" si="45"/>
        <v>8</v>
      </c>
      <c r="R104" s="112">
        <f t="shared" si="46"/>
        <v>8</v>
      </c>
      <c r="S104" s="112">
        <f t="shared" si="47"/>
        <v>8</v>
      </c>
      <c r="T104" s="112">
        <f t="shared" si="48"/>
        <v>8</v>
      </c>
      <c r="U104" s="112">
        <f t="shared" si="49"/>
        <v>8</v>
      </c>
      <c r="V104" s="112">
        <f t="shared" si="50"/>
        <v>8</v>
      </c>
    </row>
    <row r="105" spans="1:23" x14ac:dyDescent="0.25">
      <c r="A105" s="112" t="s">
        <v>8</v>
      </c>
      <c r="B105" s="112">
        <f>1/E102</f>
        <v>1</v>
      </c>
      <c r="C105" s="112">
        <f>1/E103</f>
        <v>1</v>
      </c>
      <c r="D105" s="112">
        <f>1/E104</f>
        <v>3</v>
      </c>
      <c r="E105" s="112">
        <v>1</v>
      </c>
      <c r="F105" s="112">
        <f>ABS(IF($C19-$C$20&lt;0,1/(($C19-$C$20)+(-1)),IF($C19-$C$20&gt;=0,($C19-$C$20)+1)))</f>
        <v>1</v>
      </c>
      <c r="G105" s="112">
        <f>ABS(IF($C19-$C$21&lt;0,1/(($C19-$C$21)+(-1)),IF($C19-$C$21&gt;=0,($C19-$C$21)+1)))</f>
        <v>2</v>
      </c>
      <c r="H105" s="112">
        <f t="shared" si="36"/>
        <v>2</v>
      </c>
      <c r="I105" s="112">
        <f t="shared" si="37"/>
        <v>2</v>
      </c>
      <c r="J105" s="112">
        <f t="shared" si="38"/>
        <v>2</v>
      </c>
      <c r="K105" s="112">
        <f t="shared" si="39"/>
        <v>3</v>
      </c>
      <c r="L105" s="112">
        <f t="shared" si="40"/>
        <v>10</v>
      </c>
      <c r="M105" s="112">
        <f t="shared" si="41"/>
        <v>10</v>
      </c>
      <c r="N105" s="112">
        <f t="shared" si="42"/>
        <v>10</v>
      </c>
      <c r="O105" s="112">
        <f t="shared" si="43"/>
        <v>10</v>
      </c>
      <c r="P105" s="112">
        <f t="shared" si="44"/>
        <v>10</v>
      </c>
      <c r="Q105" s="112">
        <f t="shared" si="45"/>
        <v>10</v>
      </c>
      <c r="R105" s="112">
        <f t="shared" si="46"/>
        <v>10</v>
      </c>
      <c r="S105" s="112">
        <f t="shared" si="47"/>
        <v>10</v>
      </c>
      <c r="T105" s="112">
        <f t="shared" si="48"/>
        <v>10</v>
      </c>
      <c r="U105" s="112">
        <f t="shared" si="49"/>
        <v>10</v>
      </c>
      <c r="V105" s="112">
        <f t="shared" si="50"/>
        <v>10</v>
      </c>
    </row>
    <row r="106" spans="1:23" x14ac:dyDescent="0.25">
      <c r="A106" s="112" t="s">
        <v>9</v>
      </c>
      <c r="B106" s="112">
        <f>1/F102</f>
        <v>1</v>
      </c>
      <c r="C106" s="112">
        <f>1/F103</f>
        <v>1</v>
      </c>
      <c r="D106" s="112">
        <f>1/F104</f>
        <v>3</v>
      </c>
      <c r="E106" s="112">
        <f>1/F105</f>
        <v>1</v>
      </c>
      <c r="F106" s="112">
        <v>1</v>
      </c>
      <c r="G106" s="112">
        <f>ABS(IF($C20-$C$21&lt;0,1/(($C20-$C$21)+(-1)),IF($C20-$C$21&gt;=0,($C20-$C$21)+1)))</f>
        <v>2</v>
      </c>
      <c r="H106" s="112">
        <f t="shared" si="36"/>
        <v>2</v>
      </c>
      <c r="I106" s="112">
        <f t="shared" si="37"/>
        <v>2</v>
      </c>
      <c r="J106" s="112">
        <f t="shared" si="38"/>
        <v>2</v>
      </c>
      <c r="K106" s="112">
        <f t="shared" si="39"/>
        <v>3</v>
      </c>
      <c r="L106" s="112">
        <f t="shared" si="40"/>
        <v>10</v>
      </c>
      <c r="M106" s="112">
        <f t="shared" si="41"/>
        <v>10</v>
      </c>
      <c r="N106" s="112">
        <f t="shared" si="42"/>
        <v>10</v>
      </c>
      <c r="O106" s="112">
        <f t="shared" si="43"/>
        <v>10</v>
      </c>
      <c r="P106" s="112">
        <f t="shared" si="44"/>
        <v>10</v>
      </c>
      <c r="Q106" s="112">
        <f t="shared" si="45"/>
        <v>10</v>
      </c>
      <c r="R106" s="112">
        <f t="shared" si="46"/>
        <v>10</v>
      </c>
      <c r="S106" s="112">
        <f t="shared" si="47"/>
        <v>10</v>
      </c>
      <c r="T106" s="112">
        <f t="shared" si="48"/>
        <v>10</v>
      </c>
      <c r="U106" s="112">
        <f t="shared" si="49"/>
        <v>10</v>
      </c>
      <c r="V106" s="112">
        <f t="shared" si="50"/>
        <v>10</v>
      </c>
    </row>
    <row r="107" spans="1:23" x14ac:dyDescent="0.25">
      <c r="A107" s="112" t="s">
        <v>10</v>
      </c>
      <c r="B107" s="112">
        <f>1/G102</f>
        <v>0.5</v>
      </c>
      <c r="C107" s="112">
        <f>1/G103</f>
        <v>0.5</v>
      </c>
      <c r="D107" s="112">
        <f>1/G104</f>
        <v>2</v>
      </c>
      <c r="E107" s="112">
        <f>1/G105</f>
        <v>0.5</v>
      </c>
      <c r="F107" s="112">
        <f>1/G106</f>
        <v>0.5</v>
      </c>
      <c r="G107" s="112">
        <v>1</v>
      </c>
      <c r="H107" s="112">
        <f t="shared" si="36"/>
        <v>1</v>
      </c>
      <c r="I107" s="112">
        <f t="shared" si="37"/>
        <v>1</v>
      </c>
      <c r="J107" s="112">
        <f t="shared" si="38"/>
        <v>1</v>
      </c>
      <c r="K107" s="112">
        <f t="shared" si="39"/>
        <v>2</v>
      </c>
      <c r="L107" s="112">
        <f t="shared" si="40"/>
        <v>9</v>
      </c>
      <c r="M107" s="112">
        <f t="shared" si="41"/>
        <v>9</v>
      </c>
      <c r="N107" s="112">
        <f t="shared" si="42"/>
        <v>9</v>
      </c>
      <c r="O107" s="112">
        <f t="shared" si="43"/>
        <v>9</v>
      </c>
      <c r="P107" s="112">
        <f t="shared" si="44"/>
        <v>9</v>
      </c>
      <c r="Q107" s="112">
        <f t="shared" si="45"/>
        <v>9</v>
      </c>
      <c r="R107" s="112">
        <f t="shared" si="46"/>
        <v>9</v>
      </c>
      <c r="S107" s="112">
        <f t="shared" si="47"/>
        <v>9</v>
      </c>
      <c r="T107" s="112">
        <f t="shared" si="48"/>
        <v>9</v>
      </c>
      <c r="U107" s="112">
        <f t="shared" si="49"/>
        <v>9</v>
      </c>
      <c r="V107" s="112">
        <f t="shared" si="50"/>
        <v>9</v>
      </c>
    </row>
    <row r="108" spans="1:23" x14ac:dyDescent="0.25">
      <c r="A108" s="112" t="s">
        <v>11</v>
      </c>
      <c r="B108" s="112">
        <f>1/H102</f>
        <v>0.5</v>
      </c>
      <c r="C108" s="112">
        <f>1/H103</f>
        <v>0.5</v>
      </c>
      <c r="D108" s="112">
        <f>1/H104</f>
        <v>2</v>
      </c>
      <c r="E108" s="112">
        <f>1/H105</f>
        <v>0.5</v>
      </c>
      <c r="F108" s="112">
        <f>1/H106</f>
        <v>0.5</v>
      </c>
      <c r="G108" s="112">
        <f>1/H107</f>
        <v>1</v>
      </c>
      <c r="H108" s="112">
        <v>1</v>
      </c>
      <c r="I108" s="112">
        <f t="shared" si="37"/>
        <v>1</v>
      </c>
      <c r="J108" s="112">
        <f t="shared" si="38"/>
        <v>1</v>
      </c>
      <c r="K108" s="112">
        <f t="shared" si="39"/>
        <v>2</v>
      </c>
      <c r="L108" s="112">
        <f t="shared" si="40"/>
        <v>9</v>
      </c>
      <c r="M108" s="112">
        <f t="shared" si="41"/>
        <v>9</v>
      </c>
      <c r="N108" s="112">
        <f t="shared" si="42"/>
        <v>9</v>
      </c>
      <c r="O108" s="112">
        <f t="shared" si="43"/>
        <v>9</v>
      </c>
      <c r="P108" s="112">
        <f t="shared" si="44"/>
        <v>9</v>
      </c>
      <c r="Q108" s="112">
        <f t="shared" si="45"/>
        <v>9</v>
      </c>
      <c r="R108" s="112">
        <f t="shared" si="46"/>
        <v>9</v>
      </c>
      <c r="S108" s="112">
        <f t="shared" si="47"/>
        <v>9</v>
      </c>
      <c r="T108" s="112">
        <f t="shared" si="48"/>
        <v>9</v>
      </c>
      <c r="U108" s="112">
        <f t="shared" si="49"/>
        <v>9</v>
      </c>
      <c r="V108" s="112">
        <f t="shared" si="50"/>
        <v>9</v>
      </c>
    </row>
    <row r="109" spans="1:23" x14ac:dyDescent="0.25">
      <c r="A109" s="112" t="s">
        <v>12</v>
      </c>
      <c r="B109" s="112">
        <f>1/I102</f>
        <v>0.5</v>
      </c>
      <c r="C109" s="112">
        <f>1/I103</f>
        <v>0.5</v>
      </c>
      <c r="D109" s="112">
        <f>1/I104</f>
        <v>2</v>
      </c>
      <c r="E109" s="112">
        <f>1/I105</f>
        <v>0.5</v>
      </c>
      <c r="F109" s="112">
        <f>1/I106</f>
        <v>0.5</v>
      </c>
      <c r="G109" s="112">
        <f>1/I107</f>
        <v>1</v>
      </c>
      <c r="H109" s="112">
        <f>1/I108</f>
        <v>1</v>
      </c>
      <c r="I109" s="112">
        <v>1</v>
      </c>
      <c r="J109" s="112">
        <f t="shared" si="38"/>
        <v>1</v>
      </c>
      <c r="K109" s="112">
        <f t="shared" si="39"/>
        <v>2</v>
      </c>
      <c r="L109" s="112">
        <f t="shared" si="40"/>
        <v>9</v>
      </c>
      <c r="M109" s="112">
        <f t="shared" si="41"/>
        <v>9</v>
      </c>
      <c r="N109" s="112">
        <f t="shared" si="42"/>
        <v>9</v>
      </c>
      <c r="O109" s="112">
        <f t="shared" si="43"/>
        <v>9</v>
      </c>
      <c r="P109" s="112">
        <f t="shared" si="44"/>
        <v>9</v>
      </c>
      <c r="Q109" s="112">
        <f t="shared" si="45"/>
        <v>9</v>
      </c>
      <c r="R109" s="112">
        <f t="shared" si="46"/>
        <v>9</v>
      </c>
      <c r="S109" s="112">
        <f t="shared" si="47"/>
        <v>9</v>
      </c>
      <c r="T109" s="112">
        <f t="shared" si="48"/>
        <v>9</v>
      </c>
      <c r="U109" s="112">
        <f t="shared" si="49"/>
        <v>9</v>
      </c>
      <c r="V109" s="112">
        <f t="shared" si="50"/>
        <v>9</v>
      </c>
    </row>
    <row r="110" spans="1:23" x14ac:dyDescent="0.25">
      <c r="A110" s="112" t="s">
        <v>13</v>
      </c>
      <c r="B110" s="112">
        <f>1/J102</f>
        <v>0.5</v>
      </c>
      <c r="C110" s="112">
        <f>1/J103</f>
        <v>0.5</v>
      </c>
      <c r="D110" s="112">
        <f>1/J104</f>
        <v>2</v>
      </c>
      <c r="E110" s="112">
        <f>1/J105</f>
        <v>0.5</v>
      </c>
      <c r="F110" s="112">
        <f>1/J106</f>
        <v>0.5</v>
      </c>
      <c r="G110" s="112">
        <f>1/J107</f>
        <v>1</v>
      </c>
      <c r="H110" s="112">
        <f>1/J108</f>
        <v>1</v>
      </c>
      <c r="I110" s="112">
        <f>1/J109</f>
        <v>1</v>
      </c>
      <c r="J110" s="112">
        <v>1</v>
      </c>
      <c r="K110" s="112">
        <f t="shared" si="39"/>
        <v>2</v>
      </c>
      <c r="L110" s="112">
        <f t="shared" si="40"/>
        <v>9</v>
      </c>
      <c r="M110" s="112">
        <f t="shared" si="41"/>
        <v>9</v>
      </c>
      <c r="N110" s="112">
        <f t="shared" si="42"/>
        <v>9</v>
      </c>
      <c r="O110" s="112">
        <f t="shared" si="43"/>
        <v>9</v>
      </c>
      <c r="P110" s="112">
        <f t="shared" si="44"/>
        <v>9</v>
      </c>
      <c r="Q110" s="112">
        <f t="shared" si="45"/>
        <v>9</v>
      </c>
      <c r="R110" s="112">
        <f t="shared" si="46"/>
        <v>9</v>
      </c>
      <c r="S110" s="112">
        <f t="shared" si="47"/>
        <v>9</v>
      </c>
      <c r="T110" s="112">
        <f t="shared" si="48"/>
        <v>9</v>
      </c>
      <c r="U110" s="112">
        <f t="shared" si="49"/>
        <v>9</v>
      </c>
      <c r="V110" s="112">
        <f t="shared" si="50"/>
        <v>9</v>
      </c>
    </row>
    <row r="111" spans="1:23" x14ac:dyDescent="0.25">
      <c r="A111" s="112" t="s">
        <v>14</v>
      </c>
      <c r="B111" s="112">
        <f>1/K102</f>
        <v>0.33333333333333331</v>
      </c>
      <c r="C111" s="112">
        <f>1/K103</f>
        <v>0.33333333333333331</v>
      </c>
      <c r="D111" s="112">
        <f>1/K104</f>
        <v>1</v>
      </c>
      <c r="E111" s="112">
        <f>1/K105</f>
        <v>0.33333333333333331</v>
      </c>
      <c r="F111" s="112">
        <f>1/K106</f>
        <v>0.33333333333333331</v>
      </c>
      <c r="G111" s="112">
        <f>1/K107</f>
        <v>0.5</v>
      </c>
      <c r="H111" s="112">
        <f>1/K108</f>
        <v>0.5</v>
      </c>
      <c r="I111" s="112">
        <f>1/K109</f>
        <v>0.5</v>
      </c>
      <c r="J111" s="112">
        <f>1/K110</f>
        <v>0.5</v>
      </c>
      <c r="K111" s="112">
        <v>1</v>
      </c>
      <c r="L111" s="112">
        <f t="shared" si="40"/>
        <v>8</v>
      </c>
      <c r="M111" s="112">
        <f t="shared" si="41"/>
        <v>8</v>
      </c>
      <c r="N111" s="112">
        <f t="shared" si="42"/>
        <v>8</v>
      </c>
      <c r="O111" s="112">
        <f t="shared" si="43"/>
        <v>8</v>
      </c>
      <c r="P111" s="112">
        <f t="shared" si="44"/>
        <v>8</v>
      </c>
      <c r="Q111" s="112">
        <f t="shared" si="45"/>
        <v>8</v>
      </c>
      <c r="R111" s="112">
        <f t="shared" si="46"/>
        <v>8</v>
      </c>
      <c r="S111" s="112">
        <f t="shared" si="47"/>
        <v>8</v>
      </c>
      <c r="T111" s="112">
        <f t="shared" si="48"/>
        <v>8</v>
      </c>
      <c r="U111" s="112">
        <f t="shared" si="49"/>
        <v>8</v>
      </c>
      <c r="V111" s="112">
        <f t="shared" si="50"/>
        <v>8</v>
      </c>
    </row>
    <row r="112" spans="1:23" x14ac:dyDescent="0.25">
      <c r="A112" s="112" t="s">
        <v>15</v>
      </c>
      <c r="B112" s="112">
        <f>1/L102</f>
        <v>0.1</v>
      </c>
      <c r="C112" s="112">
        <f>1/L103</f>
        <v>0.1</v>
      </c>
      <c r="D112" s="112">
        <f>1/L104</f>
        <v>0.125</v>
      </c>
      <c r="E112" s="112">
        <f>1/L105</f>
        <v>0.1</v>
      </c>
      <c r="F112" s="112">
        <f>1/L106</f>
        <v>0.1</v>
      </c>
      <c r="G112" s="112">
        <f>1/L107</f>
        <v>0.1111111111111111</v>
      </c>
      <c r="H112" s="112">
        <f>1/L108</f>
        <v>0.1111111111111111</v>
      </c>
      <c r="I112" s="112">
        <f>1/L109</f>
        <v>0.1111111111111111</v>
      </c>
      <c r="J112" s="112">
        <f>1/L110</f>
        <v>0.1111111111111111</v>
      </c>
      <c r="K112" s="112">
        <f>1/L111</f>
        <v>0.125</v>
      </c>
      <c r="L112" s="112">
        <v>1</v>
      </c>
      <c r="M112" s="112">
        <f t="shared" ref="M112" si="51">ABS(IF($C38-$C$39&lt;0,1/(($C38-$C$39)+(-1)),IF($C38-$C$39&gt;=0,($C38-$C$39)+1)))</f>
        <v>1</v>
      </c>
      <c r="N112" s="112">
        <f t="shared" ref="N112:N113" si="52">ABS(IF($C38-$C$40&lt;0,1/(($C38-$C$40)+(-1)),IF($C38-$C$40&gt;=0,($C38-$C$40)+1)))</f>
        <v>1</v>
      </c>
      <c r="O112" s="112">
        <f t="shared" ref="O112:O114" si="53">ABS(IF($C38-$C$41&lt;0,1/(($C38-$C$41)+(-1)),IF($C38-$C$41&gt;=0,($C38-$C$41)+1)))</f>
        <v>1</v>
      </c>
      <c r="P112" s="112">
        <f t="shared" ref="P112:P115" si="54">ABS(IF($C38-$C$42&lt;0,1/(($C38-$C$42)+(-1)),IF($C38-$C$42&gt;=0,($C38-$C$42)+1)))</f>
        <v>1</v>
      </c>
      <c r="Q112" s="112">
        <f t="shared" ref="Q112:Q116" si="55">ABS(IF($C38-$C$43&lt;0,1/(($C38-$C$43)+(-1)),IF($C38-$C$43&gt;=0,($C38-$C$43)+1)))</f>
        <v>1</v>
      </c>
      <c r="R112" s="112">
        <f t="shared" ref="R112:R117" si="56">ABS(IF($C38-$C$44&lt;0,1/(($C38-$C$44)+(-1)),IF($C38-$C$44&gt;=0,($C38-$C$44)+1)))</f>
        <v>1</v>
      </c>
      <c r="S112" s="112">
        <f t="shared" ref="S112:S118" si="57">ABS(IF($C38-$C$45&lt;0,1/(($C38-$C$45)+(-1)),IF($C38-$C$45&gt;=0,($C38-$C$45)+1)))</f>
        <v>1</v>
      </c>
      <c r="T112" s="112">
        <f t="shared" ref="T112:T119" si="58">ABS(IF($C38-$C$46&lt;0,1/(($C38-$C$46)+(-1)),IF($C38-$C$46&gt;=0,($C38-$C$46)+1)))</f>
        <v>1</v>
      </c>
      <c r="U112" s="112">
        <f t="shared" ref="U112:U120" si="59">ABS(IF($C38-$C$47&lt;0,1/(($C38-$C$47)+(-1)),IF($C38-$C$47&gt;=0,($C38-$C$47)+1)))</f>
        <v>1</v>
      </c>
      <c r="V112" s="112">
        <f t="shared" ref="V112:V121" si="60">ABS(IF($C38-$C$48&lt;0,1/(($C38-$C$48)+(-1)),IF($C38-$C$48&gt;=0,($C38-$C$48)+1)))</f>
        <v>1</v>
      </c>
    </row>
    <row r="113" spans="1:23" x14ac:dyDescent="0.25">
      <c r="A113" s="112" t="s">
        <v>16</v>
      </c>
      <c r="B113" s="112">
        <f>1/M102</f>
        <v>0.1</v>
      </c>
      <c r="C113" s="112">
        <f>1/M103</f>
        <v>0.1</v>
      </c>
      <c r="D113" s="112">
        <f>1/M104</f>
        <v>0.125</v>
      </c>
      <c r="E113" s="112">
        <f>1/M104</f>
        <v>0.125</v>
      </c>
      <c r="F113" s="112">
        <f>1/M106</f>
        <v>0.1</v>
      </c>
      <c r="G113" s="112">
        <f>1/M107</f>
        <v>0.1111111111111111</v>
      </c>
      <c r="H113" s="112">
        <f>1/M108</f>
        <v>0.1111111111111111</v>
      </c>
      <c r="I113" s="112">
        <f>1/M109</f>
        <v>0.1111111111111111</v>
      </c>
      <c r="J113" s="112">
        <f>1/M110</f>
        <v>0.1111111111111111</v>
      </c>
      <c r="K113" s="112">
        <f>1/M111</f>
        <v>0.125</v>
      </c>
      <c r="L113" s="112">
        <f>1/M112</f>
        <v>1</v>
      </c>
      <c r="M113" s="112">
        <v>1</v>
      </c>
      <c r="N113" s="112">
        <f t="shared" si="52"/>
        <v>1</v>
      </c>
      <c r="O113" s="112">
        <f t="shared" si="53"/>
        <v>1</v>
      </c>
      <c r="P113" s="112">
        <f t="shared" si="54"/>
        <v>1</v>
      </c>
      <c r="Q113" s="112">
        <f t="shared" si="55"/>
        <v>1</v>
      </c>
      <c r="R113" s="112">
        <f t="shared" si="56"/>
        <v>1</v>
      </c>
      <c r="S113" s="112">
        <f t="shared" si="57"/>
        <v>1</v>
      </c>
      <c r="T113" s="112">
        <f t="shared" si="58"/>
        <v>1</v>
      </c>
      <c r="U113" s="112">
        <f t="shared" si="59"/>
        <v>1</v>
      </c>
      <c r="V113" s="112">
        <f t="shared" si="60"/>
        <v>1</v>
      </c>
    </row>
    <row r="114" spans="1:23" x14ac:dyDescent="0.25">
      <c r="A114" s="112" t="s">
        <v>17</v>
      </c>
      <c r="B114" s="112">
        <f>1/N102</f>
        <v>0.1</v>
      </c>
      <c r="C114" s="112">
        <f>1/N103</f>
        <v>0.1</v>
      </c>
      <c r="D114" s="112">
        <f>1/N104</f>
        <v>0.125</v>
      </c>
      <c r="E114" s="112">
        <f>1/N104</f>
        <v>0.125</v>
      </c>
      <c r="F114" s="112">
        <f>1/N106</f>
        <v>0.1</v>
      </c>
      <c r="G114" s="112">
        <f>1/N107</f>
        <v>0.1111111111111111</v>
      </c>
      <c r="H114" s="112">
        <f>1/N108</f>
        <v>0.1111111111111111</v>
      </c>
      <c r="I114" s="112">
        <f>1/N109</f>
        <v>0.1111111111111111</v>
      </c>
      <c r="J114" s="112">
        <f>1/N110</f>
        <v>0.1111111111111111</v>
      </c>
      <c r="K114" s="112">
        <f>1/N111</f>
        <v>0.125</v>
      </c>
      <c r="L114" s="112">
        <f>1/N112</f>
        <v>1</v>
      </c>
      <c r="M114" s="112">
        <f>1/N113</f>
        <v>1</v>
      </c>
      <c r="N114" s="112">
        <v>1</v>
      </c>
      <c r="O114" s="112">
        <f t="shared" si="53"/>
        <v>1</v>
      </c>
      <c r="P114" s="112">
        <f t="shared" si="54"/>
        <v>1</v>
      </c>
      <c r="Q114" s="112">
        <f t="shared" si="55"/>
        <v>1</v>
      </c>
      <c r="R114" s="112">
        <f t="shared" si="56"/>
        <v>1</v>
      </c>
      <c r="S114" s="112">
        <f t="shared" si="57"/>
        <v>1</v>
      </c>
      <c r="T114" s="112">
        <f t="shared" si="58"/>
        <v>1</v>
      </c>
      <c r="U114" s="112">
        <f t="shared" si="59"/>
        <v>1</v>
      </c>
      <c r="V114" s="112">
        <f t="shared" si="60"/>
        <v>1</v>
      </c>
    </row>
    <row r="115" spans="1:23" x14ac:dyDescent="0.25">
      <c r="A115" s="112" t="s">
        <v>18</v>
      </c>
      <c r="B115" s="112">
        <f>1/O102</f>
        <v>0.1</v>
      </c>
      <c r="C115" s="112">
        <f>1/O103</f>
        <v>0.1</v>
      </c>
      <c r="D115" s="112">
        <f>1/O104</f>
        <v>0.125</v>
      </c>
      <c r="E115" s="112">
        <f>1/O104</f>
        <v>0.125</v>
      </c>
      <c r="F115" s="112">
        <f>1/O106</f>
        <v>0.1</v>
      </c>
      <c r="G115" s="112">
        <f>1/O107</f>
        <v>0.1111111111111111</v>
      </c>
      <c r="H115" s="112">
        <f>1/O108</f>
        <v>0.1111111111111111</v>
      </c>
      <c r="I115" s="112">
        <f>1/O109</f>
        <v>0.1111111111111111</v>
      </c>
      <c r="J115" s="112">
        <f>1/O110</f>
        <v>0.1111111111111111</v>
      </c>
      <c r="K115" s="112">
        <f>1/O111</f>
        <v>0.125</v>
      </c>
      <c r="L115" s="112">
        <f>1/O112</f>
        <v>1</v>
      </c>
      <c r="M115" s="112">
        <f>1/O113</f>
        <v>1</v>
      </c>
      <c r="N115" s="112">
        <f>1/O114</f>
        <v>1</v>
      </c>
      <c r="O115" s="112">
        <v>1</v>
      </c>
      <c r="P115" s="112">
        <f t="shared" si="54"/>
        <v>1</v>
      </c>
      <c r="Q115" s="112">
        <f t="shared" si="55"/>
        <v>1</v>
      </c>
      <c r="R115" s="112">
        <f t="shared" si="56"/>
        <v>1</v>
      </c>
      <c r="S115" s="112">
        <f t="shared" si="57"/>
        <v>1</v>
      </c>
      <c r="T115" s="112">
        <f t="shared" si="58"/>
        <v>1</v>
      </c>
      <c r="U115" s="112">
        <f t="shared" si="59"/>
        <v>1</v>
      </c>
      <c r="V115" s="112">
        <f t="shared" si="60"/>
        <v>1</v>
      </c>
    </row>
    <row r="116" spans="1:23" x14ac:dyDescent="0.25">
      <c r="A116" s="112" t="s">
        <v>19</v>
      </c>
      <c r="B116" s="112">
        <f>1/P102</f>
        <v>0.1</v>
      </c>
      <c r="C116" s="112">
        <f>1/P103</f>
        <v>0.1</v>
      </c>
      <c r="D116" s="112">
        <f>1/P104</f>
        <v>0.125</v>
      </c>
      <c r="E116" s="112">
        <f>1/P104</f>
        <v>0.125</v>
      </c>
      <c r="F116" s="112">
        <f>1/P106</f>
        <v>0.1</v>
      </c>
      <c r="G116" s="112">
        <f>1/P107</f>
        <v>0.1111111111111111</v>
      </c>
      <c r="H116" s="112">
        <f>1/P108</f>
        <v>0.1111111111111111</v>
      </c>
      <c r="I116" s="112">
        <f>1/P109</f>
        <v>0.1111111111111111</v>
      </c>
      <c r="J116" s="112">
        <f>1/P110</f>
        <v>0.1111111111111111</v>
      </c>
      <c r="K116" s="112">
        <f>1/P111</f>
        <v>0.125</v>
      </c>
      <c r="L116" s="112">
        <f>1/P112</f>
        <v>1</v>
      </c>
      <c r="M116" s="112">
        <f>1/P113</f>
        <v>1</v>
      </c>
      <c r="N116" s="112">
        <f>1/P114</f>
        <v>1</v>
      </c>
      <c r="O116" s="112">
        <f>1/P115</f>
        <v>1</v>
      </c>
      <c r="P116" s="112">
        <v>1</v>
      </c>
      <c r="Q116" s="112">
        <f t="shared" si="55"/>
        <v>1</v>
      </c>
      <c r="R116" s="112">
        <f t="shared" si="56"/>
        <v>1</v>
      </c>
      <c r="S116" s="112">
        <f t="shared" si="57"/>
        <v>1</v>
      </c>
      <c r="T116" s="112">
        <f t="shared" si="58"/>
        <v>1</v>
      </c>
      <c r="U116" s="112">
        <f t="shared" si="59"/>
        <v>1</v>
      </c>
      <c r="V116" s="112">
        <f t="shared" si="60"/>
        <v>1</v>
      </c>
    </row>
    <row r="117" spans="1:23" x14ac:dyDescent="0.25">
      <c r="A117" s="112" t="s">
        <v>51</v>
      </c>
      <c r="B117" s="112">
        <f>1/Q102</f>
        <v>0.1</v>
      </c>
      <c r="C117" s="112">
        <f>1/Q103</f>
        <v>0.1</v>
      </c>
      <c r="D117" s="112">
        <f>1/Q104</f>
        <v>0.125</v>
      </c>
      <c r="E117" s="112">
        <f>1/Q104</f>
        <v>0.125</v>
      </c>
      <c r="F117" s="112">
        <f>1/Q106</f>
        <v>0.1</v>
      </c>
      <c r="G117" s="112">
        <f>1/Q107</f>
        <v>0.1111111111111111</v>
      </c>
      <c r="H117" s="112">
        <f>1/Q108</f>
        <v>0.1111111111111111</v>
      </c>
      <c r="I117" s="112">
        <f>1/Q109</f>
        <v>0.1111111111111111</v>
      </c>
      <c r="J117" s="112">
        <f>1/Q110</f>
        <v>0.1111111111111111</v>
      </c>
      <c r="K117" s="112">
        <f>1/Q111</f>
        <v>0.125</v>
      </c>
      <c r="L117" s="112">
        <f>1/Q112</f>
        <v>1</v>
      </c>
      <c r="M117" s="112">
        <f>1/Q113</f>
        <v>1</v>
      </c>
      <c r="N117" s="112">
        <f>1/Q114</f>
        <v>1</v>
      </c>
      <c r="O117" s="112">
        <f>1/Q115</f>
        <v>1</v>
      </c>
      <c r="P117" s="112">
        <f>1/Q116</f>
        <v>1</v>
      </c>
      <c r="Q117" s="112">
        <v>1</v>
      </c>
      <c r="R117" s="112">
        <f t="shared" si="56"/>
        <v>1</v>
      </c>
      <c r="S117" s="112">
        <f t="shared" si="57"/>
        <v>1</v>
      </c>
      <c r="T117" s="112">
        <f t="shared" si="58"/>
        <v>1</v>
      </c>
      <c r="U117" s="112">
        <f t="shared" si="59"/>
        <v>1</v>
      </c>
      <c r="V117" s="112">
        <f t="shared" si="60"/>
        <v>1</v>
      </c>
    </row>
    <row r="118" spans="1:23" x14ac:dyDescent="0.25">
      <c r="A118" s="112" t="s">
        <v>52</v>
      </c>
      <c r="B118" s="112">
        <f>1/R102</f>
        <v>0.1</v>
      </c>
      <c r="C118" s="112">
        <f>1/R103</f>
        <v>0.1</v>
      </c>
      <c r="D118" s="112">
        <f>1/R104</f>
        <v>0.125</v>
      </c>
      <c r="E118" s="112">
        <f>1/R104</f>
        <v>0.125</v>
      </c>
      <c r="F118" s="112">
        <f>1/R106</f>
        <v>0.1</v>
      </c>
      <c r="G118" s="112">
        <f>1/R107</f>
        <v>0.1111111111111111</v>
      </c>
      <c r="H118" s="112">
        <f>1/R108</f>
        <v>0.1111111111111111</v>
      </c>
      <c r="I118" s="112">
        <f>1/R109</f>
        <v>0.1111111111111111</v>
      </c>
      <c r="J118" s="112">
        <f>1/R110</f>
        <v>0.1111111111111111</v>
      </c>
      <c r="K118" s="112">
        <f>1/R111</f>
        <v>0.125</v>
      </c>
      <c r="L118" s="112">
        <f>1/R112</f>
        <v>1</v>
      </c>
      <c r="M118" s="112">
        <f>1/R113</f>
        <v>1</v>
      </c>
      <c r="N118" s="112">
        <f>1/R114</f>
        <v>1</v>
      </c>
      <c r="O118" s="112">
        <f>1/R115</f>
        <v>1</v>
      </c>
      <c r="P118" s="112">
        <f>1/R116</f>
        <v>1</v>
      </c>
      <c r="Q118" s="112">
        <f>1/R117</f>
        <v>1</v>
      </c>
      <c r="R118" s="112">
        <v>1</v>
      </c>
      <c r="S118" s="112">
        <f t="shared" si="57"/>
        <v>1</v>
      </c>
      <c r="T118" s="112">
        <f t="shared" si="58"/>
        <v>1</v>
      </c>
      <c r="U118" s="112">
        <f t="shared" si="59"/>
        <v>1</v>
      </c>
      <c r="V118" s="112">
        <f t="shared" si="60"/>
        <v>1</v>
      </c>
    </row>
    <row r="119" spans="1:23" x14ac:dyDescent="0.25">
      <c r="A119" s="112" t="s">
        <v>53</v>
      </c>
      <c r="B119" s="112">
        <f>1/S102</f>
        <v>0.1</v>
      </c>
      <c r="C119" s="112">
        <f>1/S103</f>
        <v>0.1</v>
      </c>
      <c r="D119" s="112">
        <f>1/S104</f>
        <v>0.125</v>
      </c>
      <c r="E119" s="112">
        <f>1/S104</f>
        <v>0.125</v>
      </c>
      <c r="F119" s="112">
        <f>1/S106</f>
        <v>0.1</v>
      </c>
      <c r="G119" s="112">
        <f>1/S107</f>
        <v>0.1111111111111111</v>
      </c>
      <c r="H119" s="112">
        <f>1/S108</f>
        <v>0.1111111111111111</v>
      </c>
      <c r="I119" s="112">
        <f>1/S109</f>
        <v>0.1111111111111111</v>
      </c>
      <c r="J119" s="112">
        <f>1/S110</f>
        <v>0.1111111111111111</v>
      </c>
      <c r="K119" s="112">
        <f>1/S111</f>
        <v>0.125</v>
      </c>
      <c r="L119" s="112">
        <f>1/S112</f>
        <v>1</v>
      </c>
      <c r="M119" s="112">
        <f>1/S113</f>
        <v>1</v>
      </c>
      <c r="N119" s="112">
        <f>1/S114</f>
        <v>1</v>
      </c>
      <c r="O119" s="112">
        <f>1/S115</f>
        <v>1</v>
      </c>
      <c r="P119" s="112">
        <f>1/S116</f>
        <v>1</v>
      </c>
      <c r="Q119" s="112">
        <f>1/S117</f>
        <v>1</v>
      </c>
      <c r="R119" s="112">
        <f>1/S118</f>
        <v>1</v>
      </c>
      <c r="S119" s="112">
        <v>1</v>
      </c>
      <c r="T119" s="112">
        <f t="shared" si="58"/>
        <v>1</v>
      </c>
      <c r="U119" s="112">
        <f t="shared" si="59"/>
        <v>1</v>
      </c>
      <c r="V119" s="112">
        <f t="shared" si="60"/>
        <v>1</v>
      </c>
    </row>
    <row r="120" spans="1:23" x14ac:dyDescent="0.25">
      <c r="A120" s="112" t="s">
        <v>54</v>
      </c>
      <c r="B120" s="112">
        <f>1/T102</f>
        <v>0.1</v>
      </c>
      <c r="C120" s="112">
        <f>1/T103</f>
        <v>0.1</v>
      </c>
      <c r="D120" s="112">
        <f>1/T104</f>
        <v>0.125</v>
      </c>
      <c r="E120" s="112">
        <f>1/T104</f>
        <v>0.125</v>
      </c>
      <c r="F120" s="112">
        <f>1/T106</f>
        <v>0.1</v>
      </c>
      <c r="G120" s="112">
        <f>1/T107</f>
        <v>0.1111111111111111</v>
      </c>
      <c r="H120" s="112">
        <f>1/T108</f>
        <v>0.1111111111111111</v>
      </c>
      <c r="I120" s="112">
        <f>1/T109</f>
        <v>0.1111111111111111</v>
      </c>
      <c r="J120" s="112">
        <f>1/T110</f>
        <v>0.1111111111111111</v>
      </c>
      <c r="K120" s="112">
        <f>1/T111</f>
        <v>0.125</v>
      </c>
      <c r="L120" s="112">
        <f>1/T112</f>
        <v>1</v>
      </c>
      <c r="M120" s="112">
        <f>1/T113</f>
        <v>1</v>
      </c>
      <c r="N120" s="112">
        <f>1/T114</f>
        <v>1</v>
      </c>
      <c r="O120" s="112">
        <f>1/T115</f>
        <v>1</v>
      </c>
      <c r="P120" s="112">
        <f>1/T116</f>
        <v>1</v>
      </c>
      <c r="Q120" s="112">
        <f>1/T117</f>
        <v>1</v>
      </c>
      <c r="R120" s="112">
        <f>1/T118</f>
        <v>1</v>
      </c>
      <c r="S120" s="112">
        <f>1/T119</f>
        <v>1</v>
      </c>
      <c r="T120" s="112">
        <v>1</v>
      </c>
      <c r="U120" s="112">
        <f t="shared" si="59"/>
        <v>1</v>
      </c>
      <c r="V120" s="112">
        <f t="shared" si="60"/>
        <v>1</v>
      </c>
    </row>
    <row r="121" spans="1:23" x14ac:dyDescent="0.25">
      <c r="A121" s="112" t="s">
        <v>55</v>
      </c>
      <c r="B121" s="112">
        <f>1/U102</f>
        <v>0.1</v>
      </c>
      <c r="C121" s="112">
        <f>1/U103</f>
        <v>0.1</v>
      </c>
      <c r="D121" s="112">
        <f>1/U104</f>
        <v>0.125</v>
      </c>
      <c r="E121" s="112">
        <f>1/U104</f>
        <v>0.125</v>
      </c>
      <c r="F121" s="112">
        <f>1/U106</f>
        <v>0.1</v>
      </c>
      <c r="G121" s="112">
        <f>1/U107</f>
        <v>0.1111111111111111</v>
      </c>
      <c r="H121" s="112">
        <f>1/U108</f>
        <v>0.1111111111111111</v>
      </c>
      <c r="I121" s="112">
        <f>1/U109</f>
        <v>0.1111111111111111</v>
      </c>
      <c r="J121" s="112">
        <f>1/U110</f>
        <v>0.1111111111111111</v>
      </c>
      <c r="K121" s="112">
        <f>1/U111</f>
        <v>0.125</v>
      </c>
      <c r="L121" s="112">
        <f>1/U112</f>
        <v>1</v>
      </c>
      <c r="M121" s="112">
        <f>1/U113</f>
        <v>1</v>
      </c>
      <c r="N121" s="112">
        <f>1/U114</f>
        <v>1</v>
      </c>
      <c r="O121" s="112">
        <f>1/U115</f>
        <v>1</v>
      </c>
      <c r="P121" s="112">
        <f>1/U116</f>
        <v>1</v>
      </c>
      <c r="Q121" s="112">
        <f>1/U117</f>
        <v>1</v>
      </c>
      <c r="R121" s="112">
        <f>1/U118</f>
        <v>1</v>
      </c>
      <c r="S121" s="112">
        <f>1/U119</f>
        <v>1</v>
      </c>
      <c r="T121" s="112">
        <f>1/U120</f>
        <v>1</v>
      </c>
      <c r="U121" s="112">
        <v>1</v>
      </c>
      <c r="V121" s="112">
        <f t="shared" si="60"/>
        <v>1</v>
      </c>
    </row>
    <row r="122" spans="1:23" x14ac:dyDescent="0.25">
      <c r="A122" s="112" t="s">
        <v>56</v>
      </c>
      <c r="B122" s="112">
        <f>1/V102</f>
        <v>0.1</v>
      </c>
      <c r="C122" s="112">
        <f>1/V103</f>
        <v>0.1</v>
      </c>
      <c r="D122" s="112">
        <f>1/V104</f>
        <v>0.125</v>
      </c>
      <c r="E122" s="112">
        <f>1/V104</f>
        <v>0.125</v>
      </c>
      <c r="F122" s="112">
        <f>1/V106</f>
        <v>0.1</v>
      </c>
      <c r="G122" s="112">
        <f>1/V107</f>
        <v>0.1111111111111111</v>
      </c>
      <c r="H122" s="112">
        <f>1/V108</f>
        <v>0.1111111111111111</v>
      </c>
      <c r="I122" s="112">
        <f>1/V109</f>
        <v>0.1111111111111111</v>
      </c>
      <c r="J122" s="112">
        <f>1/V110</f>
        <v>0.1111111111111111</v>
      </c>
      <c r="K122" s="112">
        <f>1/V111</f>
        <v>0.125</v>
      </c>
      <c r="L122" s="112">
        <f>1/V112</f>
        <v>1</v>
      </c>
      <c r="M122" s="112">
        <f>1/V113</f>
        <v>1</v>
      </c>
      <c r="N122" s="112">
        <f>1/V114</f>
        <v>1</v>
      </c>
      <c r="O122" s="112">
        <f>1/V115</f>
        <v>1</v>
      </c>
      <c r="P122" s="112">
        <f>1/V116</f>
        <v>1</v>
      </c>
      <c r="Q122" s="112">
        <f>1/V117</f>
        <v>1</v>
      </c>
      <c r="R122" s="112">
        <f>1/V118</f>
        <v>1</v>
      </c>
      <c r="S122" s="112">
        <f>1/V119</f>
        <v>1</v>
      </c>
      <c r="T122" s="112">
        <f>1/V120</f>
        <v>1</v>
      </c>
      <c r="U122" s="112">
        <f>1/V121</f>
        <v>1</v>
      </c>
      <c r="V122" s="112">
        <v>1</v>
      </c>
    </row>
    <row r="123" spans="1:23" x14ac:dyDescent="0.25">
      <c r="A123" s="112" t="s">
        <v>43</v>
      </c>
      <c r="B123" s="112">
        <f t="shared" ref="B123:V123" si="61">SUM(B102:B122)</f>
        <v>7.7666666666666631</v>
      </c>
      <c r="C123" s="112">
        <f t="shared" si="61"/>
        <v>7.7666666666666631</v>
      </c>
      <c r="D123" s="112">
        <f t="shared" si="61"/>
        <v>23.375</v>
      </c>
      <c r="E123" s="112">
        <f t="shared" si="61"/>
        <v>8.0166666666666657</v>
      </c>
      <c r="F123" s="112">
        <f t="shared" si="61"/>
        <v>7.7666666666666631</v>
      </c>
      <c r="G123" s="112">
        <f t="shared" si="61"/>
        <v>14.222222222222218</v>
      </c>
      <c r="H123" s="112">
        <f t="shared" si="61"/>
        <v>14.222222222222218</v>
      </c>
      <c r="I123" s="112">
        <f t="shared" si="61"/>
        <v>14.222222222222218</v>
      </c>
      <c r="J123" s="112">
        <f t="shared" si="61"/>
        <v>14.222222222222218</v>
      </c>
      <c r="K123" s="112">
        <f t="shared" si="61"/>
        <v>23.375</v>
      </c>
      <c r="L123" s="112">
        <f t="shared" si="61"/>
        <v>103</v>
      </c>
      <c r="M123" s="112">
        <f t="shared" si="61"/>
        <v>103</v>
      </c>
      <c r="N123" s="112">
        <f t="shared" si="61"/>
        <v>103</v>
      </c>
      <c r="O123" s="112">
        <f t="shared" si="61"/>
        <v>103</v>
      </c>
      <c r="P123" s="112">
        <f t="shared" si="61"/>
        <v>103</v>
      </c>
      <c r="Q123" s="112">
        <f t="shared" si="61"/>
        <v>103</v>
      </c>
      <c r="R123" s="112">
        <f t="shared" si="61"/>
        <v>103</v>
      </c>
      <c r="S123" s="112">
        <f t="shared" si="61"/>
        <v>103</v>
      </c>
      <c r="T123" s="112">
        <f t="shared" si="61"/>
        <v>103</v>
      </c>
      <c r="U123" s="112">
        <f t="shared" si="61"/>
        <v>103</v>
      </c>
      <c r="V123" s="112">
        <f t="shared" si="61"/>
        <v>103</v>
      </c>
    </row>
    <row r="125" spans="1:23" x14ac:dyDescent="0.25">
      <c r="A125" s="112" t="s">
        <v>394</v>
      </c>
    </row>
    <row r="126" spans="1:23" x14ac:dyDescent="0.25">
      <c r="A126" s="112" t="s">
        <v>20</v>
      </c>
      <c r="B126" s="112" t="s">
        <v>5</v>
      </c>
      <c r="C126" s="112" t="s">
        <v>6</v>
      </c>
      <c r="D126" s="112" t="s">
        <v>7</v>
      </c>
      <c r="E126" s="112" t="s">
        <v>8</v>
      </c>
      <c r="F126" s="112" t="s">
        <v>9</v>
      </c>
      <c r="G126" s="112" t="s">
        <v>10</v>
      </c>
      <c r="H126" s="112" t="s">
        <v>11</v>
      </c>
      <c r="I126" s="112" t="s">
        <v>12</v>
      </c>
      <c r="J126" s="112" t="s">
        <v>13</v>
      </c>
      <c r="K126" s="112" t="s">
        <v>14</v>
      </c>
      <c r="L126" s="112" t="s">
        <v>15</v>
      </c>
      <c r="M126" s="112" t="s">
        <v>16</v>
      </c>
      <c r="N126" s="112" t="s">
        <v>17</v>
      </c>
      <c r="O126" s="112" t="s">
        <v>18</v>
      </c>
      <c r="P126" s="112" t="s">
        <v>19</v>
      </c>
      <c r="Q126" s="112" t="s">
        <v>51</v>
      </c>
      <c r="R126" s="112" t="s">
        <v>52</v>
      </c>
      <c r="S126" s="112" t="s">
        <v>53</v>
      </c>
      <c r="T126" s="112" t="s">
        <v>54</v>
      </c>
      <c r="U126" s="112" t="s">
        <v>55</v>
      </c>
      <c r="V126" s="112" t="s">
        <v>56</v>
      </c>
      <c r="W126" s="112" t="s">
        <v>222</v>
      </c>
    </row>
    <row r="127" spans="1:23" x14ac:dyDescent="0.25">
      <c r="A127" s="112" t="s">
        <v>5</v>
      </c>
      <c r="B127" s="112">
        <f t="shared" ref="B127:V139" si="62">B102/B$123</f>
        <v>0.128755364806867</v>
      </c>
      <c r="C127" s="112">
        <f t="shared" si="62"/>
        <v>0.128755364806867</v>
      </c>
      <c r="D127" s="112">
        <f t="shared" si="62"/>
        <v>0.12834224598930483</v>
      </c>
      <c r="E127" s="112">
        <f t="shared" si="62"/>
        <v>0.12474012474012476</v>
      </c>
      <c r="F127" s="112">
        <f t="shared" si="62"/>
        <v>0.128755364806867</v>
      </c>
      <c r="G127" s="112">
        <f t="shared" si="62"/>
        <v>0.14062500000000006</v>
      </c>
      <c r="H127" s="112">
        <f t="shared" si="62"/>
        <v>0.14062500000000006</v>
      </c>
      <c r="I127" s="112">
        <f t="shared" si="62"/>
        <v>0.14062500000000006</v>
      </c>
      <c r="J127" s="112">
        <f t="shared" si="62"/>
        <v>0.14062500000000006</v>
      </c>
      <c r="K127" s="112">
        <f t="shared" si="62"/>
        <v>0.12834224598930483</v>
      </c>
      <c r="L127" s="112">
        <f t="shared" si="62"/>
        <v>9.7087378640776698E-2</v>
      </c>
      <c r="M127" s="112">
        <f t="shared" si="62"/>
        <v>9.7087378640776698E-2</v>
      </c>
      <c r="N127" s="112">
        <f t="shared" si="62"/>
        <v>9.7087378640776698E-2</v>
      </c>
      <c r="O127" s="112">
        <f t="shared" si="62"/>
        <v>9.7087378640776698E-2</v>
      </c>
      <c r="P127" s="112">
        <f t="shared" si="62"/>
        <v>9.7087378640776698E-2</v>
      </c>
      <c r="Q127" s="112">
        <f t="shared" si="62"/>
        <v>9.7087378640776698E-2</v>
      </c>
      <c r="R127" s="112">
        <f t="shared" si="62"/>
        <v>9.7087378640776698E-2</v>
      </c>
      <c r="S127" s="112">
        <f t="shared" si="62"/>
        <v>9.7087378640776698E-2</v>
      </c>
      <c r="T127" s="112">
        <f t="shared" si="62"/>
        <v>9.7087378640776698E-2</v>
      </c>
      <c r="U127" s="112">
        <f t="shared" si="62"/>
        <v>9.7087378640776698E-2</v>
      </c>
      <c r="V127" s="112">
        <f t="shared" si="62"/>
        <v>9.7087378640776698E-2</v>
      </c>
      <c r="W127" s="112">
        <f t="shared" ref="W127:W147" si="63">AVERAGE(B127:V127)</f>
        <v>0.114197708389899</v>
      </c>
    </row>
    <row r="128" spans="1:23" x14ac:dyDescent="0.25">
      <c r="A128" s="112" t="s">
        <v>6</v>
      </c>
      <c r="B128" s="112">
        <f t="shared" si="62"/>
        <v>0.128755364806867</v>
      </c>
      <c r="C128" s="112">
        <f t="shared" si="62"/>
        <v>0.128755364806867</v>
      </c>
      <c r="D128" s="112">
        <f t="shared" si="62"/>
        <v>0.12834224598930483</v>
      </c>
      <c r="E128" s="112">
        <f t="shared" si="62"/>
        <v>0.12474012474012476</v>
      </c>
      <c r="F128" s="112">
        <f t="shared" si="62"/>
        <v>0.128755364806867</v>
      </c>
      <c r="G128" s="112">
        <f t="shared" si="62"/>
        <v>0.14062500000000006</v>
      </c>
      <c r="H128" s="112">
        <f t="shared" si="62"/>
        <v>0.14062500000000006</v>
      </c>
      <c r="I128" s="112">
        <f t="shared" si="62"/>
        <v>0.14062500000000006</v>
      </c>
      <c r="J128" s="112">
        <f t="shared" si="62"/>
        <v>0.14062500000000006</v>
      </c>
      <c r="K128" s="112">
        <f t="shared" si="62"/>
        <v>0.12834224598930483</v>
      </c>
      <c r="L128" s="112">
        <f t="shared" si="62"/>
        <v>9.7087378640776698E-2</v>
      </c>
      <c r="M128" s="112">
        <f t="shared" si="62"/>
        <v>9.7087378640776698E-2</v>
      </c>
      <c r="N128" s="112">
        <f t="shared" si="62"/>
        <v>9.7087378640776698E-2</v>
      </c>
      <c r="O128" s="112">
        <f t="shared" si="62"/>
        <v>9.7087378640776698E-2</v>
      </c>
      <c r="P128" s="112">
        <f t="shared" si="62"/>
        <v>9.7087378640776698E-2</v>
      </c>
      <c r="Q128" s="112">
        <f t="shared" si="62"/>
        <v>9.7087378640776698E-2</v>
      </c>
      <c r="R128" s="112">
        <f t="shared" si="62"/>
        <v>9.7087378640776698E-2</v>
      </c>
      <c r="S128" s="112">
        <f t="shared" si="62"/>
        <v>9.7087378640776698E-2</v>
      </c>
      <c r="T128" s="112">
        <f t="shared" si="62"/>
        <v>9.7087378640776698E-2</v>
      </c>
      <c r="U128" s="112">
        <f t="shared" si="62"/>
        <v>9.7087378640776698E-2</v>
      </c>
      <c r="V128" s="112">
        <f t="shared" si="62"/>
        <v>9.7087378640776698E-2</v>
      </c>
      <c r="W128" s="112">
        <f t="shared" si="63"/>
        <v>0.114197708389899</v>
      </c>
    </row>
    <row r="129" spans="1:23" x14ac:dyDescent="0.25">
      <c r="A129" s="112" t="s">
        <v>7</v>
      </c>
      <c r="B129" s="112">
        <f t="shared" si="62"/>
        <v>4.2918454935622338E-2</v>
      </c>
      <c r="C129" s="112">
        <f t="shared" si="62"/>
        <v>4.2918454935622338E-2</v>
      </c>
      <c r="D129" s="112">
        <f t="shared" si="62"/>
        <v>4.2780748663101602E-2</v>
      </c>
      <c r="E129" s="112">
        <f t="shared" si="62"/>
        <v>4.1580041580041582E-2</v>
      </c>
      <c r="F129" s="112">
        <f t="shared" si="62"/>
        <v>4.2918454935622338E-2</v>
      </c>
      <c r="G129" s="112">
        <f t="shared" si="62"/>
        <v>3.5156250000000014E-2</v>
      </c>
      <c r="H129" s="112">
        <f t="shared" si="62"/>
        <v>3.5156250000000014E-2</v>
      </c>
      <c r="I129" s="112">
        <f t="shared" si="62"/>
        <v>3.5156250000000014E-2</v>
      </c>
      <c r="J129" s="112">
        <f t="shared" si="62"/>
        <v>3.5156250000000014E-2</v>
      </c>
      <c r="K129" s="112">
        <f t="shared" si="62"/>
        <v>4.2780748663101602E-2</v>
      </c>
      <c r="L129" s="112">
        <f t="shared" si="62"/>
        <v>7.7669902912621352E-2</v>
      </c>
      <c r="M129" s="112">
        <f t="shared" si="62"/>
        <v>7.7669902912621352E-2</v>
      </c>
      <c r="N129" s="112">
        <f t="shared" si="62"/>
        <v>7.7669902912621352E-2</v>
      </c>
      <c r="O129" s="112">
        <f t="shared" si="62"/>
        <v>7.7669902912621352E-2</v>
      </c>
      <c r="P129" s="112">
        <f t="shared" si="62"/>
        <v>7.7669902912621352E-2</v>
      </c>
      <c r="Q129" s="112">
        <f t="shared" si="62"/>
        <v>7.7669902912621352E-2</v>
      </c>
      <c r="R129" s="112">
        <f t="shared" si="62"/>
        <v>7.7669902912621352E-2</v>
      </c>
      <c r="S129" s="112">
        <f t="shared" si="62"/>
        <v>7.7669902912621352E-2</v>
      </c>
      <c r="T129" s="112">
        <f t="shared" si="62"/>
        <v>7.7669902912621352E-2</v>
      </c>
      <c r="U129" s="112">
        <f t="shared" si="62"/>
        <v>7.7669902912621352E-2</v>
      </c>
      <c r="V129" s="112">
        <f t="shared" si="62"/>
        <v>7.7669902912621352E-2</v>
      </c>
      <c r="W129" s="112">
        <f t="shared" si="63"/>
        <v>5.9566230273902211E-2</v>
      </c>
    </row>
    <row r="130" spans="1:23" x14ac:dyDescent="0.25">
      <c r="A130" s="112" t="s">
        <v>8</v>
      </c>
      <c r="B130" s="112">
        <f t="shared" si="62"/>
        <v>0.128755364806867</v>
      </c>
      <c r="C130" s="112">
        <f t="shared" si="62"/>
        <v>0.128755364806867</v>
      </c>
      <c r="D130" s="112">
        <f t="shared" si="62"/>
        <v>0.12834224598930483</v>
      </c>
      <c r="E130" s="112">
        <f t="shared" si="62"/>
        <v>0.12474012474012476</v>
      </c>
      <c r="F130" s="112">
        <f t="shared" si="62"/>
        <v>0.128755364806867</v>
      </c>
      <c r="G130" s="112">
        <f t="shared" si="62"/>
        <v>0.14062500000000006</v>
      </c>
      <c r="H130" s="112">
        <f t="shared" si="62"/>
        <v>0.14062500000000006</v>
      </c>
      <c r="I130" s="112">
        <f t="shared" si="62"/>
        <v>0.14062500000000006</v>
      </c>
      <c r="J130" s="112">
        <f t="shared" si="62"/>
        <v>0.14062500000000006</v>
      </c>
      <c r="K130" s="112">
        <f t="shared" si="62"/>
        <v>0.12834224598930483</v>
      </c>
      <c r="L130" s="112">
        <f t="shared" si="62"/>
        <v>9.7087378640776698E-2</v>
      </c>
      <c r="M130" s="112">
        <f t="shared" si="62"/>
        <v>9.7087378640776698E-2</v>
      </c>
      <c r="N130" s="112">
        <f t="shared" si="62"/>
        <v>9.7087378640776698E-2</v>
      </c>
      <c r="O130" s="112">
        <f t="shared" si="62"/>
        <v>9.7087378640776698E-2</v>
      </c>
      <c r="P130" s="112">
        <f t="shared" si="62"/>
        <v>9.7087378640776698E-2</v>
      </c>
      <c r="Q130" s="112">
        <f t="shared" si="62"/>
        <v>9.7087378640776698E-2</v>
      </c>
      <c r="R130" s="112">
        <f t="shared" si="62"/>
        <v>9.7087378640776698E-2</v>
      </c>
      <c r="S130" s="112">
        <f t="shared" si="62"/>
        <v>9.7087378640776698E-2</v>
      </c>
      <c r="T130" s="112">
        <f t="shared" si="62"/>
        <v>9.7087378640776698E-2</v>
      </c>
      <c r="U130" s="112">
        <f t="shared" si="62"/>
        <v>9.7087378640776698E-2</v>
      </c>
      <c r="V130" s="112">
        <f t="shared" si="62"/>
        <v>9.7087378640776698E-2</v>
      </c>
      <c r="W130" s="112">
        <f t="shared" si="63"/>
        <v>0.114197708389899</v>
      </c>
    </row>
    <row r="131" spans="1:23" x14ac:dyDescent="0.25">
      <c r="A131" s="112" t="s">
        <v>9</v>
      </c>
      <c r="B131" s="112">
        <f t="shared" si="62"/>
        <v>0.128755364806867</v>
      </c>
      <c r="C131" s="112">
        <f t="shared" si="62"/>
        <v>0.128755364806867</v>
      </c>
      <c r="D131" s="112">
        <f t="shared" si="62"/>
        <v>0.12834224598930483</v>
      </c>
      <c r="E131" s="112">
        <f t="shared" si="62"/>
        <v>0.12474012474012476</v>
      </c>
      <c r="F131" s="112">
        <f t="shared" si="62"/>
        <v>0.128755364806867</v>
      </c>
      <c r="G131" s="112">
        <f t="shared" si="62"/>
        <v>0.14062500000000006</v>
      </c>
      <c r="H131" s="112">
        <f t="shared" si="62"/>
        <v>0.14062500000000006</v>
      </c>
      <c r="I131" s="112">
        <f t="shared" si="62"/>
        <v>0.14062500000000006</v>
      </c>
      <c r="J131" s="112">
        <f t="shared" si="62"/>
        <v>0.14062500000000006</v>
      </c>
      <c r="K131" s="112">
        <f t="shared" si="62"/>
        <v>0.12834224598930483</v>
      </c>
      <c r="L131" s="112">
        <f t="shared" si="62"/>
        <v>9.7087378640776698E-2</v>
      </c>
      <c r="M131" s="112">
        <f t="shared" si="62"/>
        <v>9.7087378640776698E-2</v>
      </c>
      <c r="N131" s="112">
        <f t="shared" si="62"/>
        <v>9.7087378640776698E-2</v>
      </c>
      <c r="O131" s="112">
        <f t="shared" si="62"/>
        <v>9.7087378640776698E-2</v>
      </c>
      <c r="P131" s="112">
        <f t="shared" si="62"/>
        <v>9.7087378640776698E-2</v>
      </c>
      <c r="Q131" s="112">
        <f t="shared" si="62"/>
        <v>9.7087378640776698E-2</v>
      </c>
      <c r="R131" s="112">
        <f t="shared" si="62"/>
        <v>9.7087378640776698E-2</v>
      </c>
      <c r="S131" s="112">
        <f t="shared" si="62"/>
        <v>9.7087378640776698E-2</v>
      </c>
      <c r="T131" s="112">
        <f t="shared" si="62"/>
        <v>9.7087378640776698E-2</v>
      </c>
      <c r="U131" s="112">
        <f t="shared" si="62"/>
        <v>9.7087378640776698E-2</v>
      </c>
      <c r="V131" s="112">
        <f t="shared" si="62"/>
        <v>9.7087378640776698E-2</v>
      </c>
      <c r="W131" s="112">
        <f t="shared" si="63"/>
        <v>0.114197708389899</v>
      </c>
    </row>
    <row r="132" spans="1:23" x14ac:dyDescent="0.25">
      <c r="A132" s="112" t="s">
        <v>10</v>
      </c>
      <c r="B132" s="112">
        <f t="shared" si="62"/>
        <v>6.43776824034335E-2</v>
      </c>
      <c r="C132" s="112">
        <f t="shared" si="62"/>
        <v>6.43776824034335E-2</v>
      </c>
      <c r="D132" s="112">
        <f t="shared" si="62"/>
        <v>8.5561497326203204E-2</v>
      </c>
      <c r="E132" s="112">
        <f t="shared" si="62"/>
        <v>6.237006237006238E-2</v>
      </c>
      <c r="F132" s="112">
        <f t="shared" si="62"/>
        <v>6.43776824034335E-2</v>
      </c>
      <c r="G132" s="112">
        <f t="shared" si="62"/>
        <v>7.0312500000000028E-2</v>
      </c>
      <c r="H132" s="112">
        <f t="shared" si="62"/>
        <v>7.0312500000000028E-2</v>
      </c>
      <c r="I132" s="112">
        <f t="shared" si="62"/>
        <v>7.0312500000000028E-2</v>
      </c>
      <c r="J132" s="112">
        <f t="shared" si="62"/>
        <v>7.0312500000000028E-2</v>
      </c>
      <c r="K132" s="112">
        <f t="shared" si="62"/>
        <v>8.5561497326203204E-2</v>
      </c>
      <c r="L132" s="112">
        <f t="shared" si="62"/>
        <v>8.7378640776699032E-2</v>
      </c>
      <c r="M132" s="112">
        <f t="shared" si="62"/>
        <v>8.7378640776699032E-2</v>
      </c>
      <c r="N132" s="112">
        <f t="shared" si="62"/>
        <v>8.7378640776699032E-2</v>
      </c>
      <c r="O132" s="112">
        <f t="shared" si="62"/>
        <v>8.7378640776699032E-2</v>
      </c>
      <c r="P132" s="112">
        <f t="shared" si="62"/>
        <v>8.7378640776699032E-2</v>
      </c>
      <c r="Q132" s="112">
        <f t="shared" si="62"/>
        <v>8.7378640776699032E-2</v>
      </c>
      <c r="R132" s="112">
        <f t="shared" si="62"/>
        <v>8.7378640776699032E-2</v>
      </c>
      <c r="S132" s="112">
        <f t="shared" si="62"/>
        <v>8.7378640776699032E-2</v>
      </c>
      <c r="T132" s="112">
        <f t="shared" si="62"/>
        <v>8.7378640776699032E-2</v>
      </c>
      <c r="U132" s="112">
        <f t="shared" si="62"/>
        <v>8.7378640776699032E-2</v>
      </c>
      <c r="V132" s="112">
        <f t="shared" si="62"/>
        <v>8.7378640776699032E-2</v>
      </c>
      <c r="W132" s="112">
        <f t="shared" si="63"/>
        <v>7.9478150132212308E-2</v>
      </c>
    </row>
    <row r="133" spans="1:23" x14ac:dyDescent="0.25">
      <c r="A133" s="112" t="s">
        <v>11</v>
      </c>
      <c r="B133" s="112">
        <f t="shared" si="62"/>
        <v>6.43776824034335E-2</v>
      </c>
      <c r="C133" s="112">
        <f t="shared" si="62"/>
        <v>6.43776824034335E-2</v>
      </c>
      <c r="D133" s="112">
        <f t="shared" si="62"/>
        <v>8.5561497326203204E-2</v>
      </c>
      <c r="E133" s="112">
        <f t="shared" si="62"/>
        <v>6.237006237006238E-2</v>
      </c>
      <c r="F133" s="112">
        <f t="shared" si="62"/>
        <v>6.43776824034335E-2</v>
      </c>
      <c r="G133" s="112">
        <f t="shared" si="62"/>
        <v>7.0312500000000028E-2</v>
      </c>
      <c r="H133" s="112">
        <f t="shared" si="62"/>
        <v>7.0312500000000028E-2</v>
      </c>
      <c r="I133" s="112">
        <f t="shared" si="62"/>
        <v>7.0312500000000028E-2</v>
      </c>
      <c r="J133" s="112">
        <f t="shared" si="62"/>
        <v>7.0312500000000028E-2</v>
      </c>
      <c r="K133" s="112">
        <f t="shared" si="62"/>
        <v>8.5561497326203204E-2</v>
      </c>
      <c r="L133" s="112">
        <f t="shared" si="62"/>
        <v>8.7378640776699032E-2</v>
      </c>
      <c r="M133" s="112">
        <f t="shared" si="62"/>
        <v>8.7378640776699032E-2</v>
      </c>
      <c r="N133" s="112">
        <f t="shared" si="62"/>
        <v>8.7378640776699032E-2</v>
      </c>
      <c r="O133" s="112">
        <f t="shared" si="62"/>
        <v>8.7378640776699032E-2</v>
      </c>
      <c r="P133" s="112">
        <f t="shared" si="62"/>
        <v>8.7378640776699032E-2</v>
      </c>
      <c r="Q133" s="112">
        <f t="shared" si="62"/>
        <v>8.7378640776699032E-2</v>
      </c>
      <c r="R133" s="112">
        <f t="shared" si="62"/>
        <v>8.7378640776699032E-2</v>
      </c>
      <c r="S133" s="112">
        <f t="shared" si="62"/>
        <v>8.7378640776699032E-2</v>
      </c>
      <c r="T133" s="112">
        <f t="shared" si="62"/>
        <v>8.7378640776699032E-2</v>
      </c>
      <c r="U133" s="112">
        <f t="shared" si="62"/>
        <v>8.7378640776699032E-2</v>
      </c>
      <c r="V133" s="112">
        <f t="shared" si="62"/>
        <v>8.7378640776699032E-2</v>
      </c>
      <c r="W133" s="112">
        <f t="shared" si="63"/>
        <v>7.9478150132212308E-2</v>
      </c>
    </row>
    <row r="134" spans="1:23" x14ac:dyDescent="0.25">
      <c r="A134" s="112" t="s">
        <v>12</v>
      </c>
      <c r="B134" s="112">
        <f t="shared" si="62"/>
        <v>6.43776824034335E-2</v>
      </c>
      <c r="C134" s="112">
        <f t="shared" si="62"/>
        <v>6.43776824034335E-2</v>
      </c>
      <c r="D134" s="112">
        <f t="shared" si="62"/>
        <v>8.5561497326203204E-2</v>
      </c>
      <c r="E134" s="112">
        <f t="shared" si="62"/>
        <v>6.237006237006238E-2</v>
      </c>
      <c r="F134" s="112">
        <f t="shared" si="62"/>
        <v>6.43776824034335E-2</v>
      </c>
      <c r="G134" s="112">
        <f t="shared" si="62"/>
        <v>7.0312500000000028E-2</v>
      </c>
      <c r="H134" s="112">
        <f t="shared" si="62"/>
        <v>7.0312500000000028E-2</v>
      </c>
      <c r="I134" s="112">
        <f t="shared" si="62"/>
        <v>7.0312500000000028E-2</v>
      </c>
      <c r="J134" s="112">
        <f t="shared" si="62"/>
        <v>7.0312500000000028E-2</v>
      </c>
      <c r="K134" s="112">
        <f t="shared" si="62"/>
        <v>8.5561497326203204E-2</v>
      </c>
      <c r="L134" s="112">
        <f t="shared" si="62"/>
        <v>8.7378640776699032E-2</v>
      </c>
      <c r="M134" s="112">
        <f t="shared" si="62"/>
        <v>8.7378640776699032E-2</v>
      </c>
      <c r="N134" s="112">
        <f t="shared" si="62"/>
        <v>8.7378640776699032E-2</v>
      </c>
      <c r="O134" s="112">
        <f t="shared" si="62"/>
        <v>8.7378640776699032E-2</v>
      </c>
      <c r="P134" s="112">
        <f t="shared" si="62"/>
        <v>8.7378640776699032E-2</v>
      </c>
      <c r="Q134" s="112">
        <f t="shared" si="62"/>
        <v>8.7378640776699032E-2</v>
      </c>
      <c r="R134" s="112">
        <f t="shared" si="62"/>
        <v>8.7378640776699032E-2</v>
      </c>
      <c r="S134" s="112">
        <f t="shared" si="62"/>
        <v>8.7378640776699032E-2</v>
      </c>
      <c r="T134" s="112">
        <f t="shared" si="62"/>
        <v>8.7378640776699032E-2</v>
      </c>
      <c r="U134" s="112">
        <f t="shared" si="62"/>
        <v>8.7378640776699032E-2</v>
      </c>
      <c r="V134" s="112">
        <f t="shared" si="62"/>
        <v>8.7378640776699032E-2</v>
      </c>
      <c r="W134" s="112">
        <f t="shared" si="63"/>
        <v>7.9478150132212308E-2</v>
      </c>
    </row>
    <row r="135" spans="1:23" x14ac:dyDescent="0.25">
      <c r="A135" s="112" t="s">
        <v>13</v>
      </c>
      <c r="B135" s="112">
        <f t="shared" si="62"/>
        <v>6.43776824034335E-2</v>
      </c>
      <c r="C135" s="112">
        <f t="shared" si="62"/>
        <v>6.43776824034335E-2</v>
      </c>
      <c r="D135" s="112">
        <f t="shared" si="62"/>
        <v>8.5561497326203204E-2</v>
      </c>
      <c r="E135" s="112">
        <f t="shared" si="62"/>
        <v>6.237006237006238E-2</v>
      </c>
      <c r="F135" s="112">
        <f t="shared" si="62"/>
        <v>6.43776824034335E-2</v>
      </c>
      <c r="G135" s="112">
        <f t="shared" si="62"/>
        <v>7.0312500000000028E-2</v>
      </c>
      <c r="H135" s="112">
        <f t="shared" si="62"/>
        <v>7.0312500000000028E-2</v>
      </c>
      <c r="I135" s="112">
        <f t="shared" si="62"/>
        <v>7.0312500000000028E-2</v>
      </c>
      <c r="J135" s="112">
        <f t="shared" si="62"/>
        <v>7.0312500000000028E-2</v>
      </c>
      <c r="K135" s="112">
        <f t="shared" si="62"/>
        <v>8.5561497326203204E-2</v>
      </c>
      <c r="L135" s="112">
        <f t="shared" si="62"/>
        <v>8.7378640776699032E-2</v>
      </c>
      <c r="M135" s="112">
        <f t="shared" si="62"/>
        <v>8.7378640776699032E-2</v>
      </c>
      <c r="N135" s="112">
        <f t="shared" si="62"/>
        <v>8.7378640776699032E-2</v>
      </c>
      <c r="O135" s="112">
        <f t="shared" si="62"/>
        <v>8.7378640776699032E-2</v>
      </c>
      <c r="P135" s="112">
        <f t="shared" si="62"/>
        <v>8.7378640776699032E-2</v>
      </c>
      <c r="Q135" s="112">
        <f t="shared" si="62"/>
        <v>8.7378640776699032E-2</v>
      </c>
      <c r="R135" s="112">
        <f t="shared" si="62"/>
        <v>8.7378640776699032E-2</v>
      </c>
      <c r="S135" s="112">
        <f t="shared" si="62"/>
        <v>8.7378640776699032E-2</v>
      </c>
      <c r="T135" s="112">
        <f t="shared" si="62"/>
        <v>8.7378640776699032E-2</v>
      </c>
      <c r="U135" s="112">
        <f t="shared" si="62"/>
        <v>8.7378640776699032E-2</v>
      </c>
      <c r="V135" s="112">
        <f t="shared" si="62"/>
        <v>8.7378640776699032E-2</v>
      </c>
      <c r="W135" s="112">
        <f t="shared" si="63"/>
        <v>7.9478150132212308E-2</v>
      </c>
    </row>
    <row r="136" spans="1:23" x14ac:dyDescent="0.25">
      <c r="A136" s="112" t="s">
        <v>14</v>
      </c>
      <c r="B136" s="112">
        <f t="shared" si="62"/>
        <v>4.2918454935622338E-2</v>
      </c>
      <c r="C136" s="112">
        <f t="shared" si="62"/>
        <v>4.2918454935622338E-2</v>
      </c>
      <c r="D136" s="112">
        <f t="shared" si="62"/>
        <v>4.2780748663101602E-2</v>
      </c>
      <c r="E136" s="112">
        <f t="shared" si="62"/>
        <v>4.1580041580041582E-2</v>
      </c>
      <c r="F136" s="112">
        <f t="shared" si="62"/>
        <v>4.2918454935622338E-2</v>
      </c>
      <c r="G136" s="112">
        <f t="shared" si="62"/>
        <v>3.5156250000000014E-2</v>
      </c>
      <c r="H136" s="112">
        <f t="shared" si="62"/>
        <v>3.5156250000000014E-2</v>
      </c>
      <c r="I136" s="112">
        <f t="shared" si="62"/>
        <v>3.5156250000000014E-2</v>
      </c>
      <c r="J136" s="112">
        <f t="shared" si="62"/>
        <v>3.5156250000000014E-2</v>
      </c>
      <c r="K136" s="112">
        <f t="shared" si="62"/>
        <v>4.2780748663101602E-2</v>
      </c>
      <c r="L136" s="112">
        <f t="shared" si="62"/>
        <v>7.7669902912621352E-2</v>
      </c>
      <c r="M136" s="112">
        <f t="shared" si="62"/>
        <v>7.7669902912621352E-2</v>
      </c>
      <c r="N136" s="112">
        <f t="shared" si="62"/>
        <v>7.7669902912621352E-2</v>
      </c>
      <c r="O136" s="112">
        <f t="shared" si="62"/>
        <v>7.7669902912621352E-2</v>
      </c>
      <c r="P136" s="112">
        <f t="shared" si="62"/>
        <v>7.7669902912621352E-2</v>
      </c>
      <c r="Q136" s="112">
        <f t="shared" si="62"/>
        <v>7.7669902912621352E-2</v>
      </c>
      <c r="R136" s="112">
        <f t="shared" si="62"/>
        <v>7.7669902912621352E-2</v>
      </c>
      <c r="S136" s="112">
        <f t="shared" si="62"/>
        <v>7.7669902912621352E-2</v>
      </c>
      <c r="T136" s="112">
        <f t="shared" si="62"/>
        <v>7.7669902912621352E-2</v>
      </c>
      <c r="U136" s="112">
        <f t="shared" si="62"/>
        <v>7.7669902912621352E-2</v>
      </c>
      <c r="V136" s="112">
        <f t="shared" si="62"/>
        <v>7.7669902912621352E-2</v>
      </c>
      <c r="W136" s="112">
        <f t="shared" si="63"/>
        <v>5.9566230273902211E-2</v>
      </c>
    </row>
    <row r="137" spans="1:23" x14ac:dyDescent="0.25">
      <c r="A137" s="112" t="s">
        <v>15</v>
      </c>
      <c r="B137" s="112">
        <f t="shared" si="62"/>
        <v>1.2875536480686702E-2</v>
      </c>
      <c r="C137" s="112">
        <f t="shared" si="62"/>
        <v>1.2875536480686702E-2</v>
      </c>
      <c r="D137" s="112">
        <f t="shared" si="62"/>
        <v>5.3475935828877002E-3</v>
      </c>
      <c r="E137" s="112">
        <f t="shared" si="62"/>
        <v>1.2474012474012476E-2</v>
      </c>
      <c r="F137" s="112">
        <f t="shared" si="62"/>
        <v>1.2875536480686702E-2</v>
      </c>
      <c r="G137" s="112">
        <f t="shared" si="62"/>
        <v>7.8125000000000017E-3</v>
      </c>
      <c r="H137" s="112">
        <f t="shared" si="62"/>
        <v>7.8125000000000017E-3</v>
      </c>
      <c r="I137" s="112">
        <f t="shared" si="62"/>
        <v>7.8125000000000017E-3</v>
      </c>
      <c r="J137" s="112">
        <f t="shared" si="62"/>
        <v>7.8125000000000017E-3</v>
      </c>
      <c r="K137" s="112">
        <f t="shared" si="62"/>
        <v>5.3475935828877002E-3</v>
      </c>
      <c r="L137" s="112">
        <f t="shared" si="62"/>
        <v>9.7087378640776691E-3</v>
      </c>
      <c r="M137" s="112">
        <f t="shared" si="62"/>
        <v>9.7087378640776691E-3</v>
      </c>
      <c r="N137" s="112">
        <f t="shared" si="62"/>
        <v>9.7087378640776691E-3</v>
      </c>
      <c r="O137" s="112">
        <f t="shared" si="62"/>
        <v>9.7087378640776691E-3</v>
      </c>
      <c r="P137" s="112">
        <f t="shared" si="62"/>
        <v>9.7087378640776691E-3</v>
      </c>
      <c r="Q137" s="112">
        <f t="shared" si="62"/>
        <v>9.7087378640776691E-3</v>
      </c>
      <c r="R137" s="112">
        <f t="shared" si="62"/>
        <v>9.7087378640776691E-3</v>
      </c>
      <c r="S137" s="112">
        <f t="shared" si="62"/>
        <v>9.7087378640776691E-3</v>
      </c>
      <c r="T137" s="112">
        <f t="shared" si="62"/>
        <v>9.7087378640776691E-3</v>
      </c>
      <c r="U137" s="112">
        <f t="shared" si="62"/>
        <v>9.7087378640776691E-3</v>
      </c>
      <c r="V137" s="112">
        <f t="shared" si="62"/>
        <v>9.7087378640776691E-3</v>
      </c>
      <c r="W137" s="112">
        <f t="shared" si="63"/>
        <v>9.5162821707953475E-3</v>
      </c>
    </row>
    <row r="138" spans="1:23" x14ac:dyDescent="0.25">
      <c r="A138" s="112" t="s">
        <v>16</v>
      </c>
      <c r="B138" s="112">
        <f t="shared" si="62"/>
        <v>1.2875536480686702E-2</v>
      </c>
      <c r="C138" s="112">
        <f t="shared" si="62"/>
        <v>1.2875536480686702E-2</v>
      </c>
      <c r="D138" s="112">
        <f t="shared" si="62"/>
        <v>5.3475935828877002E-3</v>
      </c>
      <c r="E138" s="112">
        <f t="shared" si="62"/>
        <v>1.5592515592515595E-2</v>
      </c>
      <c r="F138" s="112">
        <f t="shared" si="62"/>
        <v>1.2875536480686702E-2</v>
      </c>
      <c r="G138" s="112">
        <f t="shared" si="62"/>
        <v>7.8125000000000017E-3</v>
      </c>
      <c r="H138" s="112">
        <f t="shared" si="62"/>
        <v>7.8125000000000017E-3</v>
      </c>
      <c r="I138" s="112">
        <f t="shared" si="62"/>
        <v>7.8125000000000017E-3</v>
      </c>
      <c r="J138" s="112">
        <f t="shared" si="62"/>
        <v>7.8125000000000017E-3</v>
      </c>
      <c r="K138" s="112">
        <f t="shared" si="62"/>
        <v>5.3475935828877002E-3</v>
      </c>
      <c r="L138" s="112">
        <f t="shared" si="62"/>
        <v>9.7087378640776691E-3</v>
      </c>
      <c r="M138" s="112">
        <f t="shared" si="62"/>
        <v>9.7087378640776691E-3</v>
      </c>
      <c r="N138" s="112">
        <f t="shared" si="62"/>
        <v>9.7087378640776691E-3</v>
      </c>
      <c r="O138" s="112">
        <f t="shared" si="62"/>
        <v>9.7087378640776691E-3</v>
      </c>
      <c r="P138" s="112">
        <f t="shared" si="62"/>
        <v>9.7087378640776691E-3</v>
      </c>
      <c r="Q138" s="112">
        <f t="shared" si="62"/>
        <v>9.7087378640776691E-3</v>
      </c>
      <c r="R138" s="112">
        <f t="shared" si="62"/>
        <v>9.7087378640776691E-3</v>
      </c>
      <c r="S138" s="112">
        <f t="shared" si="62"/>
        <v>9.7087378640776691E-3</v>
      </c>
      <c r="T138" s="112">
        <f t="shared" si="62"/>
        <v>9.7087378640776691E-3</v>
      </c>
      <c r="U138" s="112">
        <f t="shared" si="62"/>
        <v>9.7087378640776691E-3</v>
      </c>
      <c r="V138" s="112">
        <f t="shared" si="62"/>
        <v>9.7087378640776691E-3</v>
      </c>
      <c r="W138" s="112">
        <f t="shared" si="63"/>
        <v>9.6647823192954965E-3</v>
      </c>
    </row>
    <row r="139" spans="1:23" x14ac:dyDescent="0.25">
      <c r="A139" s="112" t="s">
        <v>17</v>
      </c>
      <c r="B139" s="112">
        <f t="shared" si="62"/>
        <v>1.2875536480686702E-2</v>
      </c>
      <c r="C139" s="112">
        <f t="shared" si="62"/>
        <v>1.2875536480686702E-2</v>
      </c>
      <c r="D139" s="112">
        <f t="shared" si="62"/>
        <v>5.3475935828877002E-3</v>
      </c>
      <c r="E139" s="112">
        <f t="shared" ref="E139:V139" si="64">E114/E$123</f>
        <v>1.5592515592515595E-2</v>
      </c>
      <c r="F139" s="112">
        <f t="shared" si="64"/>
        <v>1.2875536480686702E-2</v>
      </c>
      <c r="G139" s="112">
        <f t="shared" si="64"/>
        <v>7.8125000000000017E-3</v>
      </c>
      <c r="H139" s="112">
        <f t="shared" si="64"/>
        <v>7.8125000000000017E-3</v>
      </c>
      <c r="I139" s="112">
        <f t="shared" si="64"/>
        <v>7.8125000000000017E-3</v>
      </c>
      <c r="J139" s="112">
        <f t="shared" si="64"/>
        <v>7.8125000000000017E-3</v>
      </c>
      <c r="K139" s="112">
        <f t="shared" si="64"/>
        <v>5.3475935828877002E-3</v>
      </c>
      <c r="L139" s="112">
        <f t="shared" si="64"/>
        <v>9.7087378640776691E-3</v>
      </c>
      <c r="M139" s="112">
        <f t="shared" si="64"/>
        <v>9.7087378640776691E-3</v>
      </c>
      <c r="N139" s="112">
        <f t="shared" si="64"/>
        <v>9.7087378640776691E-3</v>
      </c>
      <c r="O139" s="112">
        <f t="shared" si="64"/>
        <v>9.7087378640776691E-3</v>
      </c>
      <c r="P139" s="112">
        <f t="shared" si="64"/>
        <v>9.7087378640776691E-3</v>
      </c>
      <c r="Q139" s="112">
        <f t="shared" si="64"/>
        <v>9.7087378640776691E-3</v>
      </c>
      <c r="R139" s="112">
        <f t="shared" si="64"/>
        <v>9.7087378640776691E-3</v>
      </c>
      <c r="S139" s="112">
        <f t="shared" si="64"/>
        <v>9.7087378640776691E-3</v>
      </c>
      <c r="T139" s="112">
        <f t="shared" si="64"/>
        <v>9.7087378640776691E-3</v>
      </c>
      <c r="U139" s="112">
        <f t="shared" si="64"/>
        <v>9.7087378640776691E-3</v>
      </c>
      <c r="V139" s="112">
        <f t="shared" si="64"/>
        <v>9.7087378640776691E-3</v>
      </c>
      <c r="W139" s="112">
        <f t="shared" si="63"/>
        <v>9.6647823192954965E-3</v>
      </c>
    </row>
    <row r="140" spans="1:23" x14ac:dyDescent="0.25">
      <c r="A140" s="112" t="s">
        <v>18</v>
      </c>
      <c r="B140" s="112">
        <f t="shared" ref="B140:V147" si="65">B115/B$123</f>
        <v>1.2875536480686702E-2</v>
      </c>
      <c r="C140" s="112">
        <f t="shared" si="65"/>
        <v>1.2875536480686702E-2</v>
      </c>
      <c r="D140" s="112">
        <f t="shared" si="65"/>
        <v>5.3475935828877002E-3</v>
      </c>
      <c r="E140" s="112">
        <f t="shared" si="65"/>
        <v>1.5592515592515595E-2</v>
      </c>
      <c r="F140" s="112">
        <f t="shared" si="65"/>
        <v>1.2875536480686702E-2</v>
      </c>
      <c r="G140" s="112">
        <f t="shared" si="65"/>
        <v>7.8125000000000017E-3</v>
      </c>
      <c r="H140" s="112">
        <f t="shared" si="65"/>
        <v>7.8125000000000017E-3</v>
      </c>
      <c r="I140" s="112">
        <f t="shared" si="65"/>
        <v>7.8125000000000017E-3</v>
      </c>
      <c r="J140" s="112">
        <f t="shared" si="65"/>
        <v>7.8125000000000017E-3</v>
      </c>
      <c r="K140" s="112">
        <f t="shared" si="65"/>
        <v>5.3475935828877002E-3</v>
      </c>
      <c r="L140" s="112">
        <f t="shared" si="65"/>
        <v>9.7087378640776691E-3</v>
      </c>
      <c r="M140" s="112">
        <f t="shared" si="65"/>
        <v>9.7087378640776691E-3</v>
      </c>
      <c r="N140" s="112">
        <f t="shared" si="65"/>
        <v>9.7087378640776691E-3</v>
      </c>
      <c r="O140" s="112">
        <f t="shared" si="65"/>
        <v>9.7087378640776691E-3</v>
      </c>
      <c r="P140" s="112">
        <f t="shared" si="65"/>
        <v>9.7087378640776691E-3</v>
      </c>
      <c r="Q140" s="112">
        <f t="shared" si="65"/>
        <v>9.7087378640776691E-3</v>
      </c>
      <c r="R140" s="112">
        <f t="shared" si="65"/>
        <v>9.7087378640776691E-3</v>
      </c>
      <c r="S140" s="112">
        <f t="shared" si="65"/>
        <v>9.7087378640776691E-3</v>
      </c>
      <c r="T140" s="112">
        <f t="shared" si="65"/>
        <v>9.7087378640776691E-3</v>
      </c>
      <c r="U140" s="112">
        <f t="shared" si="65"/>
        <v>9.7087378640776691E-3</v>
      </c>
      <c r="V140" s="112">
        <f t="shared" si="65"/>
        <v>9.7087378640776691E-3</v>
      </c>
      <c r="W140" s="112">
        <f t="shared" si="63"/>
        <v>9.6647823192954965E-3</v>
      </c>
    </row>
    <row r="141" spans="1:23" x14ac:dyDescent="0.25">
      <c r="A141" s="112" t="s">
        <v>19</v>
      </c>
      <c r="B141" s="112">
        <f t="shared" si="65"/>
        <v>1.2875536480686702E-2</v>
      </c>
      <c r="C141" s="112">
        <f t="shared" si="65"/>
        <v>1.2875536480686702E-2</v>
      </c>
      <c r="D141" s="112">
        <f t="shared" si="65"/>
        <v>5.3475935828877002E-3</v>
      </c>
      <c r="E141" s="112">
        <f t="shared" si="65"/>
        <v>1.5592515592515595E-2</v>
      </c>
      <c r="F141" s="112">
        <f t="shared" si="65"/>
        <v>1.2875536480686702E-2</v>
      </c>
      <c r="G141" s="112">
        <f t="shared" si="65"/>
        <v>7.8125000000000017E-3</v>
      </c>
      <c r="H141" s="112">
        <f t="shared" si="65"/>
        <v>7.8125000000000017E-3</v>
      </c>
      <c r="I141" s="112">
        <f t="shared" si="65"/>
        <v>7.8125000000000017E-3</v>
      </c>
      <c r="J141" s="112">
        <f t="shared" si="65"/>
        <v>7.8125000000000017E-3</v>
      </c>
      <c r="K141" s="112">
        <f t="shared" si="65"/>
        <v>5.3475935828877002E-3</v>
      </c>
      <c r="L141" s="112">
        <f t="shared" si="65"/>
        <v>9.7087378640776691E-3</v>
      </c>
      <c r="M141" s="112">
        <f t="shared" si="65"/>
        <v>9.7087378640776691E-3</v>
      </c>
      <c r="N141" s="112">
        <f t="shared" si="65"/>
        <v>9.7087378640776691E-3</v>
      </c>
      <c r="O141" s="112">
        <f t="shared" si="65"/>
        <v>9.7087378640776691E-3</v>
      </c>
      <c r="P141" s="112">
        <f t="shared" si="65"/>
        <v>9.7087378640776691E-3</v>
      </c>
      <c r="Q141" s="112">
        <f t="shared" si="65"/>
        <v>9.7087378640776691E-3</v>
      </c>
      <c r="R141" s="112">
        <f t="shared" si="65"/>
        <v>9.7087378640776691E-3</v>
      </c>
      <c r="S141" s="112">
        <f t="shared" si="65"/>
        <v>9.7087378640776691E-3</v>
      </c>
      <c r="T141" s="112">
        <f t="shared" si="65"/>
        <v>9.7087378640776691E-3</v>
      </c>
      <c r="U141" s="112">
        <f t="shared" si="65"/>
        <v>9.7087378640776691E-3</v>
      </c>
      <c r="V141" s="112">
        <f t="shared" si="65"/>
        <v>9.7087378640776691E-3</v>
      </c>
      <c r="W141" s="112">
        <f t="shared" si="63"/>
        <v>9.6647823192954965E-3</v>
      </c>
    </row>
    <row r="142" spans="1:23" x14ac:dyDescent="0.25">
      <c r="A142" s="112" t="s">
        <v>51</v>
      </c>
      <c r="B142" s="112">
        <f t="shared" si="65"/>
        <v>1.2875536480686702E-2</v>
      </c>
      <c r="C142" s="112">
        <f t="shared" si="65"/>
        <v>1.2875536480686702E-2</v>
      </c>
      <c r="D142" s="112">
        <f t="shared" si="65"/>
        <v>5.3475935828877002E-3</v>
      </c>
      <c r="E142" s="112">
        <f t="shared" si="65"/>
        <v>1.5592515592515595E-2</v>
      </c>
      <c r="F142" s="112">
        <f t="shared" si="65"/>
        <v>1.2875536480686702E-2</v>
      </c>
      <c r="G142" s="112">
        <f t="shared" si="65"/>
        <v>7.8125000000000017E-3</v>
      </c>
      <c r="H142" s="112">
        <f t="shared" si="65"/>
        <v>7.8125000000000017E-3</v>
      </c>
      <c r="I142" s="112">
        <f t="shared" si="65"/>
        <v>7.8125000000000017E-3</v>
      </c>
      <c r="J142" s="112">
        <f t="shared" si="65"/>
        <v>7.8125000000000017E-3</v>
      </c>
      <c r="K142" s="112">
        <f t="shared" si="65"/>
        <v>5.3475935828877002E-3</v>
      </c>
      <c r="L142" s="112">
        <f t="shared" si="65"/>
        <v>9.7087378640776691E-3</v>
      </c>
      <c r="M142" s="112">
        <f t="shared" si="65"/>
        <v>9.7087378640776691E-3</v>
      </c>
      <c r="N142" s="112">
        <f t="shared" si="65"/>
        <v>9.7087378640776691E-3</v>
      </c>
      <c r="O142" s="112">
        <f t="shared" si="65"/>
        <v>9.7087378640776691E-3</v>
      </c>
      <c r="P142" s="112">
        <f t="shared" si="65"/>
        <v>9.7087378640776691E-3</v>
      </c>
      <c r="Q142" s="112">
        <f t="shared" si="65"/>
        <v>9.7087378640776691E-3</v>
      </c>
      <c r="R142" s="112">
        <f t="shared" si="65"/>
        <v>9.7087378640776691E-3</v>
      </c>
      <c r="S142" s="112">
        <f t="shared" si="65"/>
        <v>9.7087378640776691E-3</v>
      </c>
      <c r="T142" s="112">
        <f t="shared" si="65"/>
        <v>9.7087378640776691E-3</v>
      </c>
      <c r="U142" s="112">
        <f t="shared" si="65"/>
        <v>9.7087378640776691E-3</v>
      </c>
      <c r="V142" s="112">
        <f t="shared" si="65"/>
        <v>9.7087378640776691E-3</v>
      </c>
      <c r="W142" s="112">
        <f t="shared" si="63"/>
        <v>9.6647823192954965E-3</v>
      </c>
    </row>
    <row r="143" spans="1:23" x14ac:dyDescent="0.25">
      <c r="A143" s="112" t="s">
        <v>52</v>
      </c>
      <c r="B143" s="112">
        <f t="shared" si="65"/>
        <v>1.2875536480686702E-2</v>
      </c>
      <c r="C143" s="112">
        <f t="shared" si="65"/>
        <v>1.2875536480686702E-2</v>
      </c>
      <c r="D143" s="112">
        <f t="shared" si="65"/>
        <v>5.3475935828877002E-3</v>
      </c>
      <c r="E143" s="112">
        <f t="shared" si="65"/>
        <v>1.5592515592515595E-2</v>
      </c>
      <c r="F143" s="112">
        <f t="shared" si="65"/>
        <v>1.2875536480686702E-2</v>
      </c>
      <c r="G143" s="112">
        <f t="shared" si="65"/>
        <v>7.8125000000000017E-3</v>
      </c>
      <c r="H143" s="112">
        <f t="shared" si="65"/>
        <v>7.8125000000000017E-3</v>
      </c>
      <c r="I143" s="112">
        <f t="shared" si="65"/>
        <v>7.8125000000000017E-3</v>
      </c>
      <c r="J143" s="112">
        <f t="shared" si="65"/>
        <v>7.8125000000000017E-3</v>
      </c>
      <c r="K143" s="112">
        <f t="shared" si="65"/>
        <v>5.3475935828877002E-3</v>
      </c>
      <c r="L143" s="112">
        <f t="shared" si="65"/>
        <v>9.7087378640776691E-3</v>
      </c>
      <c r="M143" s="112">
        <f t="shared" si="65"/>
        <v>9.7087378640776691E-3</v>
      </c>
      <c r="N143" s="112">
        <f t="shared" si="65"/>
        <v>9.7087378640776691E-3</v>
      </c>
      <c r="O143" s="112">
        <f t="shared" si="65"/>
        <v>9.7087378640776691E-3</v>
      </c>
      <c r="P143" s="112">
        <f t="shared" si="65"/>
        <v>9.7087378640776691E-3</v>
      </c>
      <c r="Q143" s="112">
        <f t="shared" si="65"/>
        <v>9.7087378640776691E-3</v>
      </c>
      <c r="R143" s="112">
        <f t="shared" si="65"/>
        <v>9.7087378640776691E-3</v>
      </c>
      <c r="S143" s="112">
        <f t="shared" si="65"/>
        <v>9.7087378640776691E-3</v>
      </c>
      <c r="T143" s="112">
        <f t="shared" si="65"/>
        <v>9.7087378640776691E-3</v>
      </c>
      <c r="U143" s="112">
        <f t="shared" si="65"/>
        <v>9.7087378640776691E-3</v>
      </c>
      <c r="V143" s="112">
        <f t="shared" si="65"/>
        <v>9.7087378640776691E-3</v>
      </c>
      <c r="W143" s="112">
        <f t="shared" si="63"/>
        <v>9.6647823192954965E-3</v>
      </c>
    </row>
    <row r="144" spans="1:23" x14ac:dyDescent="0.25">
      <c r="A144" s="112" t="s">
        <v>53</v>
      </c>
      <c r="B144" s="112">
        <f t="shared" si="65"/>
        <v>1.2875536480686702E-2</v>
      </c>
      <c r="C144" s="112">
        <f t="shared" si="65"/>
        <v>1.2875536480686702E-2</v>
      </c>
      <c r="D144" s="112">
        <f t="shared" si="65"/>
        <v>5.3475935828877002E-3</v>
      </c>
      <c r="E144" s="112">
        <f t="shared" si="65"/>
        <v>1.5592515592515595E-2</v>
      </c>
      <c r="F144" s="112">
        <f t="shared" si="65"/>
        <v>1.2875536480686702E-2</v>
      </c>
      <c r="G144" s="112">
        <f t="shared" si="65"/>
        <v>7.8125000000000017E-3</v>
      </c>
      <c r="H144" s="112">
        <f t="shared" si="65"/>
        <v>7.8125000000000017E-3</v>
      </c>
      <c r="I144" s="112">
        <f t="shared" si="65"/>
        <v>7.8125000000000017E-3</v>
      </c>
      <c r="J144" s="112">
        <f t="shared" si="65"/>
        <v>7.8125000000000017E-3</v>
      </c>
      <c r="K144" s="112">
        <f t="shared" si="65"/>
        <v>5.3475935828877002E-3</v>
      </c>
      <c r="L144" s="112">
        <f t="shared" si="65"/>
        <v>9.7087378640776691E-3</v>
      </c>
      <c r="M144" s="112">
        <f t="shared" si="65"/>
        <v>9.7087378640776691E-3</v>
      </c>
      <c r="N144" s="112">
        <f t="shared" si="65"/>
        <v>9.7087378640776691E-3</v>
      </c>
      <c r="O144" s="112">
        <f t="shared" si="65"/>
        <v>9.7087378640776691E-3</v>
      </c>
      <c r="P144" s="112">
        <f t="shared" si="65"/>
        <v>9.7087378640776691E-3</v>
      </c>
      <c r="Q144" s="112">
        <f t="shared" si="65"/>
        <v>9.7087378640776691E-3</v>
      </c>
      <c r="R144" s="112">
        <f t="shared" si="65"/>
        <v>9.7087378640776691E-3</v>
      </c>
      <c r="S144" s="112">
        <f t="shared" si="65"/>
        <v>9.7087378640776691E-3</v>
      </c>
      <c r="T144" s="112">
        <f t="shared" si="65"/>
        <v>9.7087378640776691E-3</v>
      </c>
      <c r="U144" s="112">
        <f t="shared" si="65"/>
        <v>9.7087378640776691E-3</v>
      </c>
      <c r="V144" s="112">
        <f t="shared" si="65"/>
        <v>9.7087378640776691E-3</v>
      </c>
      <c r="W144" s="112">
        <f t="shared" si="63"/>
        <v>9.6647823192954965E-3</v>
      </c>
    </row>
    <row r="145" spans="1:23" x14ac:dyDescent="0.25">
      <c r="A145" s="112" t="s">
        <v>54</v>
      </c>
      <c r="B145" s="112">
        <f t="shared" si="65"/>
        <v>1.2875536480686702E-2</v>
      </c>
      <c r="C145" s="112">
        <f t="shared" si="65"/>
        <v>1.2875536480686702E-2</v>
      </c>
      <c r="D145" s="112">
        <f t="shared" si="65"/>
        <v>5.3475935828877002E-3</v>
      </c>
      <c r="E145" s="112">
        <f t="shared" si="65"/>
        <v>1.5592515592515595E-2</v>
      </c>
      <c r="F145" s="112">
        <f t="shared" si="65"/>
        <v>1.2875536480686702E-2</v>
      </c>
      <c r="G145" s="112">
        <f t="shared" si="65"/>
        <v>7.8125000000000017E-3</v>
      </c>
      <c r="H145" s="112">
        <f t="shared" si="65"/>
        <v>7.8125000000000017E-3</v>
      </c>
      <c r="I145" s="112">
        <f t="shared" si="65"/>
        <v>7.8125000000000017E-3</v>
      </c>
      <c r="J145" s="112">
        <f t="shared" si="65"/>
        <v>7.8125000000000017E-3</v>
      </c>
      <c r="K145" s="112">
        <f t="shared" si="65"/>
        <v>5.3475935828877002E-3</v>
      </c>
      <c r="L145" s="112">
        <f t="shared" si="65"/>
        <v>9.7087378640776691E-3</v>
      </c>
      <c r="M145" s="112">
        <f t="shared" si="65"/>
        <v>9.7087378640776691E-3</v>
      </c>
      <c r="N145" s="112">
        <f t="shared" si="65"/>
        <v>9.7087378640776691E-3</v>
      </c>
      <c r="O145" s="112">
        <f t="shared" si="65"/>
        <v>9.7087378640776691E-3</v>
      </c>
      <c r="P145" s="112">
        <f t="shared" si="65"/>
        <v>9.7087378640776691E-3</v>
      </c>
      <c r="Q145" s="112">
        <f t="shared" si="65"/>
        <v>9.7087378640776691E-3</v>
      </c>
      <c r="R145" s="112">
        <f t="shared" si="65"/>
        <v>9.7087378640776691E-3</v>
      </c>
      <c r="S145" s="112">
        <f t="shared" si="65"/>
        <v>9.7087378640776691E-3</v>
      </c>
      <c r="T145" s="112">
        <f t="shared" si="65"/>
        <v>9.7087378640776691E-3</v>
      </c>
      <c r="U145" s="112">
        <f t="shared" si="65"/>
        <v>9.7087378640776691E-3</v>
      </c>
      <c r="V145" s="112">
        <f t="shared" si="65"/>
        <v>9.7087378640776691E-3</v>
      </c>
      <c r="W145" s="112">
        <f t="shared" si="63"/>
        <v>9.6647823192954965E-3</v>
      </c>
    </row>
    <row r="146" spans="1:23" x14ac:dyDescent="0.25">
      <c r="A146" s="112" t="s">
        <v>55</v>
      </c>
      <c r="B146" s="112">
        <f t="shared" si="65"/>
        <v>1.2875536480686702E-2</v>
      </c>
      <c r="C146" s="112">
        <f t="shared" si="65"/>
        <v>1.2875536480686702E-2</v>
      </c>
      <c r="D146" s="112">
        <f t="shared" si="65"/>
        <v>5.3475935828877002E-3</v>
      </c>
      <c r="E146" s="112">
        <f t="shared" si="65"/>
        <v>1.5592515592515595E-2</v>
      </c>
      <c r="F146" s="112">
        <f t="shared" si="65"/>
        <v>1.2875536480686702E-2</v>
      </c>
      <c r="G146" s="112">
        <f t="shared" si="65"/>
        <v>7.8125000000000017E-3</v>
      </c>
      <c r="H146" s="112">
        <f t="shared" si="65"/>
        <v>7.8125000000000017E-3</v>
      </c>
      <c r="I146" s="112">
        <f t="shared" si="65"/>
        <v>7.8125000000000017E-3</v>
      </c>
      <c r="J146" s="112">
        <f t="shared" si="65"/>
        <v>7.8125000000000017E-3</v>
      </c>
      <c r="K146" s="112">
        <f t="shared" si="65"/>
        <v>5.3475935828877002E-3</v>
      </c>
      <c r="L146" s="112">
        <f t="shared" si="65"/>
        <v>9.7087378640776691E-3</v>
      </c>
      <c r="M146" s="112">
        <f t="shared" si="65"/>
        <v>9.7087378640776691E-3</v>
      </c>
      <c r="N146" s="112">
        <f t="shared" si="65"/>
        <v>9.7087378640776691E-3</v>
      </c>
      <c r="O146" s="112">
        <f t="shared" si="65"/>
        <v>9.7087378640776691E-3</v>
      </c>
      <c r="P146" s="112">
        <f t="shared" si="65"/>
        <v>9.7087378640776691E-3</v>
      </c>
      <c r="Q146" s="112">
        <f t="shared" si="65"/>
        <v>9.7087378640776691E-3</v>
      </c>
      <c r="R146" s="112">
        <f t="shared" si="65"/>
        <v>9.7087378640776691E-3</v>
      </c>
      <c r="S146" s="112">
        <f t="shared" si="65"/>
        <v>9.7087378640776691E-3</v>
      </c>
      <c r="T146" s="112">
        <f t="shared" si="65"/>
        <v>9.7087378640776691E-3</v>
      </c>
      <c r="U146" s="112">
        <f t="shared" si="65"/>
        <v>9.7087378640776691E-3</v>
      </c>
      <c r="V146" s="112">
        <f t="shared" si="65"/>
        <v>9.7087378640776691E-3</v>
      </c>
      <c r="W146" s="112">
        <f t="shared" si="63"/>
        <v>9.6647823192954965E-3</v>
      </c>
    </row>
    <row r="147" spans="1:23" x14ac:dyDescent="0.25">
      <c r="A147" s="112" t="s">
        <v>56</v>
      </c>
      <c r="B147" s="112">
        <f t="shared" si="65"/>
        <v>1.2875536480686702E-2</v>
      </c>
      <c r="C147" s="112">
        <f t="shared" si="65"/>
        <v>1.2875536480686702E-2</v>
      </c>
      <c r="D147" s="112">
        <f t="shared" si="65"/>
        <v>5.3475935828877002E-3</v>
      </c>
      <c r="E147" s="112">
        <f t="shared" si="65"/>
        <v>1.5592515592515595E-2</v>
      </c>
      <c r="F147" s="112">
        <f t="shared" si="65"/>
        <v>1.2875536480686702E-2</v>
      </c>
      <c r="G147" s="112">
        <f t="shared" si="65"/>
        <v>7.8125000000000017E-3</v>
      </c>
      <c r="H147" s="112">
        <f t="shared" si="65"/>
        <v>7.8125000000000017E-3</v>
      </c>
      <c r="I147" s="112">
        <f t="shared" si="65"/>
        <v>7.8125000000000017E-3</v>
      </c>
      <c r="J147" s="112">
        <f t="shared" si="65"/>
        <v>7.8125000000000017E-3</v>
      </c>
      <c r="K147" s="112">
        <f t="shared" si="65"/>
        <v>5.3475935828877002E-3</v>
      </c>
      <c r="L147" s="112">
        <f t="shared" si="65"/>
        <v>9.7087378640776691E-3</v>
      </c>
      <c r="M147" s="112">
        <f t="shared" si="65"/>
        <v>9.7087378640776691E-3</v>
      </c>
      <c r="N147" s="112">
        <f t="shared" si="65"/>
        <v>9.7087378640776691E-3</v>
      </c>
      <c r="O147" s="112">
        <f t="shared" si="65"/>
        <v>9.7087378640776691E-3</v>
      </c>
      <c r="P147" s="112">
        <f t="shared" si="65"/>
        <v>9.7087378640776691E-3</v>
      </c>
      <c r="Q147" s="112">
        <f t="shared" si="65"/>
        <v>9.7087378640776691E-3</v>
      </c>
      <c r="R147" s="112">
        <f t="shared" si="65"/>
        <v>9.7087378640776691E-3</v>
      </c>
      <c r="S147" s="112">
        <f t="shared" si="65"/>
        <v>9.7087378640776691E-3</v>
      </c>
      <c r="T147" s="112">
        <f t="shared" si="65"/>
        <v>9.7087378640776691E-3</v>
      </c>
      <c r="U147" s="112">
        <f t="shared" si="65"/>
        <v>9.7087378640776691E-3</v>
      </c>
      <c r="V147" s="112">
        <f t="shared" si="65"/>
        <v>9.7087378640776691E-3</v>
      </c>
      <c r="W147" s="112">
        <f t="shared" si="63"/>
        <v>9.6647823192954965E-3</v>
      </c>
    </row>
    <row r="150" spans="1:23" x14ac:dyDescent="0.25">
      <c r="A150" s="112" t="s">
        <v>396</v>
      </c>
    </row>
    <row r="151" spans="1:23" x14ac:dyDescent="0.25">
      <c r="A151" s="112" t="s">
        <v>20</v>
      </c>
      <c r="B151" s="112" t="s">
        <v>5</v>
      </c>
      <c r="C151" s="112" t="s">
        <v>6</v>
      </c>
      <c r="D151" s="112" t="s">
        <v>7</v>
      </c>
      <c r="E151" s="112" t="s">
        <v>8</v>
      </c>
      <c r="F151" s="112" t="s">
        <v>9</v>
      </c>
      <c r="G151" s="112" t="s">
        <v>10</v>
      </c>
      <c r="H151" s="112" t="s">
        <v>11</v>
      </c>
      <c r="I151" s="112" t="s">
        <v>12</v>
      </c>
      <c r="J151" s="112" t="s">
        <v>13</v>
      </c>
      <c r="K151" s="112" t="s">
        <v>14</v>
      </c>
      <c r="L151" s="112" t="s">
        <v>15</v>
      </c>
      <c r="M151" s="112" t="s">
        <v>16</v>
      </c>
      <c r="N151" s="112" t="s">
        <v>17</v>
      </c>
      <c r="O151" s="112" t="s">
        <v>18</v>
      </c>
      <c r="P151" s="112" t="s">
        <v>19</v>
      </c>
      <c r="Q151" s="112" t="s">
        <v>51</v>
      </c>
      <c r="R151" s="112" t="s">
        <v>52</v>
      </c>
      <c r="S151" s="112" t="s">
        <v>53</v>
      </c>
      <c r="T151" s="112" t="s">
        <v>54</v>
      </c>
      <c r="U151" s="112" t="s">
        <v>55</v>
      </c>
      <c r="V151" s="112" t="s">
        <v>56</v>
      </c>
    </row>
    <row r="152" spans="1:23" x14ac:dyDescent="0.25">
      <c r="A152" s="112" t="s">
        <v>5</v>
      </c>
      <c r="B152" s="112">
        <v>1</v>
      </c>
      <c r="C152" s="112">
        <f>ABS(IF($D16-$D$17&lt;0,1/(($D16-$D$17)+(-1)),IF($D16-$D$17&gt;=0,($D16-$D$17)+1)))</f>
        <v>1</v>
      </c>
      <c r="D152" s="112">
        <f>ABS(IF($D16-$D$18&lt;0,1/(($D16-$D$18)+(-1)),IF($D16-$D$18&gt;=0,($D16-$D$18)+1)))</f>
        <v>1</v>
      </c>
      <c r="E152" s="112">
        <f>ABS(IF($D16-$D$19&lt;0,1/(($D16-$D$19)+(-1)),IF($D16-$D$19&gt;=0,($D16-$D$19)+1)))</f>
        <v>1</v>
      </c>
      <c r="F152" s="112">
        <f>ABS(IF($D16-$D$20&lt;0,1/(($D16-$D$20)+(-1)),IF($D16-$D$20&gt;=0,($D16-$D$20)+1)))</f>
        <v>1</v>
      </c>
      <c r="G152" s="112">
        <f>ABS(IF($D16-$D$21&lt;0,1/(($D16-$D$21)+(-1)),IF($D16-$D$21&gt;=0,($D16-$D$21)+1)))</f>
        <v>2</v>
      </c>
      <c r="H152" s="112">
        <f t="shared" ref="H152:H157" si="66">ABS(IF($D16-$D$22&lt;0,1/(($D16-$D$22)+(-1)),IF($D16-$D$22&gt;=0,($D16-$D$22)+1)))</f>
        <v>1</v>
      </c>
      <c r="I152" s="112">
        <f t="shared" ref="I152:I158" si="67">ABS(IF($D16-$D$23&lt;0,1/(($D16-$D$23)+(-1)),IF($D16-$D$23&gt;=0,($D16-$D$23)+1)))</f>
        <v>0.5</v>
      </c>
      <c r="J152" s="112">
        <f t="shared" ref="J152:J159" si="68">ABS(IF($D16-$D$24&lt;0,1/(($D16-$D$24)+(-1)),IF($D16-$D$24&gt;=0,($D16-$D$24)+1)))</f>
        <v>2</v>
      </c>
      <c r="K152" s="112">
        <f t="shared" ref="K152:K160" si="69">ABS(IF($D16-$D$25&lt;0,1/(($D16-$D$25)+(-1)),IF($D16-$D$25&gt;=0,($D16-$D$25)+1)))</f>
        <v>0.5</v>
      </c>
      <c r="L152" s="112">
        <f t="shared" ref="L152:L161" si="70">ABS(IF($D16-$D$38&lt;0,1/(($D16-$D$38)+(-1)),IF($D16-$D$38&gt;=0,($D16-$D$38)+1)))</f>
        <v>9</v>
      </c>
      <c r="M152" s="112">
        <f t="shared" ref="M152:M161" si="71">ABS(IF($D16-$D$39&lt;0,1/(($D16-$D$39)+(-1)),IF($D16-$D$39&gt;=0,($D16-$D$39)+1)))</f>
        <v>9</v>
      </c>
      <c r="N152" s="112">
        <f t="shared" ref="N152:N161" si="72">ABS(IF($D16-$D$40&lt;0,1/(($D16-$D$40)+(-1)),IF($D16-$D$40&gt;=0,($D16-$D$40)+1)))</f>
        <v>9</v>
      </c>
      <c r="O152" s="112">
        <f t="shared" ref="O152:O161" si="73">ABS(IF($D16-$D$41&lt;0,1/(($D16-$D$41)+(-1)),IF($D16-$D$41&gt;=0,($D16-$D$41)+1)))</f>
        <v>9</v>
      </c>
      <c r="P152" s="112">
        <f t="shared" ref="P152:P161" si="74">ABS(IF($D16-$D$42&lt;0,1/(($D16-$D$42)+(-1)),IF($D16-$D$42&gt;=0,($D16-$D$42)+1)))</f>
        <v>9</v>
      </c>
      <c r="Q152" s="112">
        <f t="shared" ref="Q152:Q161" si="75">ABS(IF($D16-$D$43&lt;0,1/(($D16-$D$43)+(-1)),IF($D16-$D$43&gt;=0,($D16-$D$43)+1)))</f>
        <v>9</v>
      </c>
      <c r="R152" s="112">
        <f t="shared" ref="R152:R161" si="76">ABS(IF($D16-$D$44&lt;0,1/(($D16-$D$44)+(-1)),IF($D16-$D$44&gt;=0,($D16-$D$44)+1)))</f>
        <v>9</v>
      </c>
      <c r="S152" s="112">
        <f t="shared" ref="S152:S161" si="77">ABS(IF($D16-$D$45&lt;0,1/(($D16-$D$45)+(-1)),IF($D16-$D$45&gt;=0,($D16-$D$45)+1)))</f>
        <v>9</v>
      </c>
      <c r="T152" s="112">
        <f t="shared" ref="T152:T161" si="78">ABS(IF($D16-$D$46&lt;0,1/(($D16-$D$46)+(-1)),IF($D16-$D$46&gt;=0,($D16-$D$46)+1)))</f>
        <v>9</v>
      </c>
      <c r="U152" s="112">
        <f t="shared" ref="U152:U161" si="79">ABS(IF($D16-$D$47&lt;0,1/(($D16-$D$47)+(-1)),IF($D16-$D$47&gt;=0,($D16-$D$47)+1)))</f>
        <v>9</v>
      </c>
      <c r="V152" s="112">
        <f t="shared" ref="V152:V161" si="80">ABS(IF($D16-$D$48&lt;0,1/(($D16-$D$48)+(-1)),IF($D16-$D$48&gt;=0,($D16-$D$48)+1)))</f>
        <v>9</v>
      </c>
    </row>
    <row r="153" spans="1:23" x14ac:dyDescent="0.25">
      <c r="A153" s="112" t="s">
        <v>6</v>
      </c>
      <c r="B153" s="112">
        <f>1/C152</f>
        <v>1</v>
      </c>
      <c r="C153" s="112">
        <v>1</v>
      </c>
      <c r="D153" s="112">
        <f>ABS(IF($D17-$D$18&lt;0,1/(($D17-$D$18)+(-1)),IF($D17-$D$18&gt;=0,($D17-$D$18)+1)))</f>
        <v>1</v>
      </c>
      <c r="E153" s="112">
        <f>ABS(IF($D17-$D$19&lt;0,1/(($D17-$D$19)+(-1)),IF($D17-$D$19&gt;=0,($D17-$D$19)+1)))</f>
        <v>1</v>
      </c>
      <c r="F153" s="112">
        <f>ABS(IF($D17-$D$20&lt;0,1/(($D17-$D$20)+(-1)),IF($D17-$D$20&gt;=0,($D17-$D$20)+1)))</f>
        <v>1</v>
      </c>
      <c r="G153" s="112">
        <f>ABS(IF($D17-$D$21&lt;0,1/(($D17-$D$21)+(-1)),IF($D17-$D$21&gt;=0,($D17-$D$21)+1)))</f>
        <v>2</v>
      </c>
      <c r="H153" s="112">
        <f t="shared" si="66"/>
        <v>1</v>
      </c>
      <c r="I153" s="112">
        <f t="shared" si="67"/>
        <v>0.5</v>
      </c>
      <c r="J153" s="112">
        <f t="shared" si="68"/>
        <v>2</v>
      </c>
      <c r="K153" s="112">
        <f t="shared" si="69"/>
        <v>0.5</v>
      </c>
      <c r="L153" s="112">
        <f t="shared" si="70"/>
        <v>9</v>
      </c>
      <c r="M153" s="112">
        <f t="shared" si="71"/>
        <v>9</v>
      </c>
      <c r="N153" s="112">
        <f t="shared" si="72"/>
        <v>9</v>
      </c>
      <c r="O153" s="112">
        <f t="shared" si="73"/>
        <v>9</v>
      </c>
      <c r="P153" s="112">
        <f t="shared" si="74"/>
        <v>9</v>
      </c>
      <c r="Q153" s="112">
        <f t="shared" si="75"/>
        <v>9</v>
      </c>
      <c r="R153" s="112">
        <f t="shared" si="76"/>
        <v>9</v>
      </c>
      <c r="S153" s="112">
        <f t="shared" si="77"/>
        <v>9</v>
      </c>
      <c r="T153" s="112">
        <f t="shared" si="78"/>
        <v>9</v>
      </c>
      <c r="U153" s="112">
        <f t="shared" si="79"/>
        <v>9</v>
      </c>
      <c r="V153" s="112">
        <f t="shared" si="80"/>
        <v>9</v>
      </c>
    </row>
    <row r="154" spans="1:23" x14ac:dyDescent="0.25">
      <c r="A154" s="112" t="s">
        <v>7</v>
      </c>
      <c r="B154" s="112">
        <f>1/D152</f>
        <v>1</v>
      </c>
      <c r="C154" s="112">
        <f>1/D153</f>
        <v>1</v>
      </c>
      <c r="D154" s="112">
        <v>1</v>
      </c>
      <c r="E154" s="112">
        <f>ABS(IF($D18-$D$19&lt;0,1/(($D18-$D$19)+(-1)),IF($D18-$D$19&gt;=0,($D18-$D$19)+1)))</f>
        <v>1</v>
      </c>
      <c r="F154" s="112">
        <f>ABS(IF($D18-$D$20&lt;0,1/(($D18-$D$20)+(-1)),IF($D18-$D$20&gt;=0,($D18-$D$20)+1)))</f>
        <v>1</v>
      </c>
      <c r="G154" s="112">
        <f>ABS(IF($D18-$D$21&lt;0,1/(($D18-$D$21)+(-1)),IF($D18-$D$21&gt;=0,($D18-$D$21)+1)))</f>
        <v>2</v>
      </c>
      <c r="H154" s="112">
        <f t="shared" si="66"/>
        <v>1</v>
      </c>
      <c r="I154" s="112">
        <f t="shared" si="67"/>
        <v>0.5</v>
      </c>
      <c r="J154" s="112">
        <f t="shared" si="68"/>
        <v>2</v>
      </c>
      <c r="K154" s="112">
        <f t="shared" si="69"/>
        <v>0.5</v>
      </c>
      <c r="L154" s="112">
        <f t="shared" si="70"/>
        <v>9</v>
      </c>
      <c r="M154" s="112">
        <f t="shared" si="71"/>
        <v>9</v>
      </c>
      <c r="N154" s="112">
        <f t="shared" si="72"/>
        <v>9</v>
      </c>
      <c r="O154" s="112">
        <f t="shared" si="73"/>
        <v>9</v>
      </c>
      <c r="P154" s="112">
        <f t="shared" si="74"/>
        <v>9</v>
      </c>
      <c r="Q154" s="112">
        <f t="shared" si="75"/>
        <v>9</v>
      </c>
      <c r="R154" s="112">
        <f t="shared" si="76"/>
        <v>9</v>
      </c>
      <c r="S154" s="112">
        <f t="shared" si="77"/>
        <v>9</v>
      </c>
      <c r="T154" s="112">
        <f t="shared" si="78"/>
        <v>9</v>
      </c>
      <c r="U154" s="112">
        <f t="shared" si="79"/>
        <v>9</v>
      </c>
      <c r="V154" s="112">
        <f t="shared" si="80"/>
        <v>9</v>
      </c>
    </row>
    <row r="155" spans="1:23" x14ac:dyDescent="0.25">
      <c r="A155" s="112" t="s">
        <v>8</v>
      </c>
      <c r="B155" s="112">
        <f>1/E152</f>
        <v>1</v>
      </c>
      <c r="C155" s="112">
        <f>1/E153</f>
        <v>1</v>
      </c>
      <c r="D155" s="112">
        <f>1/E154</f>
        <v>1</v>
      </c>
      <c r="E155" s="112">
        <v>1</v>
      </c>
      <c r="F155" s="112">
        <f>ABS(IF($D19-$D$20&lt;0,1/(($D19-$D$20)+(-1)),IF($D19-$D$20&gt;=0,($D19-$D$20)+1)))</f>
        <v>1</v>
      </c>
      <c r="G155" s="112">
        <f>ABS(IF($D19-$D$21&lt;0,1/(($D19-$D$21)+(-1)),IF($D19-$D$21&gt;=0,($D19-$D$21)+1)))</f>
        <v>2</v>
      </c>
      <c r="H155" s="112">
        <f t="shared" si="66"/>
        <v>1</v>
      </c>
      <c r="I155" s="112">
        <f t="shared" si="67"/>
        <v>0.5</v>
      </c>
      <c r="J155" s="112">
        <f t="shared" si="68"/>
        <v>2</v>
      </c>
      <c r="K155" s="112">
        <f t="shared" si="69"/>
        <v>0.5</v>
      </c>
      <c r="L155" s="112">
        <f t="shared" si="70"/>
        <v>9</v>
      </c>
      <c r="M155" s="112">
        <f t="shared" si="71"/>
        <v>9</v>
      </c>
      <c r="N155" s="112">
        <f t="shared" si="72"/>
        <v>9</v>
      </c>
      <c r="O155" s="112">
        <f t="shared" si="73"/>
        <v>9</v>
      </c>
      <c r="P155" s="112">
        <f t="shared" si="74"/>
        <v>9</v>
      </c>
      <c r="Q155" s="112">
        <f t="shared" si="75"/>
        <v>9</v>
      </c>
      <c r="R155" s="112">
        <f t="shared" si="76"/>
        <v>9</v>
      </c>
      <c r="S155" s="112">
        <f t="shared" si="77"/>
        <v>9</v>
      </c>
      <c r="T155" s="112">
        <f t="shared" si="78"/>
        <v>9</v>
      </c>
      <c r="U155" s="112">
        <f t="shared" si="79"/>
        <v>9</v>
      </c>
      <c r="V155" s="112">
        <f t="shared" si="80"/>
        <v>9</v>
      </c>
    </row>
    <row r="156" spans="1:23" x14ac:dyDescent="0.25">
      <c r="A156" s="112" t="s">
        <v>9</v>
      </c>
      <c r="B156" s="112">
        <f>1/F152</f>
        <v>1</v>
      </c>
      <c r="C156" s="112">
        <f>1/F153</f>
        <v>1</v>
      </c>
      <c r="D156" s="112">
        <f>1/F154</f>
        <v>1</v>
      </c>
      <c r="E156" s="112">
        <f>1/F155</f>
        <v>1</v>
      </c>
      <c r="F156" s="112">
        <v>1</v>
      </c>
      <c r="G156" s="112">
        <f>ABS(IF($D20-$D$21&lt;0,1/(($D20-$D$21)+(-1)),IF($D20-$D$21&gt;=0,($D20-$D$21)+1)))</f>
        <v>2</v>
      </c>
      <c r="H156" s="112">
        <f t="shared" si="66"/>
        <v>1</v>
      </c>
      <c r="I156" s="112">
        <f t="shared" si="67"/>
        <v>0.5</v>
      </c>
      <c r="J156" s="112">
        <f t="shared" si="68"/>
        <v>2</v>
      </c>
      <c r="K156" s="112">
        <f t="shared" si="69"/>
        <v>0.5</v>
      </c>
      <c r="L156" s="112">
        <f t="shared" si="70"/>
        <v>9</v>
      </c>
      <c r="M156" s="112">
        <f t="shared" si="71"/>
        <v>9</v>
      </c>
      <c r="N156" s="112">
        <f t="shared" si="72"/>
        <v>9</v>
      </c>
      <c r="O156" s="112">
        <f t="shared" si="73"/>
        <v>9</v>
      </c>
      <c r="P156" s="112">
        <f t="shared" si="74"/>
        <v>9</v>
      </c>
      <c r="Q156" s="112">
        <f t="shared" si="75"/>
        <v>9</v>
      </c>
      <c r="R156" s="112">
        <f t="shared" si="76"/>
        <v>9</v>
      </c>
      <c r="S156" s="112">
        <f t="shared" si="77"/>
        <v>9</v>
      </c>
      <c r="T156" s="112">
        <f t="shared" si="78"/>
        <v>9</v>
      </c>
      <c r="U156" s="112">
        <f t="shared" si="79"/>
        <v>9</v>
      </c>
      <c r="V156" s="112">
        <f t="shared" si="80"/>
        <v>9</v>
      </c>
    </row>
    <row r="157" spans="1:23" x14ac:dyDescent="0.25">
      <c r="A157" s="112" t="s">
        <v>10</v>
      </c>
      <c r="B157" s="112">
        <f>1/G152</f>
        <v>0.5</v>
      </c>
      <c r="C157" s="112">
        <f>1/G153</f>
        <v>0.5</v>
      </c>
      <c r="D157" s="112">
        <f>1/G154</f>
        <v>0.5</v>
      </c>
      <c r="E157" s="112">
        <f>1/G155</f>
        <v>0.5</v>
      </c>
      <c r="F157" s="112">
        <f>1/G156</f>
        <v>0.5</v>
      </c>
      <c r="G157" s="112">
        <v>1</v>
      </c>
      <c r="H157" s="112">
        <f t="shared" si="66"/>
        <v>0.5</v>
      </c>
      <c r="I157" s="112">
        <f t="shared" si="67"/>
        <v>0.33333333333333331</v>
      </c>
      <c r="J157" s="112">
        <f t="shared" si="68"/>
        <v>1</v>
      </c>
      <c r="K157" s="112">
        <f t="shared" si="69"/>
        <v>0.33333333333333331</v>
      </c>
      <c r="L157" s="112">
        <f t="shared" si="70"/>
        <v>8</v>
      </c>
      <c r="M157" s="112">
        <f t="shared" si="71"/>
        <v>8</v>
      </c>
      <c r="N157" s="112">
        <f t="shared" si="72"/>
        <v>8</v>
      </c>
      <c r="O157" s="112">
        <f t="shared" si="73"/>
        <v>8</v>
      </c>
      <c r="P157" s="112">
        <f t="shared" si="74"/>
        <v>8</v>
      </c>
      <c r="Q157" s="112">
        <f t="shared" si="75"/>
        <v>8</v>
      </c>
      <c r="R157" s="112">
        <f t="shared" si="76"/>
        <v>8</v>
      </c>
      <c r="S157" s="112">
        <f t="shared" si="77"/>
        <v>8</v>
      </c>
      <c r="T157" s="112">
        <f t="shared" si="78"/>
        <v>8</v>
      </c>
      <c r="U157" s="112">
        <f t="shared" si="79"/>
        <v>8</v>
      </c>
      <c r="V157" s="112">
        <f t="shared" si="80"/>
        <v>8</v>
      </c>
    </row>
    <row r="158" spans="1:23" x14ac:dyDescent="0.25">
      <c r="A158" s="112" t="s">
        <v>11</v>
      </c>
      <c r="B158" s="112">
        <f>1/H152</f>
        <v>1</v>
      </c>
      <c r="C158" s="112">
        <f>1/H153</f>
        <v>1</v>
      </c>
      <c r="D158" s="112">
        <f>1/H154</f>
        <v>1</v>
      </c>
      <c r="E158" s="112">
        <f>1/H155</f>
        <v>1</v>
      </c>
      <c r="F158" s="112">
        <f>1/H156</f>
        <v>1</v>
      </c>
      <c r="G158" s="112">
        <f>1/H157</f>
        <v>2</v>
      </c>
      <c r="H158" s="112">
        <v>1</v>
      </c>
      <c r="I158" s="112">
        <f t="shared" si="67"/>
        <v>0.5</v>
      </c>
      <c r="J158" s="112">
        <f t="shared" si="68"/>
        <v>2</v>
      </c>
      <c r="K158" s="112">
        <f t="shared" si="69"/>
        <v>0.5</v>
      </c>
      <c r="L158" s="112">
        <f t="shared" si="70"/>
        <v>9</v>
      </c>
      <c r="M158" s="112">
        <f t="shared" si="71"/>
        <v>9</v>
      </c>
      <c r="N158" s="112">
        <f t="shared" si="72"/>
        <v>9</v>
      </c>
      <c r="O158" s="112">
        <f t="shared" si="73"/>
        <v>9</v>
      </c>
      <c r="P158" s="112">
        <f t="shared" si="74"/>
        <v>9</v>
      </c>
      <c r="Q158" s="112">
        <f t="shared" si="75"/>
        <v>9</v>
      </c>
      <c r="R158" s="112">
        <f t="shared" si="76"/>
        <v>9</v>
      </c>
      <c r="S158" s="112">
        <f t="shared" si="77"/>
        <v>9</v>
      </c>
      <c r="T158" s="112">
        <f t="shared" si="78"/>
        <v>9</v>
      </c>
      <c r="U158" s="112">
        <f t="shared" si="79"/>
        <v>9</v>
      </c>
      <c r="V158" s="112">
        <f t="shared" si="80"/>
        <v>9</v>
      </c>
    </row>
    <row r="159" spans="1:23" x14ac:dyDescent="0.25">
      <c r="A159" s="112" t="s">
        <v>12</v>
      </c>
      <c r="B159" s="112">
        <f>1/I152</f>
        <v>2</v>
      </c>
      <c r="C159" s="112">
        <f>1/I153</f>
        <v>2</v>
      </c>
      <c r="D159" s="112">
        <f>1/I154</f>
        <v>2</v>
      </c>
      <c r="E159" s="112">
        <f>1/I155</f>
        <v>2</v>
      </c>
      <c r="F159" s="112">
        <f>1/I156</f>
        <v>2</v>
      </c>
      <c r="G159" s="112">
        <f>1/I157</f>
        <v>3</v>
      </c>
      <c r="H159" s="112">
        <f>1/I158</f>
        <v>2</v>
      </c>
      <c r="I159" s="112">
        <v>1</v>
      </c>
      <c r="J159" s="112">
        <f t="shared" si="68"/>
        <v>3</v>
      </c>
      <c r="K159" s="112">
        <f t="shared" si="69"/>
        <v>1</v>
      </c>
      <c r="L159" s="112">
        <f t="shared" si="70"/>
        <v>10</v>
      </c>
      <c r="M159" s="112">
        <f t="shared" si="71"/>
        <v>10</v>
      </c>
      <c r="N159" s="112">
        <f t="shared" si="72"/>
        <v>10</v>
      </c>
      <c r="O159" s="112">
        <f t="shared" si="73"/>
        <v>10</v>
      </c>
      <c r="P159" s="112">
        <f t="shared" si="74"/>
        <v>10</v>
      </c>
      <c r="Q159" s="112">
        <f t="shared" si="75"/>
        <v>10</v>
      </c>
      <c r="R159" s="112">
        <f t="shared" si="76"/>
        <v>10</v>
      </c>
      <c r="S159" s="112">
        <f t="shared" si="77"/>
        <v>10</v>
      </c>
      <c r="T159" s="112">
        <f t="shared" si="78"/>
        <v>10</v>
      </c>
      <c r="U159" s="112">
        <f t="shared" si="79"/>
        <v>10</v>
      </c>
      <c r="V159" s="112">
        <f t="shared" si="80"/>
        <v>10</v>
      </c>
    </row>
    <row r="160" spans="1:23" x14ac:dyDescent="0.25">
      <c r="A160" s="112" t="s">
        <v>13</v>
      </c>
      <c r="B160" s="112">
        <f>1/J152</f>
        <v>0.5</v>
      </c>
      <c r="C160" s="112">
        <f>1/J153</f>
        <v>0.5</v>
      </c>
      <c r="D160" s="112">
        <f>1/J154</f>
        <v>0.5</v>
      </c>
      <c r="E160" s="112">
        <f>1/J155</f>
        <v>0.5</v>
      </c>
      <c r="F160" s="112">
        <f>1/J156</f>
        <v>0.5</v>
      </c>
      <c r="G160" s="112">
        <f>1/J157</f>
        <v>1</v>
      </c>
      <c r="H160" s="112">
        <f>1/J158</f>
        <v>0.5</v>
      </c>
      <c r="I160" s="112">
        <f>1/J159</f>
        <v>0.33333333333333331</v>
      </c>
      <c r="J160" s="112">
        <v>1</v>
      </c>
      <c r="K160" s="112">
        <f t="shared" si="69"/>
        <v>0.33333333333333331</v>
      </c>
      <c r="L160" s="112">
        <f t="shared" si="70"/>
        <v>8</v>
      </c>
      <c r="M160" s="112">
        <f t="shared" si="71"/>
        <v>8</v>
      </c>
      <c r="N160" s="112">
        <f t="shared" si="72"/>
        <v>8</v>
      </c>
      <c r="O160" s="112">
        <f t="shared" si="73"/>
        <v>8</v>
      </c>
      <c r="P160" s="112">
        <f t="shared" si="74"/>
        <v>8</v>
      </c>
      <c r="Q160" s="112">
        <f t="shared" si="75"/>
        <v>8</v>
      </c>
      <c r="R160" s="112">
        <f t="shared" si="76"/>
        <v>8</v>
      </c>
      <c r="S160" s="112">
        <f t="shared" si="77"/>
        <v>8</v>
      </c>
      <c r="T160" s="112">
        <f t="shared" si="78"/>
        <v>8</v>
      </c>
      <c r="U160" s="112">
        <f t="shared" si="79"/>
        <v>8</v>
      </c>
      <c r="V160" s="112">
        <f t="shared" si="80"/>
        <v>8</v>
      </c>
    </row>
    <row r="161" spans="1:23" x14ac:dyDescent="0.25">
      <c r="A161" s="112" t="s">
        <v>14</v>
      </c>
      <c r="B161" s="112">
        <f>1/K152</f>
        <v>2</v>
      </c>
      <c r="C161" s="112">
        <f>1/K153</f>
        <v>2</v>
      </c>
      <c r="D161" s="112">
        <f>1/K154</f>
        <v>2</v>
      </c>
      <c r="E161" s="112">
        <f>1/K155</f>
        <v>2</v>
      </c>
      <c r="F161" s="112">
        <f>1/K156</f>
        <v>2</v>
      </c>
      <c r="G161" s="112">
        <f>1/K157</f>
        <v>3</v>
      </c>
      <c r="H161" s="112">
        <f>1/K158</f>
        <v>2</v>
      </c>
      <c r="I161" s="112">
        <f>1/K159</f>
        <v>1</v>
      </c>
      <c r="J161" s="112">
        <f>1/K160</f>
        <v>3</v>
      </c>
      <c r="K161" s="112">
        <v>1</v>
      </c>
      <c r="L161" s="112">
        <f t="shared" si="70"/>
        <v>10</v>
      </c>
      <c r="M161" s="112">
        <f t="shared" si="71"/>
        <v>10</v>
      </c>
      <c r="N161" s="112">
        <f t="shared" si="72"/>
        <v>10</v>
      </c>
      <c r="O161" s="112">
        <f t="shared" si="73"/>
        <v>10</v>
      </c>
      <c r="P161" s="112">
        <f t="shared" si="74"/>
        <v>10</v>
      </c>
      <c r="Q161" s="112">
        <f t="shared" si="75"/>
        <v>10</v>
      </c>
      <c r="R161" s="112">
        <f t="shared" si="76"/>
        <v>10</v>
      </c>
      <c r="S161" s="112">
        <f t="shared" si="77"/>
        <v>10</v>
      </c>
      <c r="T161" s="112">
        <f t="shared" si="78"/>
        <v>10</v>
      </c>
      <c r="U161" s="112">
        <f t="shared" si="79"/>
        <v>10</v>
      </c>
      <c r="V161" s="112">
        <f t="shared" si="80"/>
        <v>10</v>
      </c>
    </row>
    <row r="162" spans="1:23" x14ac:dyDescent="0.25">
      <c r="A162" s="112" t="s">
        <v>15</v>
      </c>
      <c r="B162" s="112">
        <f>1/L152</f>
        <v>0.1111111111111111</v>
      </c>
      <c r="C162" s="112">
        <f>1/L153</f>
        <v>0.1111111111111111</v>
      </c>
      <c r="D162" s="112">
        <f>1/L154</f>
        <v>0.1111111111111111</v>
      </c>
      <c r="E162" s="112">
        <f>1/L155</f>
        <v>0.1111111111111111</v>
      </c>
      <c r="F162" s="112">
        <f>1/L156</f>
        <v>0.1111111111111111</v>
      </c>
      <c r="G162" s="112">
        <f>1/L157</f>
        <v>0.125</v>
      </c>
      <c r="H162" s="112">
        <f>1/L158</f>
        <v>0.1111111111111111</v>
      </c>
      <c r="I162" s="112">
        <f>1/L159</f>
        <v>0.1</v>
      </c>
      <c r="J162" s="112">
        <f>1/L160</f>
        <v>0.125</v>
      </c>
      <c r="K162" s="112">
        <f>1/L161</f>
        <v>0.1</v>
      </c>
      <c r="L162" s="112">
        <v>1</v>
      </c>
      <c r="M162" s="112">
        <f t="shared" ref="M162" si="81">ABS(IF($D38-$D$39&lt;0,1/(($D38-$D$39)+(-1)),IF($D38-$D$39&gt;=0,($D38-$D$39)+1)))</f>
        <v>1</v>
      </c>
      <c r="N162" s="112">
        <f t="shared" ref="N162:N163" si="82">ABS(IF($D38-$D$40&lt;0,1/(($D38-$D$40)+(-1)),IF($D38-$D$40&gt;=0,($D38-$D$40)+1)))</f>
        <v>1</v>
      </c>
      <c r="O162" s="112">
        <f t="shared" ref="O162:O164" si="83">ABS(IF($D38-$D$41&lt;0,1/(($D38-$D$41)+(-1)),IF($D38-$D$41&gt;=0,($D38-$D$41)+1)))</f>
        <v>1</v>
      </c>
      <c r="P162" s="112">
        <f t="shared" ref="P162:P165" si="84">ABS(IF($D38-$D$42&lt;0,1/(($D38-$D$42)+(-1)),IF($D38-$D$42&gt;=0,($D38-$D$42)+1)))</f>
        <v>1</v>
      </c>
      <c r="Q162" s="112">
        <f t="shared" ref="Q162:Q166" si="85">ABS(IF($D38-$D$43&lt;0,1/(($D38-$D$43)+(-1)),IF($D38-$D$43&gt;=0,($D38-$D$43)+1)))</f>
        <v>1</v>
      </c>
      <c r="R162" s="112">
        <f t="shared" ref="R162:R167" si="86">ABS(IF($D38-$D$44&lt;0,1/(($D38-$D$44)+(-1)),IF($D38-$D$44&gt;=0,($D38-$D$44)+1)))</f>
        <v>1</v>
      </c>
      <c r="S162" s="112">
        <f t="shared" ref="S162:S168" si="87">ABS(IF($D38-$D$45&lt;0,1/(($D38-$D$45)+(-1)),IF($D38-$D$45&gt;=0,($D38-$D$45)+1)))</f>
        <v>1</v>
      </c>
      <c r="T162" s="112">
        <f t="shared" ref="T162:T169" si="88">ABS(IF($D38-$D$46&lt;0,1/(($D38-$D$46)+(-1)),IF($D38-$D$46&gt;=0,($D38-$D$46)+1)))</f>
        <v>1</v>
      </c>
      <c r="U162" s="112">
        <f t="shared" ref="U162:U170" si="89">ABS(IF($D38-$D$47&lt;0,1/(($D38-$D$47)+(-1)),IF($D38-$D$47&gt;=0,($D38-$D$47)+1)))</f>
        <v>1</v>
      </c>
      <c r="V162" s="112">
        <f t="shared" ref="V162:V171" si="90">ABS(IF($D38-$D$48&lt;0,1/(($D38-$D$48)+(-1)),IF($D38-$D$48&gt;=0,($D38-$D$48)+1)))</f>
        <v>1</v>
      </c>
    </row>
    <row r="163" spans="1:23" x14ac:dyDescent="0.25">
      <c r="A163" s="112" t="s">
        <v>16</v>
      </c>
      <c r="B163" s="112">
        <f>1/M152</f>
        <v>0.1111111111111111</v>
      </c>
      <c r="C163" s="112">
        <f>1/M153</f>
        <v>0.1111111111111111</v>
      </c>
      <c r="D163" s="112">
        <f>1/M154</f>
        <v>0.1111111111111111</v>
      </c>
      <c r="E163" s="112">
        <f>1/M154</f>
        <v>0.1111111111111111</v>
      </c>
      <c r="F163" s="112">
        <f>1/M156</f>
        <v>0.1111111111111111</v>
      </c>
      <c r="G163" s="112">
        <f>1/M157</f>
        <v>0.125</v>
      </c>
      <c r="H163" s="112">
        <f>1/M158</f>
        <v>0.1111111111111111</v>
      </c>
      <c r="I163" s="112">
        <f>1/M159</f>
        <v>0.1</v>
      </c>
      <c r="J163" s="112">
        <f>1/M160</f>
        <v>0.125</v>
      </c>
      <c r="K163" s="112">
        <f>1/M161</f>
        <v>0.1</v>
      </c>
      <c r="L163" s="112">
        <f>1/M162</f>
        <v>1</v>
      </c>
      <c r="M163" s="112">
        <v>1</v>
      </c>
      <c r="N163" s="112">
        <f t="shared" si="82"/>
        <v>1</v>
      </c>
      <c r="O163" s="112">
        <f t="shared" si="83"/>
        <v>1</v>
      </c>
      <c r="P163" s="112">
        <f t="shared" si="84"/>
        <v>1</v>
      </c>
      <c r="Q163" s="112">
        <f t="shared" si="85"/>
        <v>1</v>
      </c>
      <c r="R163" s="112">
        <f t="shared" si="86"/>
        <v>1</v>
      </c>
      <c r="S163" s="112">
        <f t="shared" si="87"/>
        <v>1</v>
      </c>
      <c r="T163" s="112">
        <f t="shared" si="88"/>
        <v>1</v>
      </c>
      <c r="U163" s="112">
        <f t="shared" si="89"/>
        <v>1</v>
      </c>
      <c r="V163" s="112">
        <f t="shared" si="90"/>
        <v>1</v>
      </c>
    </row>
    <row r="164" spans="1:23" x14ac:dyDescent="0.25">
      <c r="A164" s="112" t="s">
        <v>17</v>
      </c>
      <c r="B164" s="112">
        <f>1/N152</f>
        <v>0.1111111111111111</v>
      </c>
      <c r="C164" s="112">
        <f>1/N153</f>
        <v>0.1111111111111111</v>
      </c>
      <c r="D164" s="112">
        <f>1/N154</f>
        <v>0.1111111111111111</v>
      </c>
      <c r="E164" s="112">
        <f>1/N154</f>
        <v>0.1111111111111111</v>
      </c>
      <c r="F164" s="112">
        <f>1/N156</f>
        <v>0.1111111111111111</v>
      </c>
      <c r="G164" s="112">
        <f>1/N157</f>
        <v>0.125</v>
      </c>
      <c r="H164" s="112">
        <f>1/N158</f>
        <v>0.1111111111111111</v>
      </c>
      <c r="I164" s="112">
        <f>1/N159</f>
        <v>0.1</v>
      </c>
      <c r="J164" s="112">
        <f>1/N160</f>
        <v>0.125</v>
      </c>
      <c r="K164" s="112">
        <f>1/N161</f>
        <v>0.1</v>
      </c>
      <c r="L164" s="112">
        <f>1/N162</f>
        <v>1</v>
      </c>
      <c r="M164" s="112">
        <f>1/N163</f>
        <v>1</v>
      </c>
      <c r="N164" s="112">
        <v>1</v>
      </c>
      <c r="O164" s="112">
        <f t="shared" si="83"/>
        <v>1</v>
      </c>
      <c r="P164" s="112">
        <f t="shared" si="84"/>
        <v>1</v>
      </c>
      <c r="Q164" s="112">
        <f t="shared" si="85"/>
        <v>1</v>
      </c>
      <c r="R164" s="112">
        <f t="shared" si="86"/>
        <v>1</v>
      </c>
      <c r="S164" s="112">
        <f t="shared" si="87"/>
        <v>1</v>
      </c>
      <c r="T164" s="112">
        <f t="shared" si="88"/>
        <v>1</v>
      </c>
      <c r="U164" s="112">
        <f t="shared" si="89"/>
        <v>1</v>
      </c>
      <c r="V164" s="112">
        <f t="shared" si="90"/>
        <v>1</v>
      </c>
    </row>
    <row r="165" spans="1:23" x14ac:dyDescent="0.25">
      <c r="A165" s="112" t="s">
        <v>18</v>
      </c>
      <c r="B165" s="112">
        <f>1/O152</f>
        <v>0.1111111111111111</v>
      </c>
      <c r="C165" s="112">
        <f>1/O153</f>
        <v>0.1111111111111111</v>
      </c>
      <c r="D165" s="112">
        <f>1/O154</f>
        <v>0.1111111111111111</v>
      </c>
      <c r="E165" s="112">
        <f>1/O154</f>
        <v>0.1111111111111111</v>
      </c>
      <c r="F165" s="112">
        <f>1/O156</f>
        <v>0.1111111111111111</v>
      </c>
      <c r="G165" s="112">
        <f>1/O157</f>
        <v>0.125</v>
      </c>
      <c r="H165" s="112">
        <f>1/O158</f>
        <v>0.1111111111111111</v>
      </c>
      <c r="I165" s="112">
        <f>1/O159</f>
        <v>0.1</v>
      </c>
      <c r="J165" s="112">
        <f>1/O160</f>
        <v>0.125</v>
      </c>
      <c r="K165" s="112">
        <f>1/O161</f>
        <v>0.1</v>
      </c>
      <c r="L165" s="112">
        <f>1/O162</f>
        <v>1</v>
      </c>
      <c r="M165" s="112">
        <f>1/O163</f>
        <v>1</v>
      </c>
      <c r="N165" s="112">
        <f>1/O164</f>
        <v>1</v>
      </c>
      <c r="O165" s="112">
        <v>1</v>
      </c>
      <c r="P165" s="112">
        <f t="shared" si="84"/>
        <v>1</v>
      </c>
      <c r="Q165" s="112">
        <f t="shared" si="85"/>
        <v>1</v>
      </c>
      <c r="R165" s="112">
        <f t="shared" si="86"/>
        <v>1</v>
      </c>
      <c r="S165" s="112">
        <f t="shared" si="87"/>
        <v>1</v>
      </c>
      <c r="T165" s="112">
        <f t="shared" si="88"/>
        <v>1</v>
      </c>
      <c r="U165" s="112">
        <f t="shared" si="89"/>
        <v>1</v>
      </c>
      <c r="V165" s="112">
        <f t="shared" si="90"/>
        <v>1</v>
      </c>
    </row>
    <row r="166" spans="1:23" x14ac:dyDescent="0.25">
      <c r="A166" s="112" t="s">
        <v>19</v>
      </c>
      <c r="B166" s="112">
        <f>1/P152</f>
        <v>0.1111111111111111</v>
      </c>
      <c r="C166" s="112">
        <f>1/P153</f>
        <v>0.1111111111111111</v>
      </c>
      <c r="D166" s="112">
        <f>1/P154</f>
        <v>0.1111111111111111</v>
      </c>
      <c r="E166" s="112">
        <f>1/P154</f>
        <v>0.1111111111111111</v>
      </c>
      <c r="F166" s="112">
        <f>1/P156</f>
        <v>0.1111111111111111</v>
      </c>
      <c r="G166" s="112">
        <f>1/P157</f>
        <v>0.125</v>
      </c>
      <c r="H166" s="112">
        <f>1/P158</f>
        <v>0.1111111111111111</v>
      </c>
      <c r="I166" s="112">
        <f>1/P159</f>
        <v>0.1</v>
      </c>
      <c r="J166" s="112">
        <f>1/P160</f>
        <v>0.125</v>
      </c>
      <c r="K166" s="112">
        <f>1/P161</f>
        <v>0.1</v>
      </c>
      <c r="L166" s="112">
        <f>1/P162</f>
        <v>1</v>
      </c>
      <c r="M166" s="112">
        <f>1/P163</f>
        <v>1</v>
      </c>
      <c r="N166" s="112">
        <f>1/P164</f>
        <v>1</v>
      </c>
      <c r="O166" s="112">
        <f>1/P165</f>
        <v>1</v>
      </c>
      <c r="P166" s="112">
        <v>1</v>
      </c>
      <c r="Q166" s="112">
        <f t="shared" si="85"/>
        <v>1</v>
      </c>
      <c r="R166" s="112">
        <f t="shared" si="86"/>
        <v>1</v>
      </c>
      <c r="S166" s="112">
        <f t="shared" si="87"/>
        <v>1</v>
      </c>
      <c r="T166" s="112">
        <f t="shared" si="88"/>
        <v>1</v>
      </c>
      <c r="U166" s="112">
        <f t="shared" si="89"/>
        <v>1</v>
      </c>
      <c r="V166" s="112">
        <f t="shared" si="90"/>
        <v>1</v>
      </c>
    </row>
    <row r="167" spans="1:23" x14ac:dyDescent="0.25">
      <c r="A167" s="112" t="s">
        <v>51</v>
      </c>
      <c r="B167" s="112">
        <f>1/Q152</f>
        <v>0.1111111111111111</v>
      </c>
      <c r="C167" s="112">
        <f>1/Q153</f>
        <v>0.1111111111111111</v>
      </c>
      <c r="D167" s="112">
        <f>1/Q154</f>
        <v>0.1111111111111111</v>
      </c>
      <c r="E167" s="112">
        <f>1/Q154</f>
        <v>0.1111111111111111</v>
      </c>
      <c r="F167" s="112">
        <f>1/Q156</f>
        <v>0.1111111111111111</v>
      </c>
      <c r="G167" s="112">
        <f>1/Q157</f>
        <v>0.125</v>
      </c>
      <c r="H167" s="112">
        <f>1/Q158</f>
        <v>0.1111111111111111</v>
      </c>
      <c r="I167" s="112">
        <f>1/Q159</f>
        <v>0.1</v>
      </c>
      <c r="J167" s="112">
        <f>1/Q160</f>
        <v>0.125</v>
      </c>
      <c r="K167" s="112">
        <f>1/Q161</f>
        <v>0.1</v>
      </c>
      <c r="L167" s="112">
        <f>1/Q162</f>
        <v>1</v>
      </c>
      <c r="M167" s="112">
        <f>1/Q163</f>
        <v>1</v>
      </c>
      <c r="N167" s="112">
        <f>1/Q164</f>
        <v>1</v>
      </c>
      <c r="O167" s="112">
        <f>1/Q165</f>
        <v>1</v>
      </c>
      <c r="P167" s="112">
        <f>1/Q166</f>
        <v>1</v>
      </c>
      <c r="Q167" s="112">
        <v>1</v>
      </c>
      <c r="R167" s="112">
        <f t="shared" si="86"/>
        <v>1</v>
      </c>
      <c r="S167" s="112">
        <f t="shared" si="87"/>
        <v>1</v>
      </c>
      <c r="T167" s="112">
        <f t="shared" si="88"/>
        <v>1</v>
      </c>
      <c r="U167" s="112">
        <f t="shared" si="89"/>
        <v>1</v>
      </c>
      <c r="V167" s="112">
        <f t="shared" si="90"/>
        <v>1</v>
      </c>
    </row>
    <row r="168" spans="1:23" x14ac:dyDescent="0.25">
      <c r="A168" s="112" t="s">
        <v>52</v>
      </c>
      <c r="B168" s="112">
        <f>1/R152</f>
        <v>0.1111111111111111</v>
      </c>
      <c r="C168" s="112">
        <f>1/R153</f>
        <v>0.1111111111111111</v>
      </c>
      <c r="D168" s="112">
        <f>1/R154</f>
        <v>0.1111111111111111</v>
      </c>
      <c r="E168" s="112">
        <f>1/R154</f>
        <v>0.1111111111111111</v>
      </c>
      <c r="F168" s="112">
        <f>1/R156</f>
        <v>0.1111111111111111</v>
      </c>
      <c r="G168" s="112">
        <f>1/R157</f>
        <v>0.125</v>
      </c>
      <c r="H168" s="112">
        <f>1/R158</f>
        <v>0.1111111111111111</v>
      </c>
      <c r="I168" s="112">
        <f>1/R159</f>
        <v>0.1</v>
      </c>
      <c r="J168" s="112">
        <f>1/R160</f>
        <v>0.125</v>
      </c>
      <c r="K168" s="112">
        <f>1/R161</f>
        <v>0.1</v>
      </c>
      <c r="L168" s="112">
        <f>1/R162</f>
        <v>1</v>
      </c>
      <c r="M168" s="112">
        <f>1/R163</f>
        <v>1</v>
      </c>
      <c r="N168" s="112">
        <f>1/R164</f>
        <v>1</v>
      </c>
      <c r="O168" s="112">
        <f>1/R165</f>
        <v>1</v>
      </c>
      <c r="P168" s="112">
        <f>1/R166</f>
        <v>1</v>
      </c>
      <c r="Q168" s="112">
        <f>1/R167</f>
        <v>1</v>
      </c>
      <c r="R168" s="112">
        <v>1</v>
      </c>
      <c r="S168" s="112">
        <f t="shared" si="87"/>
        <v>1</v>
      </c>
      <c r="T168" s="112">
        <f t="shared" si="88"/>
        <v>1</v>
      </c>
      <c r="U168" s="112">
        <f t="shared" si="89"/>
        <v>1</v>
      </c>
      <c r="V168" s="112">
        <f t="shared" si="90"/>
        <v>1</v>
      </c>
    </row>
    <row r="169" spans="1:23" x14ac:dyDescent="0.25">
      <c r="A169" s="112" t="s">
        <v>53</v>
      </c>
      <c r="B169" s="112">
        <f>1/S152</f>
        <v>0.1111111111111111</v>
      </c>
      <c r="C169" s="112">
        <f>1/S153</f>
        <v>0.1111111111111111</v>
      </c>
      <c r="D169" s="112">
        <f>1/S154</f>
        <v>0.1111111111111111</v>
      </c>
      <c r="E169" s="112">
        <f>1/S154</f>
        <v>0.1111111111111111</v>
      </c>
      <c r="F169" s="112">
        <f>1/S156</f>
        <v>0.1111111111111111</v>
      </c>
      <c r="G169" s="112">
        <f>1/S157</f>
        <v>0.125</v>
      </c>
      <c r="H169" s="112">
        <f>1/S158</f>
        <v>0.1111111111111111</v>
      </c>
      <c r="I169" s="112">
        <f>1/S159</f>
        <v>0.1</v>
      </c>
      <c r="J169" s="112">
        <f>1/S160</f>
        <v>0.125</v>
      </c>
      <c r="K169" s="112">
        <f>1/S161</f>
        <v>0.1</v>
      </c>
      <c r="L169" s="112">
        <f>1/S162</f>
        <v>1</v>
      </c>
      <c r="M169" s="112">
        <f>1/S163</f>
        <v>1</v>
      </c>
      <c r="N169" s="112">
        <f>1/S164</f>
        <v>1</v>
      </c>
      <c r="O169" s="112">
        <f>1/S165</f>
        <v>1</v>
      </c>
      <c r="P169" s="112">
        <f>1/S166</f>
        <v>1</v>
      </c>
      <c r="Q169" s="112">
        <f>1/S167</f>
        <v>1</v>
      </c>
      <c r="R169" s="112">
        <f>1/S168</f>
        <v>1</v>
      </c>
      <c r="S169" s="112">
        <v>1</v>
      </c>
      <c r="T169" s="112">
        <f t="shared" si="88"/>
        <v>1</v>
      </c>
      <c r="U169" s="112">
        <f t="shared" si="89"/>
        <v>1</v>
      </c>
      <c r="V169" s="112">
        <f t="shared" si="90"/>
        <v>1</v>
      </c>
    </row>
    <row r="170" spans="1:23" x14ac:dyDescent="0.25">
      <c r="A170" s="112" t="s">
        <v>54</v>
      </c>
      <c r="B170" s="112">
        <f>1/T152</f>
        <v>0.1111111111111111</v>
      </c>
      <c r="C170" s="112">
        <f>1/T153</f>
        <v>0.1111111111111111</v>
      </c>
      <c r="D170" s="112">
        <f>1/T154</f>
        <v>0.1111111111111111</v>
      </c>
      <c r="E170" s="112">
        <f>1/T154</f>
        <v>0.1111111111111111</v>
      </c>
      <c r="F170" s="112">
        <f>1/T156</f>
        <v>0.1111111111111111</v>
      </c>
      <c r="G170" s="112">
        <f>1/T157</f>
        <v>0.125</v>
      </c>
      <c r="H170" s="112">
        <f>1/T158</f>
        <v>0.1111111111111111</v>
      </c>
      <c r="I170" s="112">
        <f>1/T159</f>
        <v>0.1</v>
      </c>
      <c r="J170" s="112">
        <f>1/T160</f>
        <v>0.125</v>
      </c>
      <c r="K170" s="112">
        <f>1/T161</f>
        <v>0.1</v>
      </c>
      <c r="L170" s="112">
        <f>1/T162</f>
        <v>1</v>
      </c>
      <c r="M170" s="112">
        <f>1/T163</f>
        <v>1</v>
      </c>
      <c r="N170" s="112">
        <f>1/T164</f>
        <v>1</v>
      </c>
      <c r="O170" s="112">
        <f>1/T165</f>
        <v>1</v>
      </c>
      <c r="P170" s="112">
        <f>1/T166</f>
        <v>1</v>
      </c>
      <c r="Q170" s="112">
        <f>1/T167</f>
        <v>1</v>
      </c>
      <c r="R170" s="112">
        <f>1/T168</f>
        <v>1</v>
      </c>
      <c r="S170" s="112">
        <f>1/T169</f>
        <v>1</v>
      </c>
      <c r="T170" s="112">
        <v>1</v>
      </c>
      <c r="U170" s="112">
        <f t="shared" si="89"/>
        <v>1</v>
      </c>
      <c r="V170" s="112">
        <f t="shared" si="90"/>
        <v>1</v>
      </c>
    </row>
    <row r="171" spans="1:23" x14ac:dyDescent="0.25">
      <c r="A171" s="112" t="s">
        <v>55</v>
      </c>
      <c r="B171" s="112">
        <f>1/U152</f>
        <v>0.1111111111111111</v>
      </c>
      <c r="C171" s="112">
        <f>1/U153</f>
        <v>0.1111111111111111</v>
      </c>
      <c r="D171" s="112">
        <f>1/U154</f>
        <v>0.1111111111111111</v>
      </c>
      <c r="E171" s="112">
        <f>1/U154</f>
        <v>0.1111111111111111</v>
      </c>
      <c r="F171" s="112">
        <f>1/U156</f>
        <v>0.1111111111111111</v>
      </c>
      <c r="G171" s="112">
        <f>1/U157</f>
        <v>0.125</v>
      </c>
      <c r="H171" s="112">
        <f>1/U158</f>
        <v>0.1111111111111111</v>
      </c>
      <c r="I171" s="112">
        <f>1/U159</f>
        <v>0.1</v>
      </c>
      <c r="J171" s="112">
        <f>1/U160</f>
        <v>0.125</v>
      </c>
      <c r="K171" s="112">
        <f>1/U161</f>
        <v>0.1</v>
      </c>
      <c r="L171" s="112">
        <f>1/U162</f>
        <v>1</v>
      </c>
      <c r="M171" s="112">
        <f>1/U163</f>
        <v>1</v>
      </c>
      <c r="N171" s="112">
        <f>1/U164</f>
        <v>1</v>
      </c>
      <c r="O171" s="112">
        <f>1/U165</f>
        <v>1</v>
      </c>
      <c r="P171" s="112">
        <f>1/U166</f>
        <v>1</v>
      </c>
      <c r="Q171" s="112">
        <f>1/U167</f>
        <v>1</v>
      </c>
      <c r="R171" s="112">
        <f>1/U168</f>
        <v>1</v>
      </c>
      <c r="S171" s="112">
        <f>1/U169</f>
        <v>1</v>
      </c>
      <c r="T171" s="112">
        <f>1/U170</f>
        <v>1</v>
      </c>
      <c r="U171" s="112">
        <v>1</v>
      </c>
      <c r="V171" s="112">
        <f t="shared" si="90"/>
        <v>1</v>
      </c>
    </row>
    <row r="172" spans="1:23" x14ac:dyDescent="0.25">
      <c r="A172" s="112" t="s">
        <v>56</v>
      </c>
      <c r="B172" s="112">
        <f>1/V152</f>
        <v>0.1111111111111111</v>
      </c>
      <c r="C172" s="112">
        <f>1/V153</f>
        <v>0.1111111111111111</v>
      </c>
      <c r="D172" s="112">
        <f>1/V154</f>
        <v>0.1111111111111111</v>
      </c>
      <c r="E172" s="112">
        <f>1/V154</f>
        <v>0.1111111111111111</v>
      </c>
      <c r="F172" s="112">
        <f>1/V156</f>
        <v>0.1111111111111111</v>
      </c>
      <c r="G172" s="112">
        <f>1/V157</f>
        <v>0.125</v>
      </c>
      <c r="H172" s="112">
        <f>1/V158</f>
        <v>0.1111111111111111</v>
      </c>
      <c r="I172" s="112">
        <f>1/V159</f>
        <v>0.1</v>
      </c>
      <c r="J172" s="112">
        <f>1/V160</f>
        <v>0.125</v>
      </c>
      <c r="K172" s="112">
        <f>1/V161</f>
        <v>0.1</v>
      </c>
      <c r="L172" s="112">
        <f>1/V162</f>
        <v>1</v>
      </c>
      <c r="M172" s="112">
        <f>1/V163</f>
        <v>1</v>
      </c>
      <c r="N172" s="112">
        <f>1/V164</f>
        <v>1</v>
      </c>
      <c r="O172" s="112">
        <f>1/V165</f>
        <v>1</v>
      </c>
      <c r="P172" s="112">
        <f>1/V166</f>
        <v>1</v>
      </c>
      <c r="Q172" s="112">
        <f>1/V167</f>
        <v>1</v>
      </c>
      <c r="R172" s="112">
        <f>1/V168</f>
        <v>1</v>
      </c>
      <c r="S172" s="112">
        <f>1/V169</f>
        <v>1</v>
      </c>
      <c r="T172" s="112">
        <f>1/V170</f>
        <v>1</v>
      </c>
      <c r="U172" s="112">
        <f>1/V171</f>
        <v>1</v>
      </c>
      <c r="V172" s="112">
        <v>1</v>
      </c>
    </row>
    <row r="173" spans="1:23" x14ac:dyDescent="0.25">
      <c r="A173" s="112" t="s">
        <v>43</v>
      </c>
      <c r="B173" s="112">
        <f t="shared" ref="B173:V173" si="91">SUM(B152:B172)</f>
        <v>12.222222222222218</v>
      </c>
      <c r="C173" s="112">
        <f t="shared" si="91"/>
        <v>12.222222222222218</v>
      </c>
      <c r="D173" s="112">
        <f t="shared" si="91"/>
        <v>12.222222222222218</v>
      </c>
      <c r="E173" s="112">
        <f t="shared" si="91"/>
        <v>12.222222222222218</v>
      </c>
      <c r="F173" s="112">
        <f t="shared" si="91"/>
        <v>12.222222222222218</v>
      </c>
      <c r="G173" s="112">
        <f t="shared" si="91"/>
        <v>21.375</v>
      </c>
      <c r="H173" s="112">
        <f t="shared" si="91"/>
        <v>12.222222222222218</v>
      </c>
      <c r="I173" s="112">
        <f t="shared" si="91"/>
        <v>6.7666666666666631</v>
      </c>
      <c r="J173" s="112">
        <f t="shared" si="91"/>
        <v>21.375</v>
      </c>
      <c r="K173" s="112">
        <f t="shared" si="91"/>
        <v>6.7666666666666631</v>
      </c>
      <c r="L173" s="112">
        <f t="shared" si="91"/>
        <v>101</v>
      </c>
      <c r="M173" s="112">
        <f t="shared" si="91"/>
        <v>101</v>
      </c>
      <c r="N173" s="112">
        <f t="shared" si="91"/>
        <v>101</v>
      </c>
      <c r="O173" s="112">
        <f t="shared" si="91"/>
        <v>101</v>
      </c>
      <c r="P173" s="112">
        <f t="shared" si="91"/>
        <v>101</v>
      </c>
      <c r="Q173" s="112">
        <f t="shared" si="91"/>
        <v>101</v>
      </c>
      <c r="R173" s="112">
        <f t="shared" si="91"/>
        <v>101</v>
      </c>
      <c r="S173" s="112">
        <f t="shared" si="91"/>
        <v>101</v>
      </c>
      <c r="T173" s="112">
        <f t="shared" si="91"/>
        <v>101</v>
      </c>
      <c r="U173" s="112">
        <f t="shared" si="91"/>
        <v>101</v>
      </c>
      <c r="V173" s="112">
        <f t="shared" si="91"/>
        <v>101</v>
      </c>
    </row>
    <row r="175" spans="1:23" x14ac:dyDescent="0.25">
      <c r="A175" s="112" t="s">
        <v>394</v>
      </c>
    </row>
    <row r="176" spans="1:23" x14ac:dyDescent="0.25">
      <c r="A176" s="112" t="s">
        <v>20</v>
      </c>
      <c r="B176" s="112" t="s">
        <v>5</v>
      </c>
      <c r="C176" s="112" t="s">
        <v>6</v>
      </c>
      <c r="D176" s="112" t="s">
        <v>7</v>
      </c>
      <c r="E176" s="112" t="s">
        <v>8</v>
      </c>
      <c r="F176" s="112" t="s">
        <v>9</v>
      </c>
      <c r="G176" s="112" t="s">
        <v>10</v>
      </c>
      <c r="H176" s="112" t="s">
        <v>11</v>
      </c>
      <c r="I176" s="112" t="s">
        <v>12</v>
      </c>
      <c r="J176" s="112" t="s">
        <v>13</v>
      </c>
      <c r="K176" s="112" t="s">
        <v>14</v>
      </c>
      <c r="L176" s="112" t="s">
        <v>15</v>
      </c>
      <c r="M176" s="112" t="s">
        <v>16</v>
      </c>
      <c r="N176" s="112" t="s">
        <v>17</v>
      </c>
      <c r="O176" s="112" t="s">
        <v>18</v>
      </c>
      <c r="P176" s="112" t="s">
        <v>19</v>
      </c>
      <c r="Q176" s="112" t="s">
        <v>51</v>
      </c>
      <c r="R176" s="112" t="s">
        <v>52</v>
      </c>
      <c r="S176" s="112" t="s">
        <v>53</v>
      </c>
      <c r="T176" s="112" t="s">
        <v>54</v>
      </c>
      <c r="U176" s="112" t="s">
        <v>55</v>
      </c>
      <c r="V176" s="112" t="s">
        <v>56</v>
      </c>
      <c r="W176" s="112" t="s">
        <v>222</v>
      </c>
    </row>
    <row r="177" spans="1:23" x14ac:dyDescent="0.25">
      <c r="A177" s="112" t="s">
        <v>5</v>
      </c>
      <c r="B177" s="112">
        <f t="shared" ref="B177:V189" si="92">B152/B$173</f>
        <v>8.1818181818181845E-2</v>
      </c>
      <c r="C177" s="112">
        <f t="shared" si="92"/>
        <v>8.1818181818181845E-2</v>
      </c>
      <c r="D177" s="112">
        <f t="shared" si="92"/>
        <v>8.1818181818181845E-2</v>
      </c>
      <c r="E177" s="112">
        <f t="shared" si="92"/>
        <v>8.1818181818181845E-2</v>
      </c>
      <c r="F177" s="112">
        <f t="shared" si="92"/>
        <v>8.1818181818181845E-2</v>
      </c>
      <c r="G177" s="112">
        <f t="shared" si="92"/>
        <v>9.3567251461988299E-2</v>
      </c>
      <c r="H177" s="112">
        <f t="shared" si="92"/>
        <v>8.1818181818181845E-2</v>
      </c>
      <c r="I177" s="112">
        <f t="shared" si="92"/>
        <v>7.3891625615763581E-2</v>
      </c>
      <c r="J177" s="112">
        <f t="shared" si="92"/>
        <v>9.3567251461988299E-2</v>
      </c>
      <c r="K177" s="112">
        <f t="shared" si="92"/>
        <v>7.3891625615763581E-2</v>
      </c>
      <c r="L177" s="112">
        <f t="shared" si="92"/>
        <v>8.9108910891089105E-2</v>
      </c>
      <c r="M177" s="112">
        <f t="shared" si="92"/>
        <v>8.9108910891089105E-2</v>
      </c>
      <c r="N177" s="112">
        <f t="shared" si="92"/>
        <v>8.9108910891089105E-2</v>
      </c>
      <c r="O177" s="112">
        <f t="shared" si="92"/>
        <v>8.9108910891089105E-2</v>
      </c>
      <c r="P177" s="112">
        <f t="shared" si="92"/>
        <v>8.9108910891089105E-2</v>
      </c>
      <c r="Q177" s="112">
        <f t="shared" si="92"/>
        <v>8.9108910891089105E-2</v>
      </c>
      <c r="R177" s="112">
        <f t="shared" si="92"/>
        <v>8.9108910891089105E-2</v>
      </c>
      <c r="S177" s="112">
        <f t="shared" si="92"/>
        <v>8.9108910891089105E-2</v>
      </c>
      <c r="T177" s="112">
        <f t="shared" si="92"/>
        <v>8.9108910891089105E-2</v>
      </c>
      <c r="U177" s="112">
        <f t="shared" si="92"/>
        <v>8.9108910891089105E-2</v>
      </c>
      <c r="V177" s="112">
        <f t="shared" si="92"/>
        <v>8.9108910891089105E-2</v>
      </c>
      <c r="W177" s="112">
        <f t="shared" ref="W177:W197" si="93">AVERAGE(B177:V177)</f>
        <v>8.6001184041265499E-2</v>
      </c>
    </row>
    <row r="178" spans="1:23" x14ac:dyDescent="0.25">
      <c r="A178" s="112" t="s">
        <v>6</v>
      </c>
      <c r="B178" s="112">
        <f t="shared" si="92"/>
        <v>8.1818181818181845E-2</v>
      </c>
      <c r="C178" s="112">
        <f t="shared" si="92"/>
        <v>8.1818181818181845E-2</v>
      </c>
      <c r="D178" s="112">
        <f t="shared" si="92"/>
        <v>8.1818181818181845E-2</v>
      </c>
      <c r="E178" s="112">
        <f t="shared" si="92"/>
        <v>8.1818181818181845E-2</v>
      </c>
      <c r="F178" s="112">
        <f t="shared" si="92"/>
        <v>8.1818181818181845E-2</v>
      </c>
      <c r="G178" s="112">
        <f t="shared" si="92"/>
        <v>9.3567251461988299E-2</v>
      </c>
      <c r="H178" s="112">
        <f t="shared" si="92"/>
        <v>8.1818181818181845E-2</v>
      </c>
      <c r="I178" s="112">
        <f t="shared" si="92"/>
        <v>7.3891625615763581E-2</v>
      </c>
      <c r="J178" s="112">
        <f t="shared" si="92"/>
        <v>9.3567251461988299E-2</v>
      </c>
      <c r="K178" s="112">
        <f t="shared" si="92"/>
        <v>7.3891625615763581E-2</v>
      </c>
      <c r="L178" s="112">
        <f t="shared" si="92"/>
        <v>8.9108910891089105E-2</v>
      </c>
      <c r="M178" s="112">
        <f t="shared" si="92"/>
        <v>8.9108910891089105E-2</v>
      </c>
      <c r="N178" s="112">
        <f t="shared" si="92"/>
        <v>8.9108910891089105E-2</v>
      </c>
      <c r="O178" s="112">
        <f t="shared" si="92"/>
        <v>8.9108910891089105E-2</v>
      </c>
      <c r="P178" s="112">
        <f t="shared" si="92"/>
        <v>8.9108910891089105E-2</v>
      </c>
      <c r="Q178" s="112">
        <f t="shared" si="92"/>
        <v>8.9108910891089105E-2</v>
      </c>
      <c r="R178" s="112">
        <f t="shared" si="92"/>
        <v>8.9108910891089105E-2</v>
      </c>
      <c r="S178" s="112">
        <f t="shared" si="92"/>
        <v>8.9108910891089105E-2</v>
      </c>
      <c r="T178" s="112">
        <f t="shared" si="92"/>
        <v>8.9108910891089105E-2</v>
      </c>
      <c r="U178" s="112">
        <f t="shared" si="92"/>
        <v>8.9108910891089105E-2</v>
      </c>
      <c r="V178" s="112">
        <f t="shared" si="92"/>
        <v>8.9108910891089105E-2</v>
      </c>
      <c r="W178" s="112">
        <f t="shared" si="93"/>
        <v>8.6001184041265499E-2</v>
      </c>
    </row>
    <row r="179" spans="1:23" x14ac:dyDescent="0.25">
      <c r="A179" s="112" t="s">
        <v>7</v>
      </c>
      <c r="B179" s="112">
        <f t="shared" si="92"/>
        <v>8.1818181818181845E-2</v>
      </c>
      <c r="C179" s="112">
        <f t="shared" si="92"/>
        <v>8.1818181818181845E-2</v>
      </c>
      <c r="D179" s="112">
        <f t="shared" si="92"/>
        <v>8.1818181818181845E-2</v>
      </c>
      <c r="E179" s="112">
        <f t="shared" si="92"/>
        <v>8.1818181818181845E-2</v>
      </c>
      <c r="F179" s="112">
        <f t="shared" si="92"/>
        <v>8.1818181818181845E-2</v>
      </c>
      <c r="G179" s="112">
        <f t="shared" si="92"/>
        <v>9.3567251461988299E-2</v>
      </c>
      <c r="H179" s="112">
        <f t="shared" si="92"/>
        <v>8.1818181818181845E-2</v>
      </c>
      <c r="I179" s="112">
        <f t="shared" si="92"/>
        <v>7.3891625615763581E-2</v>
      </c>
      <c r="J179" s="112">
        <f t="shared" si="92"/>
        <v>9.3567251461988299E-2</v>
      </c>
      <c r="K179" s="112">
        <f t="shared" si="92"/>
        <v>7.3891625615763581E-2</v>
      </c>
      <c r="L179" s="112">
        <f t="shared" si="92"/>
        <v>8.9108910891089105E-2</v>
      </c>
      <c r="M179" s="112">
        <f t="shared" si="92"/>
        <v>8.9108910891089105E-2</v>
      </c>
      <c r="N179" s="112">
        <f t="shared" si="92"/>
        <v>8.9108910891089105E-2</v>
      </c>
      <c r="O179" s="112">
        <f t="shared" si="92"/>
        <v>8.9108910891089105E-2</v>
      </c>
      <c r="P179" s="112">
        <f t="shared" si="92"/>
        <v>8.9108910891089105E-2</v>
      </c>
      <c r="Q179" s="112">
        <f t="shared" si="92"/>
        <v>8.9108910891089105E-2</v>
      </c>
      <c r="R179" s="112">
        <f t="shared" si="92"/>
        <v>8.9108910891089105E-2</v>
      </c>
      <c r="S179" s="112">
        <f t="shared" si="92"/>
        <v>8.9108910891089105E-2</v>
      </c>
      <c r="T179" s="112">
        <f t="shared" si="92"/>
        <v>8.9108910891089105E-2</v>
      </c>
      <c r="U179" s="112">
        <f t="shared" si="92"/>
        <v>8.9108910891089105E-2</v>
      </c>
      <c r="V179" s="112">
        <f t="shared" si="92"/>
        <v>8.9108910891089105E-2</v>
      </c>
      <c r="W179" s="112">
        <f t="shared" si="93"/>
        <v>8.6001184041265499E-2</v>
      </c>
    </row>
    <row r="180" spans="1:23" x14ac:dyDescent="0.25">
      <c r="A180" s="112" t="s">
        <v>8</v>
      </c>
      <c r="B180" s="112">
        <f t="shared" si="92"/>
        <v>8.1818181818181845E-2</v>
      </c>
      <c r="C180" s="112">
        <f t="shared" si="92"/>
        <v>8.1818181818181845E-2</v>
      </c>
      <c r="D180" s="112">
        <f t="shared" si="92"/>
        <v>8.1818181818181845E-2</v>
      </c>
      <c r="E180" s="112">
        <f t="shared" si="92"/>
        <v>8.1818181818181845E-2</v>
      </c>
      <c r="F180" s="112">
        <f t="shared" si="92"/>
        <v>8.1818181818181845E-2</v>
      </c>
      <c r="G180" s="112">
        <f t="shared" si="92"/>
        <v>9.3567251461988299E-2</v>
      </c>
      <c r="H180" s="112">
        <f t="shared" si="92"/>
        <v>8.1818181818181845E-2</v>
      </c>
      <c r="I180" s="112">
        <f t="shared" si="92"/>
        <v>7.3891625615763581E-2</v>
      </c>
      <c r="J180" s="112">
        <f t="shared" si="92"/>
        <v>9.3567251461988299E-2</v>
      </c>
      <c r="K180" s="112">
        <f t="shared" si="92"/>
        <v>7.3891625615763581E-2</v>
      </c>
      <c r="L180" s="112">
        <f t="shared" si="92"/>
        <v>8.9108910891089105E-2</v>
      </c>
      <c r="M180" s="112">
        <f t="shared" si="92"/>
        <v>8.9108910891089105E-2</v>
      </c>
      <c r="N180" s="112">
        <f t="shared" si="92"/>
        <v>8.9108910891089105E-2</v>
      </c>
      <c r="O180" s="112">
        <f t="shared" si="92"/>
        <v>8.9108910891089105E-2</v>
      </c>
      <c r="P180" s="112">
        <f t="shared" si="92"/>
        <v>8.9108910891089105E-2</v>
      </c>
      <c r="Q180" s="112">
        <f t="shared" si="92"/>
        <v>8.9108910891089105E-2</v>
      </c>
      <c r="R180" s="112">
        <f t="shared" si="92"/>
        <v>8.9108910891089105E-2</v>
      </c>
      <c r="S180" s="112">
        <f t="shared" si="92"/>
        <v>8.9108910891089105E-2</v>
      </c>
      <c r="T180" s="112">
        <f t="shared" si="92"/>
        <v>8.9108910891089105E-2</v>
      </c>
      <c r="U180" s="112">
        <f t="shared" si="92"/>
        <v>8.9108910891089105E-2</v>
      </c>
      <c r="V180" s="112">
        <f t="shared" si="92"/>
        <v>8.9108910891089105E-2</v>
      </c>
      <c r="W180" s="112">
        <f t="shared" si="93"/>
        <v>8.6001184041265499E-2</v>
      </c>
    </row>
    <row r="181" spans="1:23" x14ac:dyDescent="0.25">
      <c r="A181" s="112" t="s">
        <v>9</v>
      </c>
      <c r="B181" s="112">
        <f t="shared" si="92"/>
        <v>8.1818181818181845E-2</v>
      </c>
      <c r="C181" s="112">
        <f t="shared" si="92"/>
        <v>8.1818181818181845E-2</v>
      </c>
      <c r="D181" s="112">
        <f t="shared" si="92"/>
        <v>8.1818181818181845E-2</v>
      </c>
      <c r="E181" s="112">
        <f t="shared" si="92"/>
        <v>8.1818181818181845E-2</v>
      </c>
      <c r="F181" s="112">
        <f t="shared" si="92"/>
        <v>8.1818181818181845E-2</v>
      </c>
      <c r="G181" s="112">
        <f t="shared" si="92"/>
        <v>9.3567251461988299E-2</v>
      </c>
      <c r="H181" s="112">
        <f t="shared" si="92"/>
        <v>8.1818181818181845E-2</v>
      </c>
      <c r="I181" s="112">
        <f t="shared" si="92"/>
        <v>7.3891625615763581E-2</v>
      </c>
      <c r="J181" s="112">
        <f t="shared" si="92"/>
        <v>9.3567251461988299E-2</v>
      </c>
      <c r="K181" s="112">
        <f t="shared" si="92"/>
        <v>7.3891625615763581E-2</v>
      </c>
      <c r="L181" s="112">
        <f t="shared" si="92"/>
        <v>8.9108910891089105E-2</v>
      </c>
      <c r="M181" s="112">
        <f t="shared" si="92"/>
        <v>8.9108910891089105E-2</v>
      </c>
      <c r="N181" s="112">
        <f t="shared" si="92"/>
        <v>8.9108910891089105E-2</v>
      </c>
      <c r="O181" s="112">
        <f t="shared" si="92"/>
        <v>8.9108910891089105E-2</v>
      </c>
      <c r="P181" s="112">
        <f t="shared" si="92"/>
        <v>8.9108910891089105E-2</v>
      </c>
      <c r="Q181" s="112">
        <f t="shared" si="92"/>
        <v>8.9108910891089105E-2</v>
      </c>
      <c r="R181" s="112">
        <f t="shared" si="92"/>
        <v>8.9108910891089105E-2</v>
      </c>
      <c r="S181" s="112">
        <f t="shared" si="92"/>
        <v>8.9108910891089105E-2</v>
      </c>
      <c r="T181" s="112">
        <f t="shared" si="92"/>
        <v>8.9108910891089105E-2</v>
      </c>
      <c r="U181" s="112">
        <f t="shared" si="92"/>
        <v>8.9108910891089105E-2</v>
      </c>
      <c r="V181" s="112">
        <f t="shared" si="92"/>
        <v>8.9108910891089105E-2</v>
      </c>
      <c r="W181" s="112">
        <f t="shared" si="93"/>
        <v>8.6001184041265499E-2</v>
      </c>
    </row>
    <row r="182" spans="1:23" x14ac:dyDescent="0.25">
      <c r="A182" s="112" t="s">
        <v>10</v>
      </c>
      <c r="B182" s="112">
        <f t="shared" si="92"/>
        <v>4.0909090909090923E-2</v>
      </c>
      <c r="C182" s="112">
        <f t="shared" si="92"/>
        <v>4.0909090909090923E-2</v>
      </c>
      <c r="D182" s="112">
        <f t="shared" si="92"/>
        <v>4.0909090909090923E-2</v>
      </c>
      <c r="E182" s="112">
        <f t="shared" si="92"/>
        <v>4.0909090909090923E-2</v>
      </c>
      <c r="F182" s="112">
        <f t="shared" si="92"/>
        <v>4.0909090909090923E-2</v>
      </c>
      <c r="G182" s="112">
        <f t="shared" si="92"/>
        <v>4.6783625730994149E-2</v>
      </c>
      <c r="H182" s="112">
        <f t="shared" si="92"/>
        <v>4.0909090909090923E-2</v>
      </c>
      <c r="I182" s="112">
        <f t="shared" si="92"/>
        <v>4.9261083743842388E-2</v>
      </c>
      <c r="J182" s="112">
        <f t="shared" si="92"/>
        <v>4.6783625730994149E-2</v>
      </c>
      <c r="K182" s="112">
        <f t="shared" si="92"/>
        <v>4.9261083743842388E-2</v>
      </c>
      <c r="L182" s="112">
        <f t="shared" si="92"/>
        <v>7.9207920792079209E-2</v>
      </c>
      <c r="M182" s="112">
        <f t="shared" si="92"/>
        <v>7.9207920792079209E-2</v>
      </c>
      <c r="N182" s="112">
        <f t="shared" si="92"/>
        <v>7.9207920792079209E-2</v>
      </c>
      <c r="O182" s="112">
        <f t="shared" si="92"/>
        <v>7.9207920792079209E-2</v>
      </c>
      <c r="P182" s="112">
        <f t="shared" si="92"/>
        <v>7.9207920792079209E-2</v>
      </c>
      <c r="Q182" s="112">
        <f t="shared" si="92"/>
        <v>7.9207920792079209E-2</v>
      </c>
      <c r="R182" s="112">
        <f t="shared" si="92"/>
        <v>7.9207920792079209E-2</v>
      </c>
      <c r="S182" s="112">
        <f t="shared" si="92"/>
        <v>7.9207920792079209E-2</v>
      </c>
      <c r="T182" s="112">
        <f t="shared" si="92"/>
        <v>7.9207920792079209E-2</v>
      </c>
      <c r="U182" s="112">
        <f t="shared" si="92"/>
        <v>7.9207920792079209E-2</v>
      </c>
      <c r="V182" s="112">
        <f t="shared" si="92"/>
        <v>7.9207920792079209E-2</v>
      </c>
      <c r="W182" s="112">
        <f t="shared" si="93"/>
        <v>6.2325290148432855E-2</v>
      </c>
    </row>
    <row r="183" spans="1:23" x14ac:dyDescent="0.25">
      <c r="A183" s="112" t="s">
        <v>11</v>
      </c>
      <c r="B183" s="112">
        <f t="shared" si="92"/>
        <v>8.1818181818181845E-2</v>
      </c>
      <c r="C183" s="112">
        <f t="shared" si="92"/>
        <v>8.1818181818181845E-2</v>
      </c>
      <c r="D183" s="112">
        <f t="shared" si="92"/>
        <v>8.1818181818181845E-2</v>
      </c>
      <c r="E183" s="112">
        <f t="shared" si="92"/>
        <v>8.1818181818181845E-2</v>
      </c>
      <c r="F183" s="112">
        <f t="shared" si="92"/>
        <v>8.1818181818181845E-2</v>
      </c>
      <c r="G183" s="112">
        <f t="shared" si="92"/>
        <v>9.3567251461988299E-2</v>
      </c>
      <c r="H183" s="112">
        <f t="shared" si="92"/>
        <v>8.1818181818181845E-2</v>
      </c>
      <c r="I183" s="112">
        <f t="shared" si="92"/>
        <v>7.3891625615763581E-2</v>
      </c>
      <c r="J183" s="112">
        <f t="shared" si="92"/>
        <v>9.3567251461988299E-2</v>
      </c>
      <c r="K183" s="112">
        <f t="shared" si="92"/>
        <v>7.3891625615763581E-2</v>
      </c>
      <c r="L183" s="112">
        <f t="shared" si="92"/>
        <v>8.9108910891089105E-2</v>
      </c>
      <c r="M183" s="112">
        <f t="shared" si="92"/>
        <v>8.9108910891089105E-2</v>
      </c>
      <c r="N183" s="112">
        <f t="shared" si="92"/>
        <v>8.9108910891089105E-2</v>
      </c>
      <c r="O183" s="112">
        <f t="shared" si="92"/>
        <v>8.9108910891089105E-2</v>
      </c>
      <c r="P183" s="112">
        <f t="shared" si="92"/>
        <v>8.9108910891089105E-2</v>
      </c>
      <c r="Q183" s="112">
        <f t="shared" si="92"/>
        <v>8.9108910891089105E-2</v>
      </c>
      <c r="R183" s="112">
        <f t="shared" si="92"/>
        <v>8.9108910891089105E-2</v>
      </c>
      <c r="S183" s="112">
        <f t="shared" si="92"/>
        <v>8.9108910891089105E-2</v>
      </c>
      <c r="T183" s="112">
        <f t="shared" si="92"/>
        <v>8.9108910891089105E-2</v>
      </c>
      <c r="U183" s="112">
        <f t="shared" si="92"/>
        <v>8.9108910891089105E-2</v>
      </c>
      <c r="V183" s="112">
        <f t="shared" si="92"/>
        <v>8.9108910891089105E-2</v>
      </c>
      <c r="W183" s="112">
        <f t="shared" si="93"/>
        <v>8.6001184041265499E-2</v>
      </c>
    </row>
    <row r="184" spans="1:23" x14ac:dyDescent="0.25">
      <c r="A184" s="112" t="s">
        <v>12</v>
      </c>
      <c r="B184" s="112">
        <f t="shared" si="92"/>
        <v>0.16363636363636369</v>
      </c>
      <c r="C184" s="112">
        <f t="shared" si="92"/>
        <v>0.16363636363636369</v>
      </c>
      <c r="D184" s="112">
        <f t="shared" si="92"/>
        <v>0.16363636363636369</v>
      </c>
      <c r="E184" s="112">
        <f t="shared" si="92"/>
        <v>0.16363636363636369</v>
      </c>
      <c r="F184" s="112">
        <f t="shared" si="92"/>
        <v>0.16363636363636369</v>
      </c>
      <c r="G184" s="112">
        <f t="shared" si="92"/>
        <v>0.14035087719298245</v>
      </c>
      <c r="H184" s="112">
        <f t="shared" si="92"/>
        <v>0.16363636363636369</v>
      </c>
      <c r="I184" s="112">
        <f t="shared" si="92"/>
        <v>0.14778325123152716</v>
      </c>
      <c r="J184" s="112">
        <f t="shared" si="92"/>
        <v>0.14035087719298245</v>
      </c>
      <c r="K184" s="112">
        <f t="shared" si="92"/>
        <v>0.14778325123152716</v>
      </c>
      <c r="L184" s="112">
        <f t="shared" si="92"/>
        <v>9.9009900990099015E-2</v>
      </c>
      <c r="M184" s="112">
        <f t="shared" si="92"/>
        <v>9.9009900990099015E-2</v>
      </c>
      <c r="N184" s="112">
        <f t="shared" si="92"/>
        <v>9.9009900990099015E-2</v>
      </c>
      <c r="O184" s="112">
        <f t="shared" si="92"/>
        <v>9.9009900990099015E-2</v>
      </c>
      <c r="P184" s="112">
        <f t="shared" si="92"/>
        <v>9.9009900990099015E-2</v>
      </c>
      <c r="Q184" s="112">
        <f t="shared" si="92"/>
        <v>9.9009900990099015E-2</v>
      </c>
      <c r="R184" s="112">
        <f t="shared" si="92"/>
        <v>9.9009900990099015E-2</v>
      </c>
      <c r="S184" s="112">
        <f t="shared" si="92"/>
        <v>9.9009900990099015E-2</v>
      </c>
      <c r="T184" s="112">
        <f t="shared" si="92"/>
        <v>9.9009900990099015E-2</v>
      </c>
      <c r="U184" s="112">
        <f t="shared" si="92"/>
        <v>9.9009900990099015E-2</v>
      </c>
      <c r="V184" s="112">
        <f t="shared" si="92"/>
        <v>9.9009900990099015E-2</v>
      </c>
      <c r="W184" s="112">
        <f t="shared" si="93"/>
        <v>0.12605692140753769</v>
      </c>
    </row>
    <row r="185" spans="1:23" x14ac:dyDescent="0.25">
      <c r="A185" s="112" t="s">
        <v>13</v>
      </c>
      <c r="B185" s="112">
        <f t="shared" si="92"/>
        <v>4.0909090909090923E-2</v>
      </c>
      <c r="C185" s="112">
        <f t="shared" si="92"/>
        <v>4.0909090909090923E-2</v>
      </c>
      <c r="D185" s="112">
        <f t="shared" si="92"/>
        <v>4.0909090909090923E-2</v>
      </c>
      <c r="E185" s="112">
        <f t="shared" si="92"/>
        <v>4.0909090909090923E-2</v>
      </c>
      <c r="F185" s="112">
        <f t="shared" si="92"/>
        <v>4.0909090909090923E-2</v>
      </c>
      <c r="G185" s="112">
        <f t="shared" si="92"/>
        <v>4.6783625730994149E-2</v>
      </c>
      <c r="H185" s="112">
        <f t="shared" si="92"/>
        <v>4.0909090909090923E-2</v>
      </c>
      <c r="I185" s="112">
        <f t="shared" si="92"/>
        <v>4.9261083743842388E-2</v>
      </c>
      <c r="J185" s="112">
        <f t="shared" si="92"/>
        <v>4.6783625730994149E-2</v>
      </c>
      <c r="K185" s="112">
        <f t="shared" si="92"/>
        <v>4.9261083743842388E-2</v>
      </c>
      <c r="L185" s="112">
        <f t="shared" si="92"/>
        <v>7.9207920792079209E-2</v>
      </c>
      <c r="M185" s="112">
        <f t="shared" si="92"/>
        <v>7.9207920792079209E-2</v>
      </c>
      <c r="N185" s="112">
        <f t="shared" si="92"/>
        <v>7.9207920792079209E-2</v>
      </c>
      <c r="O185" s="112">
        <f t="shared" si="92"/>
        <v>7.9207920792079209E-2</v>
      </c>
      <c r="P185" s="112">
        <f t="shared" si="92"/>
        <v>7.9207920792079209E-2</v>
      </c>
      <c r="Q185" s="112">
        <f t="shared" si="92"/>
        <v>7.9207920792079209E-2</v>
      </c>
      <c r="R185" s="112">
        <f t="shared" si="92"/>
        <v>7.9207920792079209E-2</v>
      </c>
      <c r="S185" s="112">
        <f t="shared" si="92"/>
        <v>7.9207920792079209E-2</v>
      </c>
      <c r="T185" s="112">
        <f t="shared" si="92"/>
        <v>7.9207920792079209E-2</v>
      </c>
      <c r="U185" s="112">
        <f t="shared" si="92"/>
        <v>7.9207920792079209E-2</v>
      </c>
      <c r="V185" s="112">
        <f t="shared" si="92"/>
        <v>7.9207920792079209E-2</v>
      </c>
      <c r="W185" s="112">
        <f t="shared" si="93"/>
        <v>6.2325290148432855E-2</v>
      </c>
    </row>
    <row r="186" spans="1:23" x14ac:dyDescent="0.25">
      <c r="A186" s="112" t="s">
        <v>14</v>
      </c>
      <c r="B186" s="112">
        <f t="shared" si="92"/>
        <v>0.16363636363636369</v>
      </c>
      <c r="C186" s="112">
        <f t="shared" si="92"/>
        <v>0.16363636363636369</v>
      </c>
      <c r="D186" s="112">
        <f t="shared" si="92"/>
        <v>0.16363636363636369</v>
      </c>
      <c r="E186" s="112">
        <f t="shared" si="92"/>
        <v>0.16363636363636369</v>
      </c>
      <c r="F186" s="112">
        <f t="shared" si="92"/>
        <v>0.16363636363636369</v>
      </c>
      <c r="G186" s="112">
        <f t="shared" si="92"/>
        <v>0.14035087719298245</v>
      </c>
      <c r="H186" s="112">
        <f t="shared" si="92"/>
        <v>0.16363636363636369</v>
      </c>
      <c r="I186" s="112">
        <f t="shared" si="92"/>
        <v>0.14778325123152716</v>
      </c>
      <c r="J186" s="112">
        <f t="shared" si="92"/>
        <v>0.14035087719298245</v>
      </c>
      <c r="K186" s="112">
        <f t="shared" si="92"/>
        <v>0.14778325123152716</v>
      </c>
      <c r="L186" s="112">
        <f t="shared" si="92"/>
        <v>9.9009900990099015E-2</v>
      </c>
      <c r="M186" s="112">
        <f t="shared" si="92"/>
        <v>9.9009900990099015E-2</v>
      </c>
      <c r="N186" s="112">
        <f t="shared" si="92"/>
        <v>9.9009900990099015E-2</v>
      </c>
      <c r="O186" s="112">
        <f t="shared" si="92"/>
        <v>9.9009900990099015E-2</v>
      </c>
      <c r="P186" s="112">
        <f t="shared" si="92"/>
        <v>9.9009900990099015E-2</v>
      </c>
      <c r="Q186" s="112">
        <f t="shared" si="92"/>
        <v>9.9009900990099015E-2</v>
      </c>
      <c r="R186" s="112">
        <f t="shared" si="92"/>
        <v>9.9009900990099015E-2</v>
      </c>
      <c r="S186" s="112">
        <f t="shared" si="92"/>
        <v>9.9009900990099015E-2</v>
      </c>
      <c r="T186" s="112">
        <f t="shared" si="92"/>
        <v>9.9009900990099015E-2</v>
      </c>
      <c r="U186" s="112">
        <f t="shared" si="92"/>
        <v>9.9009900990099015E-2</v>
      </c>
      <c r="V186" s="112">
        <f t="shared" si="92"/>
        <v>9.9009900990099015E-2</v>
      </c>
      <c r="W186" s="112">
        <f t="shared" si="93"/>
        <v>0.12605692140753769</v>
      </c>
    </row>
    <row r="187" spans="1:23" x14ac:dyDescent="0.25">
      <c r="A187" s="112" t="s">
        <v>15</v>
      </c>
      <c r="B187" s="112">
        <f t="shared" si="92"/>
        <v>9.0909090909090939E-3</v>
      </c>
      <c r="C187" s="112">
        <f t="shared" si="92"/>
        <v>9.0909090909090939E-3</v>
      </c>
      <c r="D187" s="112">
        <f t="shared" si="92"/>
        <v>9.0909090909090939E-3</v>
      </c>
      <c r="E187" s="112">
        <f t="shared" si="92"/>
        <v>9.0909090909090939E-3</v>
      </c>
      <c r="F187" s="112">
        <f t="shared" si="92"/>
        <v>9.0909090909090939E-3</v>
      </c>
      <c r="G187" s="112">
        <f t="shared" si="92"/>
        <v>5.8479532163742687E-3</v>
      </c>
      <c r="H187" s="112">
        <f t="shared" si="92"/>
        <v>9.0909090909090939E-3</v>
      </c>
      <c r="I187" s="112">
        <f t="shared" si="92"/>
        <v>1.4778325123152717E-2</v>
      </c>
      <c r="J187" s="112">
        <f t="shared" si="92"/>
        <v>5.8479532163742687E-3</v>
      </c>
      <c r="K187" s="112">
        <f t="shared" si="92"/>
        <v>1.4778325123152717E-2</v>
      </c>
      <c r="L187" s="112">
        <f t="shared" si="92"/>
        <v>9.9009900990099011E-3</v>
      </c>
      <c r="M187" s="112">
        <f t="shared" si="92"/>
        <v>9.9009900990099011E-3</v>
      </c>
      <c r="N187" s="112">
        <f t="shared" si="92"/>
        <v>9.9009900990099011E-3</v>
      </c>
      <c r="O187" s="112">
        <f t="shared" si="92"/>
        <v>9.9009900990099011E-3</v>
      </c>
      <c r="P187" s="112">
        <f t="shared" si="92"/>
        <v>9.9009900990099011E-3</v>
      </c>
      <c r="Q187" s="112">
        <f t="shared" si="92"/>
        <v>9.9009900990099011E-3</v>
      </c>
      <c r="R187" s="112">
        <f t="shared" si="92"/>
        <v>9.9009900990099011E-3</v>
      </c>
      <c r="S187" s="112">
        <f t="shared" si="92"/>
        <v>9.9009900990099011E-3</v>
      </c>
      <c r="T187" s="112">
        <f t="shared" si="92"/>
        <v>9.9009900990099011E-3</v>
      </c>
      <c r="U187" s="112">
        <f t="shared" si="92"/>
        <v>9.9009900990099011E-3</v>
      </c>
      <c r="V187" s="112">
        <f t="shared" si="92"/>
        <v>9.9009900990099011E-3</v>
      </c>
      <c r="W187" s="112">
        <f t="shared" si="93"/>
        <v>9.7480429673151205E-3</v>
      </c>
    </row>
    <row r="188" spans="1:23" x14ac:dyDescent="0.25">
      <c r="A188" s="112" t="s">
        <v>16</v>
      </c>
      <c r="B188" s="112">
        <f t="shared" si="92"/>
        <v>9.0909090909090939E-3</v>
      </c>
      <c r="C188" s="112">
        <f t="shared" si="92"/>
        <v>9.0909090909090939E-3</v>
      </c>
      <c r="D188" s="112">
        <f t="shared" si="92"/>
        <v>9.0909090909090939E-3</v>
      </c>
      <c r="E188" s="112">
        <f t="shared" si="92"/>
        <v>9.0909090909090939E-3</v>
      </c>
      <c r="F188" s="112">
        <f t="shared" si="92"/>
        <v>9.0909090909090939E-3</v>
      </c>
      <c r="G188" s="112">
        <f t="shared" si="92"/>
        <v>5.8479532163742687E-3</v>
      </c>
      <c r="H188" s="112">
        <f t="shared" si="92"/>
        <v>9.0909090909090939E-3</v>
      </c>
      <c r="I188" s="112">
        <f t="shared" si="92"/>
        <v>1.4778325123152717E-2</v>
      </c>
      <c r="J188" s="112">
        <f t="shared" si="92"/>
        <v>5.8479532163742687E-3</v>
      </c>
      <c r="K188" s="112">
        <f t="shared" si="92"/>
        <v>1.4778325123152717E-2</v>
      </c>
      <c r="L188" s="112">
        <f t="shared" si="92"/>
        <v>9.9009900990099011E-3</v>
      </c>
      <c r="M188" s="112">
        <f t="shared" si="92"/>
        <v>9.9009900990099011E-3</v>
      </c>
      <c r="N188" s="112">
        <f t="shared" si="92"/>
        <v>9.9009900990099011E-3</v>
      </c>
      <c r="O188" s="112">
        <f t="shared" si="92"/>
        <v>9.9009900990099011E-3</v>
      </c>
      <c r="P188" s="112">
        <f t="shared" si="92"/>
        <v>9.9009900990099011E-3</v>
      </c>
      <c r="Q188" s="112">
        <f t="shared" si="92"/>
        <v>9.9009900990099011E-3</v>
      </c>
      <c r="R188" s="112">
        <f t="shared" si="92"/>
        <v>9.9009900990099011E-3</v>
      </c>
      <c r="S188" s="112">
        <f t="shared" si="92"/>
        <v>9.9009900990099011E-3</v>
      </c>
      <c r="T188" s="112">
        <f t="shared" si="92"/>
        <v>9.9009900990099011E-3</v>
      </c>
      <c r="U188" s="112">
        <f t="shared" si="92"/>
        <v>9.9009900990099011E-3</v>
      </c>
      <c r="V188" s="112">
        <f t="shared" si="92"/>
        <v>9.9009900990099011E-3</v>
      </c>
      <c r="W188" s="112">
        <f t="shared" si="93"/>
        <v>9.7480429673151205E-3</v>
      </c>
    </row>
    <row r="189" spans="1:23" x14ac:dyDescent="0.25">
      <c r="A189" s="112" t="s">
        <v>17</v>
      </c>
      <c r="B189" s="112">
        <f t="shared" si="92"/>
        <v>9.0909090909090939E-3</v>
      </c>
      <c r="C189" s="112">
        <f t="shared" si="92"/>
        <v>9.0909090909090939E-3</v>
      </c>
      <c r="D189" s="112">
        <f t="shared" si="92"/>
        <v>9.0909090909090939E-3</v>
      </c>
      <c r="E189" s="112">
        <f t="shared" ref="E189:V189" si="94">E164/E$173</f>
        <v>9.0909090909090939E-3</v>
      </c>
      <c r="F189" s="112">
        <f t="shared" si="94"/>
        <v>9.0909090909090939E-3</v>
      </c>
      <c r="G189" s="112">
        <f t="shared" si="94"/>
        <v>5.8479532163742687E-3</v>
      </c>
      <c r="H189" s="112">
        <f t="shared" si="94"/>
        <v>9.0909090909090939E-3</v>
      </c>
      <c r="I189" s="112">
        <f t="shared" si="94"/>
        <v>1.4778325123152717E-2</v>
      </c>
      <c r="J189" s="112">
        <f t="shared" si="94"/>
        <v>5.8479532163742687E-3</v>
      </c>
      <c r="K189" s="112">
        <f t="shared" si="94"/>
        <v>1.4778325123152717E-2</v>
      </c>
      <c r="L189" s="112">
        <f t="shared" si="94"/>
        <v>9.9009900990099011E-3</v>
      </c>
      <c r="M189" s="112">
        <f t="shared" si="94"/>
        <v>9.9009900990099011E-3</v>
      </c>
      <c r="N189" s="112">
        <f t="shared" si="94"/>
        <v>9.9009900990099011E-3</v>
      </c>
      <c r="O189" s="112">
        <f t="shared" si="94"/>
        <v>9.9009900990099011E-3</v>
      </c>
      <c r="P189" s="112">
        <f t="shared" si="94"/>
        <v>9.9009900990099011E-3</v>
      </c>
      <c r="Q189" s="112">
        <f t="shared" si="94"/>
        <v>9.9009900990099011E-3</v>
      </c>
      <c r="R189" s="112">
        <f t="shared" si="94"/>
        <v>9.9009900990099011E-3</v>
      </c>
      <c r="S189" s="112">
        <f t="shared" si="94"/>
        <v>9.9009900990099011E-3</v>
      </c>
      <c r="T189" s="112">
        <f t="shared" si="94"/>
        <v>9.9009900990099011E-3</v>
      </c>
      <c r="U189" s="112">
        <f t="shared" si="94"/>
        <v>9.9009900990099011E-3</v>
      </c>
      <c r="V189" s="112">
        <f t="shared" si="94"/>
        <v>9.9009900990099011E-3</v>
      </c>
      <c r="W189" s="112">
        <f t="shared" si="93"/>
        <v>9.7480429673151205E-3</v>
      </c>
    </row>
    <row r="190" spans="1:23" x14ac:dyDescent="0.25">
      <c r="A190" s="112" t="s">
        <v>18</v>
      </c>
      <c r="B190" s="112">
        <f t="shared" ref="B190:V197" si="95">B165/B$173</f>
        <v>9.0909090909090939E-3</v>
      </c>
      <c r="C190" s="112">
        <f t="shared" si="95"/>
        <v>9.0909090909090939E-3</v>
      </c>
      <c r="D190" s="112">
        <f t="shared" si="95"/>
        <v>9.0909090909090939E-3</v>
      </c>
      <c r="E190" s="112">
        <f t="shared" si="95"/>
        <v>9.0909090909090939E-3</v>
      </c>
      <c r="F190" s="112">
        <f t="shared" si="95"/>
        <v>9.0909090909090939E-3</v>
      </c>
      <c r="G190" s="112">
        <f t="shared" si="95"/>
        <v>5.8479532163742687E-3</v>
      </c>
      <c r="H190" s="112">
        <f t="shared" si="95"/>
        <v>9.0909090909090939E-3</v>
      </c>
      <c r="I190" s="112">
        <f t="shared" si="95"/>
        <v>1.4778325123152717E-2</v>
      </c>
      <c r="J190" s="112">
        <f t="shared" si="95"/>
        <v>5.8479532163742687E-3</v>
      </c>
      <c r="K190" s="112">
        <f t="shared" si="95"/>
        <v>1.4778325123152717E-2</v>
      </c>
      <c r="L190" s="112">
        <f t="shared" si="95"/>
        <v>9.9009900990099011E-3</v>
      </c>
      <c r="M190" s="112">
        <f t="shared" si="95"/>
        <v>9.9009900990099011E-3</v>
      </c>
      <c r="N190" s="112">
        <f t="shared" si="95"/>
        <v>9.9009900990099011E-3</v>
      </c>
      <c r="O190" s="112">
        <f t="shared" si="95"/>
        <v>9.9009900990099011E-3</v>
      </c>
      <c r="P190" s="112">
        <f t="shared" si="95"/>
        <v>9.9009900990099011E-3</v>
      </c>
      <c r="Q190" s="112">
        <f t="shared" si="95"/>
        <v>9.9009900990099011E-3</v>
      </c>
      <c r="R190" s="112">
        <f t="shared" si="95"/>
        <v>9.9009900990099011E-3</v>
      </c>
      <c r="S190" s="112">
        <f t="shared" si="95"/>
        <v>9.9009900990099011E-3</v>
      </c>
      <c r="T190" s="112">
        <f t="shared" si="95"/>
        <v>9.9009900990099011E-3</v>
      </c>
      <c r="U190" s="112">
        <f t="shared" si="95"/>
        <v>9.9009900990099011E-3</v>
      </c>
      <c r="V190" s="112">
        <f t="shared" si="95"/>
        <v>9.9009900990099011E-3</v>
      </c>
      <c r="W190" s="112">
        <f t="shared" si="93"/>
        <v>9.7480429673151205E-3</v>
      </c>
    </row>
    <row r="191" spans="1:23" x14ac:dyDescent="0.25">
      <c r="A191" s="112" t="s">
        <v>19</v>
      </c>
      <c r="B191" s="112">
        <f t="shared" si="95"/>
        <v>9.0909090909090939E-3</v>
      </c>
      <c r="C191" s="112">
        <f t="shared" si="95"/>
        <v>9.0909090909090939E-3</v>
      </c>
      <c r="D191" s="112">
        <f t="shared" si="95"/>
        <v>9.0909090909090939E-3</v>
      </c>
      <c r="E191" s="112">
        <f t="shared" si="95"/>
        <v>9.0909090909090939E-3</v>
      </c>
      <c r="F191" s="112">
        <f t="shared" si="95"/>
        <v>9.0909090909090939E-3</v>
      </c>
      <c r="G191" s="112">
        <f t="shared" si="95"/>
        <v>5.8479532163742687E-3</v>
      </c>
      <c r="H191" s="112">
        <f t="shared" si="95"/>
        <v>9.0909090909090939E-3</v>
      </c>
      <c r="I191" s="112">
        <f t="shared" si="95"/>
        <v>1.4778325123152717E-2</v>
      </c>
      <c r="J191" s="112">
        <f t="shared" si="95"/>
        <v>5.8479532163742687E-3</v>
      </c>
      <c r="K191" s="112">
        <f t="shared" si="95"/>
        <v>1.4778325123152717E-2</v>
      </c>
      <c r="L191" s="112">
        <f t="shared" si="95"/>
        <v>9.9009900990099011E-3</v>
      </c>
      <c r="M191" s="112">
        <f t="shared" si="95"/>
        <v>9.9009900990099011E-3</v>
      </c>
      <c r="N191" s="112">
        <f t="shared" si="95"/>
        <v>9.9009900990099011E-3</v>
      </c>
      <c r="O191" s="112">
        <f t="shared" si="95"/>
        <v>9.9009900990099011E-3</v>
      </c>
      <c r="P191" s="112">
        <f t="shared" si="95"/>
        <v>9.9009900990099011E-3</v>
      </c>
      <c r="Q191" s="112">
        <f t="shared" si="95"/>
        <v>9.9009900990099011E-3</v>
      </c>
      <c r="R191" s="112">
        <f t="shared" si="95"/>
        <v>9.9009900990099011E-3</v>
      </c>
      <c r="S191" s="112">
        <f t="shared" si="95"/>
        <v>9.9009900990099011E-3</v>
      </c>
      <c r="T191" s="112">
        <f t="shared" si="95"/>
        <v>9.9009900990099011E-3</v>
      </c>
      <c r="U191" s="112">
        <f t="shared" si="95"/>
        <v>9.9009900990099011E-3</v>
      </c>
      <c r="V191" s="112">
        <f t="shared" si="95"/>
        <v>9.9009900990099011E-3</v>
      </c>
      <c r="W191" s="112">
        <f t="shared" si="93"/>
        <v>9.7480429673151205E-3</v>
      </c>
    </row>
    <row r="192" spans="1:23" x14ac:dyDescent="0.25">
      <c r="A192" s="112" t="s">
        <v>51</v>
      </c>
      <c r="B192" s="112">
        <f t="shared" si="95"/>
        <v>9.0909090909090939E-3</v>
      </c>
      <c r="C192" s="112">
        <f t="shared" si="95"/>
        <v>9.0909090909090939E-3</v>
      </c>
      <c r="D192" s="112">
        <f t="shared" si="95"/>
        <v>9.0909090909090939E-3</v>
      </c>
      <c r="E192" s="112">
        <f t="shared" si="95"/>
        <v>9.0909090909090939E-3</v>
      </c>
      <c r="F192" s="112">
        <f t="shared" si="95"/>
        <v>9.0909090909090939E-3</v>
      </c>
      <c r="G192" s="112">
        <f t="shared" si="95"/>
        <v>5.8479532163742687E-3</v>
      </c>
      <c r="H192" s="112">
        <f t="shared" si="95"/>
        <v>9.0909090909090939E-3</v>
      </c>
      <c r="I192" s="112">
        <f t="shared" si="95"/>
        <v>1.4778325123152717E-2</v>
      </c>
      <c r="J192" s="112">
        <f t="shared" si="95"/>
        <v>5.8479532163742687E-3</v>
      </c>
      <c r="K192" s="112">
        <f t="shared" si="95"/>
        <v>1.4778325123152717E-2</v>
      </c>
      <c r="L192" s="112">
        <f t="shared" si="95"/>
        <v>9.9009900990099011E-3</v>
      </c>
      <c r="M192" s="112">
        <f t="shared" si="95"/>
        <v>9.9009900990099011E-3</v>
      </c>
      <c r="N192" s="112">
        <f t="shared" si="95"/>
        <v>9.9009900990099011E-3</v>
      </c>
      <c r="O192" s="112">
        <f t="shared" si="95"/>
        <v>9.9009900990099011E-3</v>
      </c>
      <c r="P192" s="112">
        <f t="shared" si="95"/>
        <v>9.9009900990099011E-3</v>
      </c>
      <c r="Q192" s="112">
        <f t="shared" si="95"/>
        <v>9.9009900990099011E-3</v>
      </c>
      <c r="R192" s="112">
        <f t="shared" si="95"/>
        <v>9.9009900990099011E-3</v>
      </c>
      <c r="S192" s="112">
        <f t="shared" si="95"/>
        <v>9.9009900990099011E-3</v>
      </c>
      <c r="T192" s="112">
        <f t="shared" si="95"/>
        <v>9.9009900990099011E-3</v>
      </c>
      <c r="U192" s="112">
        <f t="shared" si="95"/>
        <v>9.9009900990099011E-3</v>
      </c>
      <c r="V192" s="112">
        <f t="shared" si="95"/>
        <v>9.9009900990099011E-3</v>
      </c>
      <c r="W192" s="112">
        <f t="shared" si="93"/>
        <v>9.7480429673151205E-3</v>
      </c>
    </row>
    <row r="193" spans="1:23" x14ac:dyDescent="0.25">
      <c r="A193" s="112" t="s">
        <v>52</v>
      </c>
      <c r="B193" s="112">
        <f t="shared" si="95"/>
        <v>9.0909090909090939E-3</v>
      </c>
      <c r="C193" s="112">
        <f t="shared" si="95"/>
        <v>9.0909090909090939E-3</v>
      </c>
      <c r="D193" s="112">
        <f t="shared" si="95"/>
        <v>9.0909090909090939E-3</v>
      </c>
      <c r="E193" s="112">
        <f t="shared" si="95"/>
        <v>9.0909090909090939E-3</v>
      </c>
      <c r="F193" s="112">
        <f t="shared" si="95"/>
        <v>9.0909090909090939E-3</v>
      </c>
      <c r="G193" s="112">
        <f t="shared" si="95"/>
        <v>5.8479532163742687E-3</v>
      </c>
      <c r="H193" s="112">
        <f t="shared" si="95"/>
        <v>9.0909090909090939E-3</v>
      </c>
      <c r="I193" s="112">
        <f t="shared" si="95"/>
        <v>1.4778325123152717E-2</v>
      </c>
      <c r="J193" s="112">
        <f t="shared" si="95"/>
        <v>5.8479532163742687E-3</v>
      </c>
      <c r="K193" s="112">
        <f t="shared" si="95"/>
        <v>1.4778325123152717E-2</v>
      </c>
      <c r="L193" s="112">
        <f t="shared" si="95"/>
        <v>9.9009900990099011E-3</v>
      </c>
      <c r="M193" s="112">
        <f t="shared" si="95"/>
        <v>9.9009900990099011E-3</v>
      </c>
      <c r="N193" s="112">
        <f t="shared" si="95"/>
        <v>9.9009900990099011E-3</v>
      </c>
      <c r="O193" s="112">
        <f t="shared" si="95"/>
        <v>9.9009900990099011E-3</v>
      </c>
      <c r="P193" s="112">
        <f t="shared" si="95"/>
        <v>9.9009900990099011E-3</v>
      </c>
      <c r="Q193" s="112">
        <f t="shared" si="95"/>
        <v>9.9009900990099011E-3</v>
      </c>
      <c r="R193" s="112">
        <f t="shared" si="95"/>
        <v>9.9009900990099011E-3</v>
      </c>
      <c r="S193" s="112">
        <f t="shared" si="95"/>
        <v>9.9009900990099011E-3</v>
      </c>
      <c r="T193" s="112">
        <f t="shared" si="95"/>
        <v>9.9009900990099011E-3</v>
      </c>
      <c r="U193" s="112">
        <f t="shared" si="95"/>
        <v>9.9009900990099011E-3</v>
      </c>
      <c r="V193" s="112">
        <f t="shared" si="95"/>
        <v>9.9009900990099011E-3</v>
      </c>
      <c r="W193" s="112">
        <f t="shared" si="93"/>
        <v>9.7480429673151205E-3</v>
      </c>
    </row>
    <row r="194" spans="1:23" x14ac:dyDescent="0.25">
      <c r="A194" s="112" t="s">
        <v>53</v>
      </c>
      <c r="B194" s="112">
        <f t="shared" si="95"/>
        <v>9.0909090909090939E-3</v>
      </c>
      <c r="C194" s="112">
        <f t="shared" si="95"/>
        <v>9.0909090909090939E-3</v>
      </c>
      <c r="D194" s="112">
        <f t="shared" si="95"/>
        <v>9.0909090909090939E-3</v>
      </c>
      <c r="E194" s="112">
        <f t="shared" si="95"/>
        <v>9.0909090909090939E-3</v>
      </c>
      <c r="F194" s="112">
        <f t="shared" si="95"/>
        <v>9.0909090909090939E-3</v>
      </c>
      <c r="G194" s="112">
        <f t="shared" si="95"/>
        <v>5.8479532163742687E-3</v>
      </c>
      <c r="H194" s="112">
        <f t="shared" si="95"/>
        <v>9.0909090909090939E-3</v>
      </c>
      <c r="I194" s="112">
        <f t="shared" si="95"/>
        <v>1.4778325123152717E-2</v>
      </c>
      <c r="J194" s="112">
        <f t="shared" si="95"/>
        <v>5.8479532163742687E-3</v>
      </c>
      <c r="K194" s="112">
        <f t="shared" si="95"/>
        <v>1.4778325123152717E-2</v>
      </c>
      <c r="L194" s="112">
        <f t="shared" si="95"/>
        <v>9.9009900990099011E-3</v>
      </c>
      <c r="M194" s="112">
        <f t="shared" si="95"/>
        <v>9.9009900990099011E-3</v>
      </c>
      <c r="N194" s="112">
        <f t="shared" si="95"/>
        <v>9.9009900990099011E-3</v>
      </c>
      <c r="O194" s="112">
        <f t="shared" si="95"/>
        <v>9.9009900990099011E-3</v>
      </c>
      <c r="P194" s="112">
        <f t="shared" si="95"/>
        <v>9.9009900990099011E-3</v>
      </c>
      <c r="Q194" s="112">
        <f t="shared" si="95"/>
        <v>9.9009900990099011E-3</v>
      </c>
      <c r="R194" s="112">
        <f t="shared" si="95"/>
        <v>9.9009900990099011E-3</v>
      </c>
      <c r="S194" s="112">
        <f t="shared" si="95"/>
        <v>9.9009900990099011E-3</v>
      </c>
      <c r="T194" s="112">
        <f t="shared" si="95"/>
        <v>9.9009900990099011E-3</v>
      </c>
      <c r="U194" s="112">
        <f t="shared" si="95"/>
        <v>9.9009900990099011E-3</v>
      </c>
      <c r="V194" s="112">
        <f t="shared" si="95"/>
        <v>9.9009900990099011E-3</v>
      </c>
      <c r="W194" s="112">
        <f t="shared" si="93"/>
        <v>9.7480429673151205E-3</v>
      </c>
    </row>
    <row r="195" spans="1:23" x14ac:dyDescent="0.25">
      <c r="A195" s="112" t="s">
        <v>54</v>
      </c>
      <c r="B195" s="112">
        <f t="shared" si="95"/>
        <v>9.0909090909090939E-3</v>
      </c>
      <c r="C195" s="112">
        <f t="shared" si="95"/>
        <v>9.0909090909090939E-3</v>
      </c>
      <c r="D195" s="112">
        <f t="shared" si="95"/>
        <v>9.0909090909090939E-3</v>
      </c>
      <c r="E195" s="112">
        <f t="shared" si="95"/>
        <v>9.0909090909090939E-3</v>
      </c>
      <c r="F195" s="112">
        <f t="shared" si="95"/>
        <v>9.0909090909090939E-3</v>
      </c>
      <c r="G195" s="112">
        <f t="shared" si="95"/>
        <v>5.8479532163742687E-3</v>
      </c>
      <c r="H195" s="112">
        <f t="shared" si="95"/>
        <v>9.0909090909090939E-3</v>
      </c>
      <c r="I195" s="112">
        <f t="shared" si="95"/>
        <v>1.4778325123152717E-2</v>
      </c>
      <c r="J195" s="112">
        <f t="shared" si="95"/>
        <v>5.8479532163742687E-3</v>
      </c>
      <c r="K195" s="112">
        <f t="shared" si="95"/>
        <v>1.4778325123152717E-2</v>
      </c>
      <c r="L195" s="112">
        <f t="shared" si="95"/>
        <v>9.9009900990099011E-3</v>
      </c>
      <c r="M195" s="112">
        <f t="shared" si="95"/>
        <v>9.9009900990099011E-3</v>
      </c>
      <c r="N195" s="112">
        <f t="shared" si="95"/>
        <v>9.9009900990099011E-3</v>
      </c>
      <c r="O195" s="112">
        <f t="shared" si="95"/>
        <v>9.9009900990099011E-3</v>
      </c>
      <c r="P195" s="112">
        <f t="shared" si="95"/>
        <v>9.9009900990099011E-3</v>
      </c>
      <c r="Q195" s="112">
        <f t="shared" si="95"/>
        <v>9.9009900990099011E-3</v>
      </c>
      <c r="R195" s="112">
        <f t="shared" si="95"/>
        <v>9.9009900990099011E-3</v>
      </c>
      <c r="S195" s="112">
        <f t="shared" si="95"/>
        <v>9.9009900990099011E-3</v>
      </c>
      <c r="T195" s="112">
        <f t="shared" si="95"/>
        <v>9.9009900990099011E-3</v>
      </c>
      <c r="U195" s="112">
        <f t="shared" si="95"/>
        <v>9.9009900990099011E-3</v>
      </c>
      <c r="V195" s="112">
        <f t="shared" si="95"/>
        <v>9.9009900990099011E-3</v>
      </c>
      <c r="W195" s="112">
        <f t="shared" si="93"/>
        <v>9.7480429673151205E-3</v>
      </c>
    </row>
    <row r="196" spans="1:23" x14ac:dyDescent="0.25">
      <c r="A196" s="112" t="s">
        <v>55</v>
      </c>
      <c r="B196" s="112">
        <f t="shared" si="95"/>
        <v>9.0909090909090939E-3</v>
      </c>
      <c r="C196" s="112">
        <f t="shared" si="95"/>
        <v>9.0909090909090939E-3</v>
      </c>
      <c r="D196" s="112">
        <f t="shared" si="95"/>
        <v>9.0909090909090939E-3</v>
      </c>
      <c r="E196" s="112">
        <f t="shared" si="95"/>
        <v>9.0909090909090939E-3</v>
      </c>
      <c r="F196" s="112">
        <f t="shared" si="95"/>
        <v>9.0909090909090939E-3</v>
      </c>
      <c r="G196" s="112">
        <f t="shared" si="95"/>
        <v>5.8479532163742687E-3</v>
      </c>
      <c r="H196" s="112">
        <f t="shared" si="95"/>
        <v>9.0909090909090939E-3</v>
      </c>
      <c r="I196" s="112">
        <f t="shared" si="95"/>
        <v>1.4778325123152717E-2</v>
      </c>
      <c r="J196" s="112">
        <f t="shared" si="95"/>
        <v>5.8479532163742687E-3</v>
      </c>
      <c r="K196" s="112">
        <f t="shared" si="95"/>
        <v>1.4778325123152717E-2</v>
      </c>
      <c r="L196" s="112">
        <f t="shared" si="95"/>
        <v>9.9009900990099011E-3</v>
      </c>
      <c r="M196" s="112">
        <f t="shared" si="95"/>
        <v>9.9009900990099011E-3</v>
      </c>
      <c r="N196" s="112">
        <f t="shared" si="95"/>
        <v>9.9009900990099011E-3</v>
      </c>
      <c r="O196" s="112">
        <f t="shared" si="95"/>
        <v>9.9009900990099011E-3</v>
      </c>
      <c r="P196" s="112">
        <f t="shared" si="95"/>
        <v>9.9009900990099011E-3</v>
      </c>
      <c r="Q196" s="112">
        <f t="shared" si="95"/>
        <v>9.9009900990099011E-3</v>
      </c>
      <c r="R196" s="112">
        <f t="shared" si="95"/>
        <v>9.9009900990099011E-3</v>
      </c>
      <c r="S196" s="112">
        <f t="shared" si="95"/>
        <v>9.9009900990099011E-3</v>
      </c>
      <c r="T196" s="112">
        <f t="shared" si="95"/>
        <v>9.9009900990099011E-3</v>
      </c>
      <c r="U196" s="112">
        <f t="shared" si="95"/>
        <v>9.9009900990099011E-3</v>
      </c>
      <c r="V196" s="112">
        <f t="shared" si="95"/>
        <v>9.9009900990099011E-3</v>
      </c>
      <c r="W196" s="112">
        <f t="shared" si="93"/>
        <v>9.7480429673151205E-3</v>
      </c>
    </row>
    <row r="197" spans="1:23" x14ac:dyDescent="0.25">
      <c r="A197" s="112" t="s">
        <v>56</v>
      </c>
      <c r="B197" s="112">
        <f t="shared" si="95"/>
        <v>9.0909090909090939E-3</v>
      </c>
      <c r="C197" s="112">
        <f t="shared" si="95"/>
        <v>9.0909090909090939E-3</v>
      </c>
      <c r="D197" s="112">
        <f t="shared" si="95"/>
        <v>9.0909090909090939E-3</v>
      </c>
      <c r="E197" s="112">
        <f t="shared" si="95"/>
        <v>9.0909090909090939E-3</v>
      </c>
      <c r="F197" s="112">
        <f t="shared" si="95"/>
        <v>9.0909090909090939E-3</v>
      </c>
      <c r="G197" s="112">
        <f t="shared" si="95"/>
        <v>5.8479532163742687E-3</v>
      </c>
      <c r="H197" s="112">
        <f t="shared" si="95"/>
        <v>9.0909090909090939E-3</v>
      </c>
      <c r="I197" s="112">
        <f t="shared" si="95"/>
        <v>1.4778325123152717E-2</v>
      </c>
      <c r="J197" s="112">
        <f t="shared" si="95"/>
        <v>5.8479532163742687E-3</v>
      </c>
      <c r="K197" s="112">
        <f t="shared" si="95"/>
        <v>1.4778325123152717E-2</v>
      </c>
      <c r="L197" s="112">
        <f t="shared" si="95"/>
        <v>9.9009900990099011E-3</v>
      </c>
      <c r="M197" s="112">
        <f t="shared" si="95"/>
        <v>9.9009900990099011E-3</v>
      </c>
      <c r="N197" s="112">
        <f t="shared" si="95"/>
        <v>9.9009900990099011E-3</v>
      </c>
      <c r="O197" s="112">
        <f t="shared" si="95"/>
        <v>9.9009900990099011E-3</v>
      </c>
      <c r="P197" s="112">
        <f t="shared" si="95"/>
        <v>9.9009900990099011E-3</v>
      </c>
      <c r="Q197" s="112">
        <f t="shared" si="95"/>
        <v>9.9009900990099011E-3</v>
      </c>
      <c r="R197" s="112">
        <f t="shared" si="95"/>
        <v>9.9009900990099011E-3</v>
      </c>
      <c r="S197" s="112">
        <f t="shared" si="95"/>
        <v>9.9009900990099011E-3</v>
      </c>
      <c r="T197" s="112">
        <f t="shared" si="95"/>
        <v>9.9009900990099011E-3</v>
      </c>
      <c r="U197" s="112">
        <f t="shared" si="95"/>
        <v>9.9009900990099011E-3</v>
      </c>
      <c r="V197" s="112">
        <f t="shared" si="95"/>
        <v>9.9009900990099011E-3</v>
      </c>
      <c r="W197" s="112">
        <f t="shared" si="93"/>
        <v>9.7480429673151205E-3</v>
      </c>
    </row>
    <row r="200" spans="1:23" x14ac:dyDescent="0.25">
      <c r="A200" s="112" t="s">
        <v>397</v>
      </c>
    </row>
    <row r="201" spans="1:23" x14ac:dyDescent="0.25">
      <c r="A201" s="112" t="s">
        <v>20</v>
      </c>
      <c r="B201" s="112" t="s">
        <v>5</v>
      </c>
      <c r="C201" s="112" t="s">
        <v>6</v>
      </c>
      <c r="D201" s="112" t="s">
        <v>7</v>
      </c>
      <c r="E201" s="112" t="s">
        <v>8</v>
      </c>
      <c r="F201" s="112" t="s">
        <v>9</v>
      </c>
      <c r="G201" s="112" t="s">
        <v>10</v>
      </c>
      <c r="H201" s="112" t="s">
        <v>11</v>
      </c>
      <c r="I201" s="112" t="s">
        <v>12</v>
      </c>
      <c r="J201" s="112" t="s">
        <v>13</v>
      </c>
      <c r="K201" s="112" t="s">
        <v>14</v>
      </c>
      <c r="L201" s="112" t="s">
        <v>15</v>
      </c>
      <c r="M201" s="112" t="s">
        <v>16</v>
      </c>
      <c r="N201" s="112" t="s">
        <v>17</v>
      </c>
      <c r="O201" s="112" t="s">
        <v>18</v>
      </c>
      <c r="P201" s="112" t="s">
        <v>19</v>
      </c>
      <c r="Q201" s="112" t="s">
        <v>51</v>
      </c>
      <c r="R201" s="112" t="s">
        <v>52</v>
      </c>
      <c r="S201" s="112" t="s">
        <v>53</v>
      </c>
      <c r="T201" s="112" t="s">
        <v>54</v>
      </c>
      <c r="U201" s="112" t="s">
        <v>55</v>
      </c>
      <c r="V201" s="112" t="s">
        <v>56</v>
      </c>
    </row>
    <row r="202" spans="1:23" x14ac:dyDescent="0.25">
      <c r="A202" s="112" t="s">
        <v>5</v>
      </c>
      <c r="B202" s="112">
        <v>1</v>
      </c>
      <c r="C202" s="112">
        <f>ABS(IF($E16-$E$17&lt;0,1/(($E16-$E$17)+(-1)),IF($E16-$E$17&gt;=0,($E16-$E$17)+1)))</f>
        <v>0.33333333333333331</v>
      </c>
      <c r="D202" s="112">
        <f>ABS(IF($E16-$E$18&lt;0,1/(($E16-$E$18)+(-1)),IF($E16-$E$18&gt;=0,($E16-$E$18)+1)))</f>
        <v>0.5</v>
      </c>
      <c r="E202" s="112">
        <f>ABS(IF($E16-$E$19&lt;0,1/(($E16-$E$19)+(-1)),IF($E16-$E$19&gt;=0,($E16-$E$19)+1)))</f>
        <v>1</v>
      </c>
      <c r="F202" s="112">
        <f>ABS(IF($E16-$E$20&lt;0,1/(($E16-$E$20)+(-1)),IF($E16-$E$20&gt;=0,($E16-$E$20)+1)))</f>
        <v>1</v>
      </c>
      <c r="G202" s="112">
        <f>ABS(IF($E16-$E$21&lt;0,1/(($E16-$E$21)+(-1)),IF($E16-$E$21&gt;=0,($E16-$E$21)+1)))</f>
        <v>0.33333333333333331</v>
      </c>
      <c r="H202" s="112">
        <f t="shared" ref="H202:H207" si="96">ABS(IF($E16-$E$22&lt;0,1/(($E16-$E$22)+(-1)),IF($E16-$E$22&gt;=0,($E16-$E$22)+1)))</f>
        <v>0.33333333333333331</v>
      </c>
      <c r="I202" s="112">
        <f t="shared" ref="I202:I208" si="97">ABS(IF($E16-$E$23&lt;0,1/(($E16-$E$23)+(-1)),IF($E16-$E$23&gt;=0,($E16-$E$23)+1)))</f>
        <v>0.33333333333333331</v>
      </c>
      <c r="J202" s="112">
        <f t="shared" ref="J202:J209" si="98">ABS(IF($E16-$E$24&lt;0,1/(($E16-$E$24)+(-1)),IF($E16-$E$24&gt;=0,($E16-$E$24)+1)))</f>
        <v>1</v>
      </c>
      <c r="K202" s="112">
        <f t="shared" ref="K202:K210" si="99">ABS(IF($E16-$E$25&lt;0,1/(($E16-$E$25)+(-1)),IF($E16-$E$25&gt;=0,($E16-$E$25)+1)))</f>
        <v>1</v>
      </c>
      <c r="L202" s="112">
        <f t="shared" ref="L202:L211" si="100">ABS(IF($E16-$E$38&lt;0,1/(($E16-$E$38)+(-1)),IF($E16-$E$38&gt;=0,($E16-$E$38)+1)))</f>
        <v>8</v>
      </c>
      <c r="M202" s="112">
        <f t="shared" ref="M202:M211" si="101">ABS(IF($E16-$E$39&lt;0,1/(($E16-$E$39)+(-1)),IF($E16-$E$39&gt;=0,($E16-$E$39)+1)))</f>
        <v>8</v>
      </c>
      <c r="N202" s="112">
        <f t="shared" ref="N202:N211" si="102">ABS(IF($E16-$E$40&lt;0,1/(($E16-$E$40)+(-1)),IF($E16-$E$40&gt;=0,($E16-$E$40)+1)))</f>
        <v>8</v>
      </c>
      <c r="O202" s="112">
        <f t="shared" ref="O202:O211" si="103">ABS(IF($E16-$E$41&lt;0,1/(($E16-$E$41)+(-1)),IF($E16-$E$41&gt;=0,($E16-$E$41)+1)))</f>
        <v>8</v>
      </c>
      <c r="P202" s="112">
        <f t="shared" ref="P202:P211" si="104">ABS(IF($E16-$E$42&lt;0,1/(($E16-$E$42)+(-1)),IF($E16-$E$42&gt;=0,($E16-$E$42)+1)))</f>
        <v>8</v>
      </c>
      <c r="Q202" s="112">
        <f t="shared" ref="Q202:Q211" si="105">ABS(IF($E16-$E$43&lt;0,1/(($E16-$E$43)+(-1)),IF($E16-$E$43&gt;=0,($E16-$E$43)+1)))</f>
        <v>8</v>
      </c>
      <c r="R202" s="112">
        <f t="shared" ref="R202:R211" si="106">ABS(IF($E16-$E$44&lt;0,1/(($E16-$E$44)+(-1)),IF($E16-$E$44&gt;=0,($E16-$E$44)+1)))</f>
        <v>8</v>
      </c>
      <c r="S202" s="112">
        <f t="shared" ref="S202:S211" si="107">ABS(IF($E16-$E$45&lt;0,1/(($E16-$E$45)+(-1)),IF($E16-$E$45&gt;=0,($E16-$E$45)+1)))</f>
        <v>8</v>
      </c>
      <c r="T202" s="112">
        <f t="shared" ref="T202:T211" si="108">ABS(IF($E16-$E$46&lt;0,1/(($E16-$E$46)+(-1)),IF($E16-$E$46&gt;=0,($E16-$E$46)+1)))</f>
        <v>8</v>
      </c>
      <c r="U202" s="112">
        <f t="shared" ref="U202:U211" si="109">ABS(IF($E16-$E$47&lt;0,1/(($E16-$E$47)+(-1)),IF($E16-$E$47&gt;=0,($E16-$E$47)+1)))</f>
        <v>8</v>
      </c>
      <c r="V202" s="112">
        <f t="shared" ref="V202:V211" si="110">ABS(IF($E16-$E$48&lt;0,1/(($E16-$E$48)+(-1)),IF($E16-$E$48&gt;=0,($E16-$E$48)+1)))</f>
        <v>8</v>
      </c>
    </row>
    <row r="203" spans="1:23" x14ac:dyDescent="0.25">
      <c r="A203" s="112" t="s">
        <v>6</v>
      </c>
      <c r="B203" s="112">
        <f>1/C202</f>
        <v>3</v>
      </c>
      <c r="C203" s="112">
        <v>1</v>
      </c>
      <c r="D203" s="112">
        <f>ABS(IF($E17-$E$18&lt;0,1/(($E17-$E$18)+(-1)),IF($E17-$E$18&gt;=0,($E17-$E$18)+1)))</f>
        <v>2</v>
      </c>
      <c r="E203" s="112">
        <f>ABS(IF($E17-$E$19&lt;0,1/(($E17-$E$19)+(-1)),IF($E17-$E$19&gt;=0,($E17-$E$19)+1)))</f>
        <v>3</v>
      </c>
      <c r="F203" s="112">
        <f>ABS(IF($E17-$E$20&lt;0,1/(($E17-$E$20)+(-1)),IF($E17-$E$20&gt;=0,($E17-$E$20)+1)))</f>
        <v>3</v>
      </c>
      <c r="G203" s="112">
        <f>ABS(IF($E17-$E$21&lt;0,1/(($E17-$E$21)+(-1)),IF($E17-$E$21&gt;=0,($E17-$E$21)+1)))</f>
        <v>1</v>
      </c>
      <c r="H203" s="112">
        <f t="shared" si="96"/>
        <v>1</v>
      </c>
      <c r="I203" s="112">
        <f t="shared" si="97"/>
        <v>1</v>
      </c>
      <c r="J203" s="112">
        <f t="shared" si="98"/>
        <v>3</v>
      </c>
      <c r="K203" s="112">
        <f t="shared" si="99"/>
        <v>3</v>
      </c>
      <c r="L203" s="112">
        <f t="shared" si="100"/>
        <v>10</v>
      </c>
      <c r="M203" s="112">
        <f t="shared" si="101"/>
        <v>10</v>
      </c>
      <c r="N203" s="112">
        <f t="shared" si="102"/>
        <v>10</v>
      </c>
      <c r="O203" s="112">
        <f t="shared" si="103"/>
        <v>10</v>
      </c>
      <c r="P203" s="112">
        <f t="shared" si="104"/>
        <v>10</v>
      </c>
      <c r="Q203" s="112">
        <f t="shared" si="105"/>
        <v>10</v>
      </c>
      <c r="R203" s="112">
        <f t="shared" si="106"/>
        <v>10</v>
      </c>
      <c r="S203" s="112">
        <f t="shared" si="107"/>
        <v>10</v>
      </c>
      <c r="T203" s="112">
        <f t="shared" si="108"/>
        <v>10</v>
      </c>
      <c r="U203" s="112">
        <f t="shared" si="109"/>
        <v>10</v>
      </c>
      <c r="V203" s="112">
        <f t="shared" si="110"/>
        <v>10</v>
      </c>
    </row>
    <row r="204" spans="1:23" x14ac:dyDescent="0.25">
      <c r="A204" s="112" t="s">
        <v>7</v>
      </c>
      <c r="B204" s="112">
        <f>1/D202</f>
        <v>2</v>
      </c>
      <c r="C204" s="112">
        <f>1/D203</f>
        <v>0.5</v>
      </c>
      <c r="D204" s="112">
        <v>1</v>
      </c>
      <c r="E204" s="112">
        <f>ABS(IF($E18-$E$19&lt;0,1/(($E18-$E$19)+(-1)),IF($E18-$E$19&gt;=0,($E18-$E$19)+1)))</f>
        <v>2</v>
      </c>
      <c r="F204" s="112">
        <f>ABS(IF($E18-$E$20&lt;0,1/(($E18-$E$20)+(-1)),IF($E18-$E$20&gt;=0,($E18-$E$20)+1)))</f>
        <v>2</v>
      </c>
      <c r="G204" s="112">
        <f>ABS(IF($E18-$E$21&lt;0,1/(($E18-$E$21)+(-1)),IF($E18-$E$21&gt;=0,($E18-$E$21)+1)))</f>
        <v>0.5</v>
      </c>
      <c r="H204" s="112">
        <f t="shared" si="96"/>
        <v>0.5</v>
      </c>
      <c r="I204" s="112">
        <f t="shared" si="97"/>
        <v>0.5</v>
      </c>
      <c r="J204" s="112">
        <f t="shared" si="98"/>
        <v>2</v>
      </c>
      <c r="K204" s="112">
        <f t="shared" si="99"/>
        <v>2</v>
      </c>
      <c r="L204" s="112">
        <f t="shared" si="100"/>
        <v>9</v>
      </c>
      <c r="M204" s="112">
        <f t="shared" si="101"/>
        <v>9</v>
      </c>
      <c r="N204" s="112">
        <f t="shared" si="102"/>
        <v>9</v>
      </c>
      <c r="O204" s="112">
        <f t="shared" si="103"/>
        <v>9</v>
      </c>
      <c r="P204" s="112">
        <f t="shared" si="104"/>
        <v>9</v>
      </c>
      <c r="Q204" s="112">
        <f t="shared" si="105"/>
        <v>9</v>
      </c>
      <c r="R204" s="112">
        <f t="shared" si="106"/>
        <v>9</v>
      </c>
      <c r="S204" s="112">
        <f t="shared" si="107"/>
        <v>9</v>
      </c>
      <c r="T204" s="112">
        <f t="shared" si="108"/>
        <v>9</v>
      </c>
      <c r="U204" s="112">
        <f t="shared" si="109"/>
        <v>9</v>
      </c>
      <c r="V204" s="112">
        <f t="shared" si="110"/>
        <v>9</v>
      </c>
    </row>
    <row r="205" spans="1:23" x14ac:dyDescent="0.25">
      <c r="A205" s="112" t="s">
        <v>8</v>
      </c>
      <c r="B205" s="112">
        <f>1/E202</f>
        <v>1</v>
      </c>
      <c r="C205" s="112">
        <f>1/E203</f>
        <v>0.33333333333333331</v>
      </c>
      <c r="D205" s="112">
        <f>1/E204</f>
        <v>0.5</v>
      </c>
      <c r="E205" s="112">
        <v>1</v>
      </c>
      <c r="F205" s="112">
        <f>ABS(IF($E19-$E$20&lt;0,1/(($E19-$E$20)+(-1)),IF($E19-$E$20&gt;=0,($E19-$E$20)+1)))</f>
        <v>1</v>
      </c>
      <c r="G205" s="112">
        <f>ABS(IF($E19-$E$21&lt;0,1/(($E19-$E$21)+(-1)),IF($E19-$E$21&gt;=0,($E19-$E$21)+1)))</f>
        <v>0.33333333333333331</v>
      </c>
      <c r="H205" s="112">
        <f t="shared" si="96"/>
        <v>0.33333333333333331</v>
      </c>
      <c r="I205" s="112">
        <f t="shared" si="97"/>
        <v>0.33333333333333331</v>
      </c>
      <c r="J205" s="112">
        <f t="shared" si="98"/>
        <v>1</v>
      </c>
      <c r="K205" s="112">
        <f t="shared" si="99"/>
        <v>1</v>
      </c>
      <c r="L205" s="112">
        <f t="shared" si="100"/>
        <v>8</v>
      </c>
      <c r="M205" s="112">
        <f t="shared" si="101"/>
        <v>8</v>
      </c>
      <c r="N205" s="112">
        <f t="shared" si="102"/>
        <v>8</v>
      </c>
      <c r="O205" s="112">
        <f t="shared" si="103"/>
        <v>8</v>
      </c>
      <c r="P205" s="112">
        <f t="shared" si="104"/>
        <v>8</v>
      </c>
      <c r="Q205" s="112">
        <f t="shared" si="105"/>
        <v>8</v>
      </c>
      <c r="R205" s="112">
        <f t="shared" si="106"/>
        <v>8</v>
      </c>
      <c r="S205" s="112">
        <f t="shared" si="107"/>
        <v>8</v>
      </c>
      <c r="T205" s="112">
        <f t="shared" si="108"/>
        <v>8</v>
      </c>
      <c r="U205" s="112">
        <f t="shared" si="109"/>
        <v>8</v>
      </c>
      <c r="V205" s="112">
        <f t="shared" si="110"/>
        <v>8</v>
      </c>
    </row>
    <row r="206" spans="1:23" x14ac:dyDescent="0.25">
      <c r="A206" s="112" t="s">
        <v>9</v>
      </c>
      <c r="B206" s="112">
        <f>1/F202</f>
        <v>1</v>
      </c>
      <c r="C206" s="112">
        <f>1/F203</f>
        <v>0.33333333333333331</v>
      </c>
      <c r="D206" s="112">
        <f>1/F204</f>
        <v>0.5</v>
      </c>
      <c r="E206" s="112">
        <f>1/F205</f>
        <v>1</v>
      </c>
      <c r="F206" s="112">
        <v>1</v>
      </c>
      <c r="G206" s="112">
        <f>ABS(IF($E20-$E$21&lt;0,1/(($E20-$E$21)+(-1)),IF($E20-$E$21&gt;=0,($E20-$E$21)+1)))</f>
        <v>0.33333333333333331</v>
      </c>
      <c r="H206" s="112">
        <f t="shared" si="96"/>
        <v>0.33333333333333331</v>
      </c>
      <c r="I206" s="112">
        <f t="shared" si="97"/>
        <v>0.33333333333333331</v>
      </c>
      <c r="J206" s="112">
        <f t="shared" si="98"/>
        <v>1</v>
      </c>
      <c r="K206" s="112">
        <f t="shared" si="99"/>
        <v>1</v>
      </c>
      <c r="L206" s="112">
        <f t="shared" si="100"/>
        <v>8</v>
      </c>
      <c r="M206" s="112">
        <f t="shared" si="101"/>
        <v>8</v>
      </c>
      <c r="N206" s="112">
        <f t="shared" si="102"/>
        <v>8</v>
      </c>
      <c r="O206" s="112">
        <f t="shared" si="103"/>
        <v>8</v>
      </c>
      <c r="P206" s="112">
        <f t="shared" si="104"/>
        <v>8</v>
      </c>
      <c r="Q206" s="112">
        <f t="shared" si="105"/>
        <v>8</v>
      </c>
      <c r="R206" s="112">
        <f t="shared" si="106"/>
        <v>8</v>
      </c>
      <c r="S206" s="112">
        <f t="shared" si="107"/>
        <v>8</v>
      </c>
      <c r="T206" s="112">
        <f t="shared" si="108"/>
        <v>8</v>
      </c>
      <c r="U206" s="112">
        <f t="shared" si="109"/>
        <v>8</v>
      </c>
      <c r="V206" s="112">
        <f t="shared" si="110"/>
        <v>8</v>
      </c>
    </row>
    <row r="207" spans="1:23" x14ac:dyDescent="0.25">
      <c r="A207" s="112" t="s">
        <v>10</v>
      </c>
      <c r="B207" s="112">
        <f>1/G202</f>
        <v>3</v>
      </c>
      <c r="C207" s="112">
        <f>1/G203</f>
        <v>1</v>
      </c>
      <c r="D207" s="112">
        <f>1/G204</f>
        <v>2</v>
      </c>
      <c r="E207" s="112">
        <f>1/G205</f>
        <v>3</v>
      </c>
      <c r="F207" s="112">
        <f>1/G206</f>
        <v>3</v>
      </c>
      <c r="G207" s="112">
        <v>1</v>
      </c>
      <c r="H207" s="112">
        <f t="shared" si="96"/>
        <v>1</v>
      </c>
      <c r="I207" s="112">
        <f t="shared" si="97"/>
        <v>1</v>
      </c>
      <c r="J207" s="112">
        <f t="shared" si="98"/>
        <v>3</v>
      </c>
      <c r="K207" s="112">
        <f t="shared" si="99"/>
        <v>3</v>
      </c>
      <c r="L207" s="112">
        <f t="shared" si="100"/>
        <v>10</v>
      </c>
      <c r="M207" s="112">
        <f t="shared" si="101"/>
        <v>10</v>
      </c>
      <c r="N207" s="112">
        <f t="shared" si="102"/>
        <v>10</v>
      </c>
      <c r="O207" s="112">
        <f t="shared" si="103"/>
        <v>10</v>
      </c>
      <c r="P207" s="112">
        <f t="shared" si="104"/>
        <v>10</v>
      </c>
      <c r="Q207" s="112">
        <f t="shared" si="105"/>
        <v>10</v>
      </c>
      <c r="R207" s="112">
        <f t="shared" si="106"/>
        <v>10</v>
      </c>
      <c r="S207" s="112">
        <f t="shared" si="107"/>
        <v>10</v>
      </c>
      <c r="T207" s="112">
        <f t="shared" si="108"/>
        <v>10</v>
      </c>
      <c r="U207" s="112">
        <f t="shared" si="109"/>
        <v>10</v>
      </c>
      <c r="V207" s="112">
        <f t="shared" si="110"/>
        <v>10</v>
      </c>
    </row>
    <row r="208" spans="1:23" x14ac:dyDescent="0.25">
      <c r="A208" s="112" t="s">
        <v>11</v>
      </c>
      <c r="B208" s="112">
        <f>1/H202</f>
        <v>3</v>
      </c>
      <c r="C208" s="112">
        <f>1/H203</f>
        <v>1</v>
      </c>
      <c r="D208" s="112">
        <f>1/H204</f>
        <v>2</v>
      </c>
      <c r="E208" s="112">
        <f>1/H205</f>
        <v>3</v>
      </c>
      <c r="F208" s="112">
        <f>1/H206</f>
        <v>3</v>
      </c>
      <c r="G208" s="112">
        <f>1/H207</f>
        <v>1</v>
      </c>
      <c r="H208" s="112">
        <v>1</v>
      </c>
      <c r="I208" s="112">
        <f t="shared" si="97"/>
        <v>1</v>
      </c>
      <c r="J208" s="112">
        <f t="shared" si="98"/>
        <v>3</v>
      </c>
      <c r="K208" s="112">
        <f t="shared" si="99"/>
        <v>3</v>
      </c>
      <c r="L208" s="112">
        <f t="shared" si="100"/>
        <v>10</v>
      </c>
      <c r="M208" s="112">
        <f t="shared" si="101"/>
        <v>10</v>
      </c>
      <c r="N208" s="112">
        <f t="shared" si="102"/>
        <v>10</v>
      </c>
      <c r="O208" s="112">
        <f t="shared" si="103"/>
        <v>10</v>
      </c>
      <c r="P208" s="112">
        <f t="shared" si="104"/>
        <v>10</v>
      </c>
      <c r="Q208" s="112">
        <f t="shared" si="105"/>
        <v>10</v>
      </c>
      <c r="R208" s="112">
        <f t="shared" si="106"/>
        <v>10</v>
      </c>
      <c r="S208" s="112">
        <f t="shared" si="107"/>
        <v>10</v>
      </c>
      <c r="T208" s="112">
        <f t="shared" si="108"/>
        <v>10</v>
      </c>
      <c r="U208" s="112">
        <f t="shared" si="109"/>
        <v>10</v>
      </c>
      <c r="V208" s="112">
        <f t="shared" si="110"/>
        <v>10</v>
      </c>
    </row>
    <row r="209" spans="1:22" x14ac:dyDescent="0.25">
      <c r="A209" s="112" t="s">
        <v>12</v>
      </c>
      <c r="B209" s="112">
        <f>1/I202</f>
        <v>3</v>
      </c>
      <c r="C209" s="112">
        <f>1/I203</f>
        <v>1</v>
      </c>
      <c r="D209" s="112">
        <f>1/I204</f>
        <v>2</v>
      </c>
      <c r="E209" s="112">
        <f>1/I205</f>
        <v>3</v>
      </c>
      <c r="F209" s="112">
        <f>1/I206</f>
        <v>3</v>
      </c>
      <c r="G209" s="112">
        <f>1/I207</f>
        <v>1</v>
      </c>
      <c r="H209" s="112">
        <f>1/I208</f>
        <v>1</v>
      </c>
      <c r="I209" s="112">
        <v>1</v>
      </c>
      <c r="J209" s="112">
        <f t="shared" si="98"/>
        <v>3</v>
      </c>
      <c r="K209" s="112">
        <f t="shared" si="99"/>
        <v>3</v>
      </c>
      <c r="L209" s="112">
        <f t="shared" si="100"/>
        <v>10</v>
      </c>
      <c r="M209" s="112">
        <f t="shared" si="101"/>
        <v>10</v>
      </c>
      <c r="N209" s="112">
        <f t="shared" si="102"/>
        <v>10</v>
      </c>
      <c r="O209" s="112">
        <f t="shared" si="103"/>
        <v>10</v>
      </c>
      <c r="P209" s="112">
        <f t="shared" si="104"/>
        <v>10</v>
      </c>
      <c r="Q209" s="112">
        <f t="shared" si="105"/>
        <v>10</v>
      </c>
      <c r="R209" s="112">
        <f t="shared" si="106"/>
        <v>10</v>
      </c>
      <c r="S209" s="112">
        <f t="shared" si="107"/>
        <v>10</v>
      </c>
      <c r="T209" s="112">
        <f t="shared" si="108"/>
        <v>10</v>
      </c>
      <c r="U209" s="112">
        <f t="shared" si="109"/>
        <v>10</v>
      </c>
      <c r="V209" s="112">
        <f t="shared" si="110"/>
        <v>10</v>
      </c>
    </row>
    <row r="210" spans="1:22" x14ac:dyDescent="0.25">
      <c r="A210" s="112" t="s">
        <v>13</v>
      </c>
      <c r="B210" s="112">
        <f>1/J202</f>
        <v>1</v>
      </c>
      <c r="C210" s="112">
        <f>1/J203</f>
        <v>0.33333333333333331</v>
      </c>
      <c r="D210" s="112">
        <f>1/J204</f>
        <v>0.5</v>
      </c>
      <c r="E210" s="112">
        <f>1/J205</f>
        <v>1</v>
      </c>
      <c r="F210" s="112">
        <f>1/J206</f>
        <v>1</v>
      </c>
      <c r="G210" s="112">
        <f>1/J207</f>
        <v>0.33333333333333331</v>
      </c>
      <c r="H210" s="112">
        <f>1/J208</f>
        <v>0.33333333333333331</v>
      </c>
      <c r="I210" s="112">
        <f>1/J209</f>
        <v>0.33333333333333331</v>
      </c>
      <c r="J210" s="112">
        <v>1</v>
      </c>
      <c r="K210" s="112">
        <f t="shared" si="99"/>
        <v>1</v>
      </c>
      <c r="L210" s="112">
        <f t="shared" si="100"/>
        <v>8</v>
      </c>
      <c r="M210" s="112">
        <f t="shared" si="101"/>
        <v>8</v>
      </c>
      <c r="N210" s="112">
        <f t="shared" si="102"/>
        <v>8</v>
      </c>
      <c r="O210" s="112">
        <f t="shared" si="103"/>
        <v>8</v>
      </c>
      <c r="P210" s="112">
        <f t="shared" si="104"/>
        <v>8</v>
      </c>
      <c r="Q210" s="112">
        <f t="shared" si="105"/>
        <v>8</v>
      </c>
      <c r="R210" s="112">
        <f t="shared" si="106"/>
        <v>8</v>
      </c>
      <c r="S210" s="112">
        <f t="shared" si="107"/>
        <v>8</v>
      </c>
      <c r="T210" s="112">
        <f t="shared" si="108"/>
        <v>8</v>
      </c>
      <c r="U210" s="112">
        <f t="shared" si="109"/>
        <v>8</v>
      </c>
      <c r="V210" s="112">
        <f t="shared" si="110"/>
        <v>8</v>
      </c>
    </row>
    <row r="211" spans="1:22" x14ac:dyDescent="0.25">
      <c r="A211" s="112" t="s">
        <v>14</v>
      </c>
      <c r="B211" s="112">
        <f>1/K202</f>
        <v>1</v>
      </c>
      <c r="C211" s="112">
        <f>1/K203</f>
        <v>0.33333333333333331</v>
      </c>
      <c r="D211" s="112">
        <f>1/K204</f>
        <v>0.5</v>
      </c>
      <c r="E211" s="112">
        <f>1/K205</f>
        <v>1</v>
      </c>
      <c r="F211" s="112">
        <f>1/K206</f>
        <v>1</v>
      </c>
      <c r="G211" s="112">
        <f>1/K207</f>
        <v>0.33333333333333331</v>
      </c>
      <c r="H211" s="112">
        <f>1/K208</f>
        <v>0.33333333333333331</v>
      </c>
      <c r="I211" s="112">
        <f>1/K209</f>
        <v>0.33333333333333331</v>
      </c>
      <c r="J211" s="112">
        <f>1/K210</f>
        <v>1</v>
      </c>
      <c r="K211" s="112">
        <v>1</v>
      </c>
      <c r="L211" s="112">
        <f t="shared" si="100"/>
        <v>8</v>
      </c>
      <c r="M211" s="112">
        <f t="shared" si="101"/>
        <v>8</v>
      </c>
      <c r="N211" s="112">
        <f t="shared" si="102"/>
        <v>8</v>
      </c>
      <c r="O211" s="112">
        <f t="shared" si="103"/>
        <v>8</v>
      </c>
      <c r="P211" s="112">
        <f t="shared" si="104"/>
        <v>8</v>
      </c>
      <c r="Q211" s="112">
        <f t="shared" si="105"/>
        <v>8</v>
      </c>
      <c r="R211" s="112">
        <f t="shared" si="106"/>
        <v>8</v>
      </c>
      <c r="S211" s="112">
        <f t="shared" si="107"/>
        <v>8</v>
      </c>
      <c r="T211" s="112">
        <f t="shared" si="108"/>
        <v>8</v>
      </c>
      <c r="U211" s="112">
        <f t="shared" si="109"/>
        <v>8</v>
      </c>
      <c r="V211" s="112">
        <f t="shared" si="110"/>
        <v>8</v>
      </c>
    </row>
    <row r="212" spans="1:22" x14ac:dyDescent="0.25">
      <c r="A212" s="112" t="s">
        <v>15</v>
      </c>
      <c r="B212" s="112">
        <f>1/L202</f>
        <v>0.125</v>
      </c>
      <c r="C212" s="112">
        <f>1/L203</f>
        <v>0.1</v>
      </c>
      <c r="D212" s="112">
        <f>1/L204</f>
        <v>0.1111111111111111</v>
      </c>
      <c r="E212" s="112">
        <f>1/L205</f>
        <v>0.125</v>
      </c>
      <c r="F212" s="112">
        <f>1/L206</f>
        <v>0.125</v>
      </c>
      <c r="G212" s="112">
        <f>1/L207</f>
        <v>0.1</v>
      </c>
      <c r="H212" s="112">
        <f>1/L208</f>
        <v>0.1</v>
      </c>
      <c r="I212" s="112">
        <f>1/L209</f>
        <v>0.1</v>
      </c>
      <c r="J212" s="112">
        <f>1/L210</f>
        <v>0.125</v>
      </c>
      <c r="K212" s="112">
        <f>1/L211</f>
        <v>0.125</v>
      </c>
      <c r="L212" s="112">
        <v>1</v>
      </c>
      <c r="M212" s="112">
        <f t="shared" ref="M212" si="111">ABS(IF($E38-$E$39&lt;0,1/(($E38-$E$39)+(-1)),IF($E38-$E$39&gt;=0,($E38-$E$39)+1)))</f>
        <v>1</v>
      </c>
      <c r="N212" s="112">
        <f t="shared" ref="N212:N213" si="112">ABS(IF($E38-$E$40&lt;0,1/(($E38-$E$40)+(-1)),IF($E38-$E$40&gt;=0,($E38-$E$40)+1)))</f>
        <v>1</v>
      </c>
      <c r="O212" s="112">
        <f t="shared" ref="O212:O214" si="113">ABS(IF($E38-$E$41&lt;0,1/(($E38-$E$41)+(-1)),IF($E38-$E$41&gt;=0,($E38-$E$41)+1)))</f>
        <v>1</v>
      </c>
      <c r="P212" s="112">
        <f t="shared" ref="P212:P215" si="114">ABS(IF($E38-$E$42&lt;0,1/(($E38-$E$42)+(-1)),IF($E38-$E$42&gt;=0,($E38-$E$42)+1)))</f>
        <v>1</v>
      </c>
      <c r="Q212" s="112">
        <f t="shared" ref="Q212:Q216" si="115">ABS(IF($E38-$E$43&lt;0,1/(($E38-$E$43)+(-1)),IF($E38-$E$43&gt;=0,($E38-$E$43)+1)))</f>
        <v>1</v>
      </c>
      <c r="R212" s="112">
        <f t="shared" ref="R212:R217" si="116">ABS(IF($E38-$E$44&lt;0,1/(($E38-$E$44)+(-1)),IF($E38-$E$44&gt;=0,($E38-$E$44)+1)))</f>
        <v>1</v>
      </c>
      <c r="S212" s="112">
        <f t="shared" ref="S212:S218" si="117">ABS(IF($E38-$E$45&lt;0,1/(($E38-$E$45)+(-1)),IF($E38-$E$45&gt;=0,($E38-$E$45)+1)))</f>
        <v>1</v>
      </c>
      <c r="T212" s="112">
        <f t="shared" ref="T212:T219" si="118">ABS(IF($E38-$E$46&lt;0,1/(($E38-$E$46)+(-1)),IF($E38-$E$46&gt;=0,($E38-$E$46)+1)))</f>
        <v>1</v>
      </c>
      <c r="U212" s="112">
        <f t="shared" ref="U212:U220" si="119">ABS(IF($E38-$E$47&lt;0,1/(($E38-$E$47)+(-1)),IF($E38-$E$47&gt;=0,($E38-$E$47)+1)))</f>
        <v>1</v>
      </c>
      <c r="V212" s="112">
        <f t="shared" ref="V212:V221" si="120">ABS(IF($E38-$E$48&lt;0,1/(($E38-$E$48)+(-1)),IF($E38-$E$48&gt;=0,($E38-$E$48)+1)))</f>
        <v>1</v>
      </c>
    </row>
    <row r="213" spans="1:22" x14ac:dyDescent="0.25">
      <c r="A213" s="112" t="s">
        <v>16</v>
      </c>
      <c r="B213" s="112">
        <f>1/M202</f>
        <v>0.125</v>
      </c>
      <c r="C213" s="112">
        <f>1/M203</f>
        <v>0.1</v>
      </c>
      <c r="D213" s="112">
        <f>1/M204</f>
        <v>0.1111111111111111</v>
      </c>
      <c r="E213" s="112">
        <f>1/M204</f>
        <v>0.1111111111111111</v>
      </c>
      <c r="F213" s="112">
        <f>1/M206</f>
        <v>0.125</v>
      </c>
      <c r="G213" s="112">
        <f>1/M207</f>
        <v>0.1</v>
      </c>
      <c r="H213" s="112">
        <f>1/M208</f>
        <v>0.1</v>
      </c>
      <c r="I213" s="112">
        <f>1/M209</f>
        <v>0.1</v>
      </c>
      <c r="J213" s="112">
        <f>1/M210</f>
        <v>0.125</v>
      </c>
      <c r="K213" s="112">
        <f>1/M211</f>
        <v>0.125</v>
      </c>
      <c r="L213" s="112">
        <f>1/M212</f>
        <v>1</v>
      </c>
      <c r="M213" s="112">
        <v>1</v>
      </c>
      <c r="N213" s="112">
        <f t="shared" si="112"/>
        <v>1</v>
      </c>
      <c r="O213" s="112">
        <f t="shared" si="113"/>
        <v>1</v>
      </c>
      <c r="P213" s="112">
        <f t="shared" si="114"/>
        <v>1</v>
      </c>
      <c r="Q213" s="112">
        <f t="shared" si="115"/>
        <v>1</v>
      </c>
      <c r="R213" s="112">
        <f t="shared" si="116"/>
        <v>1</v>
      </c>
      <c r="S213" s="112">
        <f t="shared" si="117"/>
        <v>1</v>
      </c>
      <c r="T213" s="112">
        <f t="shared" si="118"/>
        <v>1</v>
      </c>
      <c r="U213" s="112">
        <f t="shared" si="119"/>
        <v>1</v>
      </c>
      <c r="V213" s="112">
        <f t="shared" si="120"/>
        <v>1</v>
      </c>
    </row>
    <row r="214" spans="1:22" x14ac:dyDescent="0.25">
      <c r="A214" s="112" t="s">
        <v>17</v>
      </c>
      <c r="B214" s="112">
        <f>1/N202</f>
        <v>0.125</v>
      </c>
      <c r="C214" s="112">
        <f>1/N203</f>
        <v>0.1</v>
      </c>
      <c r="D214" s="112">
        <f>1/N204</f>
        <v>0.1111111111111111</v>
      </c>
      <c r="E214" s="112">
        <f>1/N204</f>
        <v>0.1111111111111111</v>
      </c>
      <c r="F214" s="112">
        <f>1/N206</f>
        <v>0.125</v>
      </c>
      <c r="G214" s="112">
        <f>1/N207</f>
        <v>0.1</v>
      </c>
      <c r="H214" s="112">
        <f>1/N208</f>
        <v>0.1</v>
      </c>
      <c r="I214" s="112">
        <f>1/N209</f>
        <v>0.1</v>
      </c>
      <c r="J214" s="112">
        <f>1/N210</f>
        <v>0.125</v>
      </c>
      <c r="K214" s="112">
        <f>1/N211</f>
        <v>0.125</v>
      </c>
      <c r="L214" s="112">
        <f>1/N212</f>
        <v>1</v>
      </c>
      <c r="M214" s="112">
        <f>1/N213</f>
        <v>1</v>
      </c>
      <c r="N214" s="112">
        <v>1</v>
      </c>
      <c r="O214" s="112">
        <f t="shared" si="113"/>
        <v>1</v>
      </c>
      <c r="P214" s="112">
        <f t="shared" si="114"/>
        <v>1</v>
      </c>
      <c r="Q214" s="112">
        <f t="shared" si="115"/>
        <v>1</v>
      </c>
      <c r="R214" s="112">
        <f t="shared" si="116"/>
        <v>1</v>
      </c>
      <c r="S214" s="112">
        <f t="shared" si="117"/>
        <v>1</v>
      </c>
      <c r="T214" s="112">
        <f t="shared" si="118"/>
        <v>1</v>
      </c>
      <c r="U214" s="112">
        <f t="shared" si="119"/>
        <v>1</v>
      </c>
      <c r="V214" s="112">
        <f t="shared" si="120"/>
        <v>1</v>
      </c>
    </row>
    <row r="215" spans="1:22" x14ac:dyDescent="0.25">
      <c r="A215" s="112" t="s">
        <v>18</v>
      </c>
      <c r="B215" s="112">
        <f>1/O202</f>
        <v>0.125</v>
      </c>
      <c r="C215" s="112">
        <f>1/O203</f>
        <v>0.1</v>
      </c>
      <c r="D215" s="112">
        <f>1/O204</f>
        <v>0.1111111111111111</v>
      </c>
      <c r="E215" s="112">
        <f>1/O204</f>
        <v>0.1111111111111111</v>
      </c>
      <c r="F215" s="112">
        <f>1/O206</f>
        <v>0.125</v>
      </c>
      <c r="G215" s="112">
        <f>1/O207</f>
        <v>0.1</v>
      </c>
      <c r="H215" s="112">
        <f>1/O208</f>
        <v>0.1</v>
      </c>
      <c r="I215" s="112">
        <f>1/O209</f>
        <v>0.1</v>
      </c>
      <c r="J215" s="112">
        <f>1/O210</f>
        <v>0.125</v>
      </c>
      <c r="K215" s="112">
        <f>1/O211</f>
        <v>0.125</v>
      </c>
      <c r="L215" s="112">
        <f>1/O212</f>
        <v>1</v>
      </c>
      <c r="M215" s="112">
        <f>1/O213</f>
        <v>1</v>
      </c>
      <c r="N215" s="112">
        <f>1/O214</f>
        <v>1</v>
      </c>
      <c r="O215" s="112">
        <v>1</v>
      </c>
      <c r="P215" s="112">
        <f t="shared" si="114"/>
        <v>1</v>
      </c>
      <c r="Q215" s="112">
        <f t="shared" si="115"/>
        <v>1</v>
      </c>
      <c r="R215" s="112">
        <f t="shared" si="116"/>
        <v>1</v>
      </c>
      <c r="S215" s="112">
        <f t="shared" si="117"/>
        <v>1</v>
      </c>
      <c r="T215" s="112">
        <f t="shared" si="118"/>
        <v>1</v>
      </c>
      <c r="U215" s="112">
        <f t="shared" si="119"/>
        <v>1</v>
      </c>
      <c r="V215" s="112">
        <f t="shared" si="120"/>
        <v>1</v>
      </c>
    </row>
    <row r="216" spans="1:22" x14ac:dyDescent="0.25">
      <c r="A216" s="112" t="s">
        <v>19</v>
      </c>
      <c r="B216" s="112">
        <f>1/P202</f>
        <v>0.125</v>
      </c>
      <c r="C216" s="112">
        <f>1/P203</f>
        <v>0.1</v>
      </c>
      <c r="D216" s="112">
        <f>1/P204</f>
        <v>0.1111111111111111</v>
      </c>
      <c r="E216" s="112">
        <f>1/P204</f>
        <v>0.1111111111111111</v>
      </c>
      <c r="F216" s="112">
        <f>1/P206</f>
        <v>0.125</v>
      </c>
      <c r="G216" s="112">
        <f>1/P207</f>
        <v>0.1</v>
      </c>
      <c r="H216" s="112">
        <f>1/P208</f>
        <v>0.1</v>
      </c>
      <c r="I216" s="112">
        <f>1/P209</f>
        <v>0.1</v>
      </c>
      <c r="J216" s="112">
        <f>1/P210</f>
        <v>0.125</v>
      </c>
      <c r="K216" s="112">
        <f>1/P211</f>
        <v>0.125</v>
      </c>
      <c r="L216" s="112">
        <f>1/P212</f>
        <v>1</v>
      </c>
      <c r="M216" s="112">
        <f>1/P213</f>
        <v>1</v>
      </c>
      <c r="N216" s="112">
        <f>1/P214</f>
        <v>1</v>
      </c>
      <c r="O216" s="112">
        <f>1/P215</f>
        <v>1</v>
      </c>
      <c r="P216" s="112">
        <v>1</v>
      </c>
      <c r="Q216" s="112">
        <f t="shared" si="115"/>
        <v>1</v>
      </c>
      <c r="R216" s="112">
        <f t="shared" si="116"/>
        <v>1</v>
      </c>
      <c r="S216" s="112">
        <f t="shared" si="117"/>
        <v>1</v>
      </c>
      <c r="T216" s="112">
        <f t="shared" si="118"/>
        <v>1</v>
      </c>
      <c r="U216" s="112">
        <f t="shared" si="119"/>
        <v>1</v>
      </c>
      <c r="V216" s="112">
        <f t="shared" si="120"/>
        <v>1</v>
      </c>
    </row>
    <row r="217" spans="1:22" x14ac:dyDescent="0.25">
      <c r="A217" s="112" t="s">
        <v>51</v>
      </c>
      <c r="B217" s="112">
        <f>1/Q202</f>
        <v>0.125</v>
      </c>
      <c r="C217" s="112">
        <f>1/Q203</f>
        <v>0.1</v>
      </c>
      <c r="D217" s="112">
        <f>1/Q204</f>
        <v>0.1111111111111111</v>
      </c>
      <c r="E217" s="112">
        <f>1/Q204</f>
        <v>0.1111111111111111</v>
      </c>
      <c r="F217" s="112">
        <f>1/Q206</f>
        <v>0.125</v>
      </c>
      <c r="G217" s="112">
        <f>1/Q207</f>
        <v>0.1</v>
      </c>
      <c r="H217" s="112">
        <f>1/Q208</f>
        <v>0.1</v>
      </c>
      <c r="I217" s="112">
        <f>1/Q209</f>
        <v>0.1</v>
      </c>
      <c r="J217" s="112">
        <f>1/Q210</f>
        <v>0.125</v>
      </c>
      <c r="K217" s="112">
        <f>1/Q211</f>
        <v>0.125</v>
      </c>
      <c r="L217" s="112">
        <f>1/Q212</f>
        <v>1</v>
      </c>
      <c r="M217" s="112">
        <f>1/Q213</f>
        <v>1</v>
      </c>
      <c r="N217" s="112">
        <f>1/Q214</f>
        <v>1</v>
      </c>
      <c r="O217" s="112">
        <f>1/Q215</f>
        <v>1</v>
      </c>
      <c r="P217" s="112">
        <f>1/Q216</f>
        <v>1</v>
      </c>
      <c r="Q217" s="112">
        <v>1</v>
      </c>
      <c r="R217" s="112">
        <f t="shared" si="116"/>
        <v>1</v>
      </c>
      <c r="S217" s="112">
        <f t="shared" si="117"/>
        <v>1</v>
      </c>
      <c r="T217" s="112">
        <f t="shared" si="118"/>
        <v>1</v>
      </c>
      <c r="U217" s="112">
        <f t="shared" si="119"/>
        <v>1</v>
      </c>
      <c r="V217" s="112">
        <f t="shared" si="120"/>
        <v>1</v>
      </c>
    </row>
    <row r="218" spans="1:22" x14ac:dyDescent="0.25">
      <c r="A218" s="112" t="s">
        <v>52</v>
      </c>
      <c r="B218" s="112">
        <f>1/R202</f>
        <v>0.125</v>
      </c>
      <c r="C218" s="112">
        <f>1/R203</f>
        <v>0.1</v>
      </c>
      <c r="D218" s="112">
        <f>1/R204</f>
        <v>0.1111111111111111</v>
      </c>
      <c r="E218" s="112">
        <f>1/R204</f>
        <v>0.1111111111111111</v>
      </c>
      <c r="F218" s="112">
        <f>1/R206</f>
        <v>0.125</v>
      </c>
      <c r="G218" s="112">
        <f>1/R207</f>
        <v>0.1</v>
      </c>
      <c r="H218" s="112">
        <f>1/R208</f>
        <v>0.1</v>
      </c>
      <c r="I218" s="112">
        <f>1/R209</f>
        <v>0.1</v>
      </c>
      <c r="J218" s="112">
        <f>1/R210</f>
        <v>0.125</v>
      </c>
      <c r="K218" s="112">
        <f>1/R211</f>
        <v>0.125</v>
      </c>
      <c r="L218" s="112">
        <f>1/R212</f>
        <v>1</v>
      </c>
      <c r="M218" s="112">
        <f>1/R213</f>
        <v>1</v>
      </c>
      <c r="N218" s="112">
        <f>1/R214</f>
        <v>1</v>
      </c>
      <c r="O218" s="112">
        <f>1/R215</f>
        <v>1</v>
      </c>
      <c r="P218" s="112">
        <f>1/R216</f>
        <v>1</v>
      </c>
      <c r="Q218" s="112">
        <f>1/R217</f>
        <v>1</v>
      </c>
      <c r="R218" s="112">
        <v>1</v>
      </c>
      <c r="S218" s="112">
        <f t="shared" si="117"/>
        <v>1</v>
      </c>
      <c r="T218" s="112">
        <f t="shared" si="118"/>
        <v>1</v>
      </c>
      <c r="U218" s="112">
        <f t="shared" si="119"/>
        <v>1</v>
      </c>
      <c r="V218" s="112">
        <f t="shared" si="120"/>
        <v>1</v>
      </c>
    </row>
    <row r="219" spans="1:22" x14ac:dyDescent="0.25">
      <c r="A219" s="112" t="s">
        <v>53</v>
      </c>
      <c r="B219" s="112">
        <f>1/S202</f>
        <v>0.125</v>
      </c>
      <c r="C219" s="112">
        <f>1/S203</f>
        <v>0.1</v>
      </c>
      <c r="D219" s="112">
        <f>1/S204</f>
        <v>0.1111111111111111</v>
      </c>
      <c r="E219" s="112">
        <f>1/S204</f>
        <v>0.1111111111111111</v>
      </c>
      <c r="F219" s="112">
        <f>1/S206</f>
        <v>0.125</v>
      </c>
      <c r="G219" s="112">
        <f>1/S207</f>
        <v>0.1</v>
      </c>
      <c r="H219" s="112">
        <f>1/S208</f>
        <v>0.1</v>
      </c>
      <c r="I219" s="112">
        <f>1/S209</f>
        <v>0.1</v>
      </c>
      <c r="J219" s="112">
        <f>1/S210</f>
        <v>0.125</v>
      </c>
      <c r="K219" s="112">
        <f>1/S211</f>
        <v>0.125</v>
      </c>
      <c r="L219" s="112">
        <f>1/S212</f>
        <v>1</v>
      </c>
      <c r="M219" s="112">
        <f>1/S213</f>
        <v>1</v>
      </c>
      <c r="N219" s="112">
        <f>1/S214</f>
        <v>1</v>
      </c>
      <c r="O219" s="112">
        <f>1/S215</f>
        <v>1</v>
      </c>
      <c r="P219" s="112">
        <f>1/S216</f>
        <v>1</v>
      </c>
      <c r="Q219" s="112">
        <f>1/S217</f>
        <v>1</v>
      </c>
      <c r="R219" s="112">
        <f>1/S218</f>
        <v>1</v>
      </c>
      <c r="S219" s="112">
        <v>1</v>
      </c>
      <c r="T219" s="112">
        <f t="shared" si="118"/>
        <v>1</v>
      </c>
      <c r="U219" s="112">
        <f t="shared" si="119"/>
        <v>1</v>
      </c>
      <c r="V219" s="112">
        <f t="shared" si="120"/>
        <v>1</v>
      </c>
    </row>
    <row r="220" spans="1:22" x14ac:dyDescent="0.25">
      <c r="A220" s="112" t="s">
        <v>54</v>
      </c>
      <c r="B220" s="112">
        <f>1/T202</f>
        <v>0.125</v>
      </c>
      <c r="C220" s="112">
        <f>1/T203</f>
        <v>0.1</v>
      </c>
      <c r="D220" s="112">
        <f>1/T204</f>
        <v>0.1111111111111111</v>
      </c>
      <c r="E220" s="112">
        <f>1/T204</f>
        <v>0.1111111111111111</v>
      </c>
      <c r="F220" s="112">
        <f>1/T206</f>
        <v>0.125</v>
      </c>
      <c r="G220" s="112">
        <f>1/T207</f>
        <v>0.1</v>
      </c>
      <c r="H220" s="112">
        <f>1/T208</f>
        <v>0.1</v>
      </c>
      <c r="I220" s="112">
        <f>1/T209</f>
        <v>0.1</v>
      </c>
      <c r="J220" s="112">
        <f>1/T210</f>
        <v>0.125</v>
      </c>
      <c r="K220" s="112">
        <f>1/T211</f>
        <v>0.125</v>
      </c>
      <c r="L220" s="112">
        <f>1/T212</f>
        <v>1</v>
      </c>
      <c r="M220" s="112">
        <f>1/T213</f>
        <v>1</v>
      </c>
      <c r="N220" s="112">
        <f>1/T214</f>
        <v>1</v>
      </c>
      <c r="O220" s="112">
        <f>1/T215</f>
        <v>1</v>
      </c>
      <c r="P220" s="112">
        <f>1/T216</f>
        <v>1</v>
      </c>
      <c r="Q220" s="112">
        <f>1/T217</f>
        <v>1</v>
      </c>
      <c r="R220" s="112">
        <f>1/T218</f>
        <v>1</v>
      </c>
      <c r="S220" s="112">
        <f>1/T219</f>
        <v>1</v>
      </c>
      <c r="T220" s="112">
        <v>1</v>
      </c>
      <c r="U220" s="112">
        <f t="shared" si="119"/>
        <v>1</v>
      </c>
      <c r="V220" s="112">
        <f t="shared" si="120"/>
        <v>1</v>
      </c>
    </row>
    <row r="221" spans="1:22" x14ac:dyDescent="0.25">
      <c r="A221" s="112" t="s">
        <v>55</v>
      </c>
      <c r="B221" s="112">
        <f>1/U202</f>
        <v>0.125</v>
      </c>
      <c r="C221" s="112">
        <f>1/U203</f>
        <v>0.1</v>
      </c>
      <c r="D221" s="112">
        <f>1/U204</f>
        <v>0.1111111111111111</v>
      </c>
      <c r="E221" s="112">
        <f>1/U204</f>
        <v>0.1111111111111111</v>
      </c>
      <c r="F221" s="112">
        <f>1/U206</f>
        <v>0.125</v>
      </c>
      <c r="G221" s="112">
        <f>1/U207</f>
        <v>0.1</v>
      </c>
      <c r="H221" s="112">
        <f>1/U208</f>
        <v>0.1</v>
      </c>
      <c r="I221" s="112">
        <f>1/U209</f>
        <v>0.1</v>
      </c>
      <c r="J221" s="112">
        <f>1/U210</f>
        <v>0.125</v>
      </c>
      <c r="K221" s="112">
        <f>1/U211</f>
        <v>0.125</v>
      </c>
      <c r="L221" s="112">
        <f>1/U212</f>
        <v>1</v>
      </c>
      <c r="M221" s="112">
        <f>1/U213</f>
        <v>1</v>
      </c>
      <c r="N221" s="112">
        <f>1/U214</f>
        <v>1</v>
      </c>
      <c r="O221" s="112">
        <f>1/U215</f>
        <v>1</v>
      </c>
      <c r="P221" s="112">
        <f>1/U216</f>
        <v>1</v>
      </c>
      <c r="Q221" s="112">
        <f>1/U217</f>
        <v>1</v>
      </c>
      <c r="R221" s="112">
        <f>1/U218</f>
        <v>1</v>
      </c>
      <c r="S221" s="112">
        <f>1/U219</f>
        <v>1</v>
      </c>
      <c r="T221" s="112">
        <f>1/U220</f>
        <v>1</v>
      </c>
      <c r="U221" s="112">
        <v>1</v>
      </c>
      <c r="V221" s="112">
        <f t="shared" si="120"/>
        <v>1</v>
      </c>
    </row>
    <row r="222" spans="1:22" x14ac:dyDescent="0.25">
      <c r="A222" s="112" t="s">
        <v>56</v>
      </c>
      <c r="B222" s="112">
        <f>1/V202</f>
        <v>0.125</v>
      </c>
      <c r="C222" s="112">
        <f>1/V203</f>
        <v>0.1</v>
      </c>
      <c r="D222" s="112">
        <f>1/V204</f>
        <v>0.1111111111111111</v>
      </c>
      <c r="E222" s="112">
        <f>1/V204</f>
        <v>0.1111111111111111</v>
      </c>
      <c r="F222" s="112">
        <f>1/V206</f>
        <v>0.125</v>
      </c>
      <c r="G222" s="112">
        <f>1/V207</f>
        <v>0.1</v>
      </c>
      <c r="H222" s="112">
        <f>1/V208</f>
        <v>0.1</v>
      </c>
      <c r="I222" s="112">
        <f>1/V209</f>
        <v>0.1</v>
      </c>
      <c r="J222" s="112">
        <f>1/V210</f>
        <v>0.125</v>
      </c>
      <c r="K222" s="112">
        <f>1/V211</f>
        <v>0.125</v>
      </c>
      <c r="L222" s="112">
        <f>1/V212</f>
        <v>1</v>
      </c>
      <c r="M222" s="112">
        <f>1/V213</f>
        <v>1</v>
      </c>
      <c r="N222" s="112">
        <f>1/V214</f>
        <v>1</v>
      </c>
      <c r="O222" s="112">
        <f>1/V215</f>
        <v>1</v>
      </c>
      <c r="P222" s="112">
        <f>1/V216</f>
        <v>1</v>
      </c>
      <c r="Q222" s="112">
        <f>1/V217</f>
        <v>1</v>
      </c>
      <c r="R222" s="112">
        <f>1/V218</f>
        <v>1</v>
      </c>
      <c r="S222" s="112">
        <f>1/V219</f>
        <v>1</v>
      </c>
      <c r="T222" s="112">
        <f>1/V220</f>
        <v>1</v>
      </c>
      <c r="U222" s="112">
        <f>1/V221</f>
        <v>1</v>
      </c>
      <c r="V222" s="112">
        <v>1</v>
      </c>
    </row>
    <row r="223" spans="1:22" x14ac:dyDescent="0.25">
      <c r="A223" s="112" t="s">
        <v>43</v>
      </c>
      <c r="B223" s="112">
        <f t="shared" ref="B223:V223" si="121">SUM(B202:B222)</f>
        <v>20.375</v>
      </c>
      <c r="C223" s="112">
        <f t="shared" si="121"/>
        <v>7.2666666666666622</v>
      </c>
      <c r="D223" s="112">
        <f t="shared" si="121"/>
        <v>12.722222222222218</v>
      </c>
      <c r="E223" s="112">
        <f t="shared" si="121"/>
        <v>20.236111111111107</v>
      </c>
      <c r="F223" s="112">
        <f t="shared" si="121"/>
        <v>20.375</v>
      </c>
      <c r="G223" s="112">
        <f t="shared" si="121"/>
        <v>7.2666666666666622</v>
      </c>
      <c r="H223" s="112">
        <f t="shared" si="121"/>
        <v>7.2666666666666622</v>
      </c>
      <c r="I223" s="112">
        <f t="shared" si="121"/>
        <v>7.2666666666666622</v>
      </c>
      <c r="J223" s="112">
        <f t="shared" si="121"/>
        <v>20.375</v>
      </c>
      <c r="K223" s="112">
        <f t="shared" si="121"/>
        <v>20.375</v>
      </c>
      <c r="L223" s="112">
        <f t="shared" si="121"/>
        <v>100</v>
      </c>
      <c r="M223" s="112">
        <f t="shared" si="121"/>
        <v>100</v>
      </c>
      <c r="N223" s="112">
        <f t="shared" si="121"/>
        <v>100</v>
      </c>
      <c r="O223" s="112">
        <f t="shared" si="121"/>
        <v>100</v>
      </c>
      <c r="P223" s="112">
        <f t="shared" si="121"/>
        <v>100</v>
      </c>
      <c r="Q223" s="112">
        <f t="shared" si="121"/>
        <v>100</v>
      </c>
      <c r="R223" s="112">
        <f t="shared" si="121"/>
        <v>100</v>
      </c>
      <c r="S223" s="112">
        <f t="shared" si="121"/>
        <v>100</v>
      </c>
      <c r="T223" s="112">
        <f t="shared" si="121"/>
        <v>100</v>
      </c>
      <c r="U223" s="112">
        <f t="shared" si="121"/>
        <v>100</v>
      </c>
      <c r="V223" s="112">
        <f t="shared" si="121"/>
        <v>100</v>
      </c>
    </row>
    <row r="225" spans="1:23" x14ac:dyDescent="0.25">
      <c r="A225" s="112" t="s">
        <v>394</v>
      </c>
    </row>
    <row r="226" spans="1:23" x14ac:dyDescent="0.25">
      <c r="A226" s="112" t="s">
        <v>20</v>
      </c>
      <c r="B226" s="112" t="s">
        <v>5</v>
      </c>
      <c r="C226" s="112" t="s">
        <v>6</v>
      </c>
      <c r="D226" s="112" t="s">
        <v>7</v>
      </c>
      <c r="E226" s="112" t="s">
        <v>8</v>
      </c>
      <c r="F226" s="112" t="s">
        <v>9</v>
      </c>
      <c r="G226" s="112" t="s">
        <v>10</v>
      </c>
      <c r="H226" s="112" t="s">
        <v>11</v>
      </c>
      <c r="I226" s="112" t="s">
        <v>12</v>
      </c>
      <c r="J226" s="112" t="s">
        <v>13</v>
      </c>
      <c r="K226" s="112" t="s">
        <v>14</v>
      </c>
      <c r="L226" s="112" t="s">
        <v>15</v>
      </c>
      <c r="M226" s="112" t="s">
        <v>16</v>
      </c>
      <c r="N226" s="112" t="s">
        <v>17</v>
      </c>
      <c r="O226" s="112" t="s">
        <v>18</v>
      </c>
      <c r="P226" s="112" t="s">
        <v>19</v>
      </c>
      <c r="Q226" s="112" t="s">
        <v>51</v>
      </c>
      <c r="R226" s="112" t="s">
        <v>52</v>
      </c>
      <c r="S226" s="112" t="s">
        <v>53</v>
      </c>
      <c r="T226" s="112" t="s">
        <v>54</v>
      </c>
      <c r="U226" s="112" t="s">
        <v>55</v>
      </c>
      <c r="V226" s="112" t="s">
        <v>56</v>
      </c>
      <c r="W226" s="112" t="s">
        <v>222</v>
      </c>
    </row>
    <row r="227" spans="1:23" x14ac:dyDescent="0.25">
      <c r="A227" s="112" t="s">
        <v>5</v>
      </c>
      <c r="B227" s="112">
        <f t="shared" ref="B227:V239" si="122">B202/B$223</f>
        <v>4.9079754601226995E-2</v>
      </c>
      <c r="C227" s="112">
        <f t="shared" si="122"/>
        <v>4.5871559633027546E-2</v>
      </c>
      <c r="D227" s="112">
        <f t="shared" si="122"/>
        <v>3.9301310043668138E-2</v>
      </c>
      <c r="E227" s="112">
        <f t="shared" si="122"/>
        <v>4.9416609471516826E-2</v>
      </c>
      <c r="F227" s="112">
        <f t="shared" si="122"/>
        <v>4.9079754601226995E-2</v>
      </c>
      <c r="G227" s="112">
        <f t="shared" si="122"/>
        <v>4.5871559633027546E-2</v>
      </c>
      <c r="H227" s="112">
        <f t="shared" si="122"/>
        <v>4.5871559633027546E-2</v>
      </c>
      <c r="I227" s="112">
        <f t="shared" si="122"/>
        <v>4.5871559633027546E-2</v>
      </c>
      <c r="J227" s="112">
        <f t="shared" si="122"/>
        <v>4.9079754601226995E-2</v>
      </c>
      <c r="K227" s="112">
        <f t="shared" si="122"/>
        <v>4.9079754601226995E-2</v>
      </c>
      <c r="L227" s="112">
        <f t="shared" si="122"/>
        <v>0.08</v>
      </c>
      <c r="M227" s="112">
        <f t="shared" si="122"/>
        <v>0.08</v>
      </c>
      <c r="N227" s="112">
        <f t="shared" si="122"/>
        <v>0.08</v>
      </c>
      <c r="O227" s="112">
        <f t="shared" si="122"/>
        <v>0.08</v>
      </c>
      <c r="P227" s="112">
        <f t="shared" si="122"/>
        <v>0.08</v>
      </c>
      <c r="Q227" s="112">
        <f t="shared" si="122"/>
        <v>0.08</v>
      </c>
      <c r="R227" s="112">
        <f t="shared" si="122"/>
        <v>0.08</v>
      </c>
      <c r="S227" s="112">
        <f t="shared" si="122"/>
        <v>0.08</v>
      </c>
      <c r="T227" s="112">
        <f t="shared" si="122"/>
        <v>0.08</v>
      </c>
      <c r="U227" s="112">
        <f t="shared" si="122"/>
        <v>0.08</v>
      </c>
      <c r="V227" s="112">
        <f t="shared" si="122"/>
        <v>0.08</v>
      </c>
      <c r="W227" s="112">
        <f t="shared" ref="W227:W247" si="123">AVERAGE(B227:V227)</f>
        <v>6.4215389354866814E-2</v>
      </c>
    </row>
    <row r="228" spans="1:23" x14ac:dyDescent="0.25">
      <c r="A228" s="112" t="s">
        <v>6</v>
      </c>
      <c r="B228" s="112">
        <f t="shared" si="122"/>
        <v>0.14723926380368099</v>
      </c>
      <c r="C228" s="112">
        <f t="shared" si="122"/>
        <v>0.13761467889908266</v>
      </c>
      <c r="D228" s="112">
        <f t="shared" si="122"/>
        <v>0.15720524017467255</v>
      </c>
      <c r="E228" s="112">
        <f t="shared" si="122"/>
        <v>0.14824982841455048</v>
      </c>
      <c r="F228" s="112">
        <f t="shared" si="122"/>
        <v>0.14723926380368099</v>
      </c>
      <c r="G228" s="112">
        <f t="shared" si="122"/>
        <v>0.13761467889908266</v>
      </c>
      <c r="H228" s="112">
        <f t="shared" si="122"/>
        <v>0.13761467889908266</v>
      </c>
      <c r="I228" s="112">
        <f t="shared" si="122"/>
        <v>0.13761467889908266</v>
      </c>
      <c r="J228" s="112">
        <f t="shared" si="122"/>
        <v>0.14723926380368099</v>
      </c>
      <c r="K228" s="112">
        <f t="shared" si="122"/>
        <v>0.14723926380368099</v>
      </c>
      <c r="L228" s="112">
        <f t="shared" si="122"/>
        <v>0.1</v>
      </c>
      <c r="M228" s="112">
        <f t="shared" si="122"/>
        <v>0.1</v>
      </c>
      <c r="N228" s="112">
        <f t="shared" si="122"/>
        <v>0.1</v>
      </c>
      <c r="O228" s="112">
        <f t="shared" si="122"/>
        <v>0.1</v>
      </c>
      <c r="P228" s="112">
        <f t="shared" si="122"/>
        <v>0.1</v>
      </c>
      <c r="Q228" s="112">
        <f t="shared" si="122"/>
        <v>0.1</v>
      </c>
      <c r="R228" s="112">
        <f t="shared" si="122"/>
        <v>0.1</v>
      </c>
      <c r="S228" s="112">
        <f t="shared" si="122"/>
        <v>0.1</v>
      </c>
      <c r="T228" s="112">
        <f t="shared" si="122"/>
        <v>0.1</v>
      </c>
      <c r="U228" s="112">
        <f t="shared" si="122"/>
        <v>0.1</v>
      </c>
      <c r="V228" s="112">
        <f t="shared" si="122"/>
        <v>0.1</v>
      </c>
      <c r="W228" s="112">
        <f t="shared" si="123"/>
        <v>0.12118432568572755</v>
      </c>
    </row>
    <row r="229" spans="1:23" x14ac:dyDescent="0.25">
      <c r="A229" s="112" t="s">
        <v>7</v>
      </c>
      <c r="B229" s="112">
        <f t="shared" si="122"/>
        <v>9.815950920245399E-2</v>
      </c>
      <c r="C229" s="112">
        <f t="shared" si="122"/>
        <v>6.880733944954133E-2</v>
      </c>
      <c r="D229" s="112">
        <f t="shared" si="122"/>
        <v>7.8602620087336275E-2</v>
      </c>
      <c r="E229" s="112">
        <f t="shared" si="122"/>
        <v>9.8833218943033652E-2</v>
      </c>
      <c r="F229" s="112">
        <f t="shared" si="122"/>
        <v>9.815950920245399E-2</v>
      </c>
      <c r="G229" s="112">
        <f t="shared" si="122"/>
        <v>6.880733944954133E-2</v>
      </c>
      <c r="H229" s="112">
        <f t="shared" si="122"/>
        <v>6.880733944954133E-2</v>
      </c>
      <c r="I229" s="112">
        <f t="shared" si="122"/>
        <v>6.880733944954133E-2</v>
      </c>
      <c r="J229" s="112">
        <f t="shared" si="122"/>
        <v>9.815950920245399E-2</v>
      </c>
      <c r="K229" s="112">
        <f t="shared" si="122"/>
        <v>9.815950920245399E-2</v>
      </c>
      <c r="L229" s="112">
        <f t="shared" si="122"/>
        <v>0.09</v>
      </c>
      <c r="M229" s="112">
        <f t="shared" si="122"/>
        <v>0.09</v>
      </c>
      <c r="N229" s="112">
        <f t="shared" si="122"/>
        <v>0.09</v>
      </c>
      <c r="O229" s="112">
        <f t="shared" si="122"/>
        <v>0.09</v>
      </c>
      <c r="P229" s="112">
        <f t="shared" si="122"/>
        <v>0.09</v>
      </c>
      <c r="Q229" s="112">
        <f t="shared" si="122"/>
        <v>0.09</v>
      </c>
      <c r="R229" s="112">
        <f t="shared" si="122"/>
        <v>0.09</v>
      </c>
      <c r="S229" s="112">
        <f t="shared" si="122"/>
        <v>0.09</v>
      </c>
      <c r="T229" s="112">
        <f t="shared" si="122"/>
        <v>0.09</v>
      </c>
      <c r="U229" s="112">
        <f t="shared" si="122"/>
        <v>0.09</v>
      </c>
      <c r="V229" s="112">
        <f t="shared" si="122"/>
        <v>0.09</v>
      </c>
      <c r="W229" s="112">
        <f t="shared" si="123"/>
        <v>8.7395392078016762E-2</v>
      </c>
    </row>
    <row r="230" spans="1:23" x14ac:dyDescent="0.25">
      <c r="A230" s="112" t="s">
        <v>8</v>
      </c>
      <c r="B230" s="112">
        <f t="shared" si="122"/>
        <v>4.9079754601226995E-2</v>
      </c>
      <c r="C230" s="112">
        <f t="shared" si="122"/>
        <v>4.5871559633027546E-2</v>
      </c>
      <c r="D230" s="112">
        <f t="shared" si="122"/>
        <v>3.9301310043668138E-2</v>
      </c>
      <c r="E230" s="112">
        <f t="shared" si="122"/>
        <v>4.9416609471516826E-2</v>
      </c>
      <c r="F230" s="112">
        <f t="shared" si="122"/>
        <v>4.9079754601226995E-2</v>
      </c>
      <c r="G230" s="112">
        <f t="shared" si="122"/>
        <v>4.5871559633027546E-2</v>
      </c>
      <c r="H230" s="112">
        <f t="shared" si="122"/>
        <v>4.5871559633027546E-2</v>
      </c>
      <c r="I230" s="112">
        <f t="shared" si="122"/>
        <v>4.5871559633027546E-2</v>
      </c>
      <c r="J230" s="112">
        <f t="shared" si="122"/>
        <v>4.9079754601226995E-2</v>
      </c>
      <c r="K230" s="112">
        <f t="shared" si="122"/>
        <v>4.9079754601226995E-2</v>
      </c>
      <c r="L230" s="112">
        <f t="shared" si="122"/>
        <v>0.08</v>
      </c>
      <c r="M230" s="112">
        <f t="shared" si="122"/>
        <v>0.08</v>
      </c>
      <c r="N230" s="112">
        <f t="shared" si="122"/>
        <v>0.08</v>
      </c>
      <c r="O230" s="112">
        <f t="shared" si="122"/>
        <v>0.08</v>
      </c>
      <c r="P230" s="112">
        <f t="shared" si="122"/>
        <v>0.08</v>
      </c>
      <c r="Q230" s="112">
        <f t="shared" si="122"/>
        <v>0.08</v>
      </c>
      <c r="R230" s="112">
        <f t="shared" si="122"/>
        <v>0.08</v>
      </c>
      <c r="S230" s="112">
        <f t="shared" si="122"/>
        <v>0.08</v>
      </c>
      <c r="T230" s="112">
        <f t="shared" si="122"/>
        <v>0.08</v>
      </c>
      <c r="U230" s="112">
        <f t="shared" si="122"/>
        <v>0.08</v>
      </c>
      <c r="V230" s="112">
        <f t="shared" si="122"/>
        <v>0.08</v>
      </c>
      <c r="W230" s="112">
        <f t="shared" si="123"/>
        <v>6.4215389354866814E-2</v>
      </c>
    </row>
    <row r="231" spans="1:23" x14ac:dyDescent="0.25">
      <c r="A231" s="112" t="s">
        <v>9</v>
      </c>
      <c r="B231" s="112">
        <f t="shared" si="122"/>
        <v>4.9079754601226995E-2</v>
      </c>
      <c r="C231" s="112">
        <f t="shared" si="122"/>
        <v>4.5871559633027546E-2</v>
      </c>
      <c r="D231" s="112">
        <f t="shared" si="122"/>
        <v>3.9301310043668138E-2</v>
      </c>
      <c r="E231" s="112">
        <f t="shared" si="122"/>
        <v>4.9416609471516826E-2</v>
      </c>
      <c r="F231" s="112">
        <f t="shared" si="122"/>
        <v>4.9079754601226995E-2</v>
      </c>
      <c r="G231" s="112">
        <f t="shared" si="122"/>
        <v>4.5871559633027546E-2</v>
      </c>
      <c r="H231" s="112">
        <f t="shared" si="122"/>
        <v>4.5871559633027546E-2</v>
      </c>
      <c r="I231" s="112">
        <f t="shared" si="122"/>
        <v>4.5871559633027546E-2</v>
      </c>
      <c r="J231" s="112">
        <f t="shared" si="122"/>
        <v>4.9079754601226995E-2</v>
      </c>
      <c r="K231" s="112">
        <f t="shared" si="122"/>
        <v>4.9079754601226995E-2</v>
      </c>
      <c r="L231" s="112">
        <f t="shared" si="122"/>
        <v>0.08</v>
      </c>
      <c r="M231" s="112">
        <f t="shared" si="122"/>
        <v>0.08</v>
      </c>
      <c r="N231" s="112">
        <f t="shared" si="122"/>
        <v>0.08</v>
      </c>
      <c r="O231" s="112">
        <f t="shared" si="122"/>
        <v>0.08</v>
      </c>
      <c r="P231" s="112">
        <f t="shared" si="122"/>
        <v>0.08</v>
      </c>
      <c r="Q231" s="112">
        <f t="shared" si="122"/>
        <v>0.08</v>
      </c>
      <c r="R231" s="112">
        <f t="shared" si="122"/>
        <v>0.08</v>
      </c>
      <c r="S231" s="112">
        <f t="shared" si="122"/>
        <v>0.08</v>
      </c>
      <c r="T231" s="112">
        <f t="shared" si="122"/>
        <v>0.08</v>
      </c>
      <c r="U231" s="112">
        <f t="shared" si="122"/>
        <v>0.08</v>
      </c>
      <c r="V231" s="112">
        <f t="shared" si="122"/>
        <v>0.08</v>
      </c>
      <c r="W231" s="112">
        <f t="shared" si="123"/>
        <v>6.4215389354866814E-2</v>
      </c>
    </row>
    <row r="232" spans="1:23" x14ac:dyDescent="0.25">
      <c r="A232" s="112" t="s">
        <v>10</v>
      </c>
      <c r="B232" s="112">
        <f t="shared" si="122"/>
        <v>0.14723926380368099</v>
      </c>
      <c r="C232" s="112">
        <f t="shared" si="122"/>
        <v>0.13761467889908266</v>
      </c>
      <c r="D232" s="112">
        <f t="shared" si="122"/>
        <v>0.15720524017467255</v>
      </c>
      <c r="E232" s="112">
        <f t="shared" si="122"/>
        <v>0.14824982841455048</v>
      </c>
      <c r="F232" s="112">
        <f t="shared" si="122"/>
        <v>0.14723926380368099</v>
      </c>
      <c r="G232" s="112">
        <f t="shared" si="122"/>
        <v>0.13761467889908266</v>
      </c>
      <c r="H232" s="112">
        <f t="shared" si="122"/>
        <v>0.13761467889908266</v>
      </c>
      <c r="I232" s="112">
        <f t="shared" si="122"/>
        <v>0.13761467889908266</v>
      </c>
      <c r="J232" s="112">
        <f t="shared" si="122"/>
        <v>0.14723926380368099</v>
      </c>
      <c r="K232" s="112">
        <f t="shared" si="122"/>
        <v>0.14723926380368099</v>
      </c>
      <c r="L232" s="112">
        <f t="shared" si="122"/>
        <v>0.1</v>
      </c>
      <c r="M232" s="112">
        <f t="shared" si="122"/>
        <v>0.1</v>
      </c>
      <c r="N232" s="112">
        <f t="shared" si="122"/>
        <v>0.1</v>
      </c>
      <c r="O232" s="112">
        <f t="shared" si="122"/>
        <v>0.1</v>
      </c>
      <c r="P232" s="112">
        <f t="shared" si="122"/>
        <v>0.1</v>
      </c>
      <c r="Q232" s="112">
        <f t="shared" si="122"/>
        <v>0.1</v>
      </c>
      <c r="R232" s="112">
        <f t="shared" si="122"/>
        <v>0.1</v>
      </c>
      <c r="S232" s="112">
        <f t="shared" si="122"/>
        <v>0.1</v>
      </c>
      <c r="T232" s="112">
        <f t="shared" si="122"/>
        <v>0.1</v>
      </c>
      <c r="U232" s="112">
        <f t="shared" si="122"/>
        <v>0.1</v>
      </c>
      <c r="V232" s="112">
        <f t="shared" si="122"/>
        <v>0.1</v>
      </c>
      <c r="W232" s="112">
        <f t="shared" si="123"/>
        <v>0.12118432568572755</v>
      </c>
    </row>
    <row r="233" spans="1:23" x14ac:dyDescent="0.25">
      <c r="A233" s="112" t="s">
        <v>11</v>
      </c>
      <c r="B233" s="112">
        <f t="shared" si="122"/>
        <v>0.14723926380368099</v>
      </c>
      <c r="C233" s="112">
        <f t="shared" si="122"/>
        <v>0.13761467889908266</v>
      </c>
      <c r="D233" s="112">
        <f t="shared" si="122"/>
        <v>0.15720524017467255</v>
      </c>
      <c r="E233" s="112">
        <f t="shared" si="122"/>
        <v>0.14824982841455048</v>
      </c>
      <c r="F233" s="112">
        <f t="shared" si="122"/>
        <v>0.14723926380368099</v>
      </c>
      <c r="G233" s="112">
        <f t="shared" si="122"/>
        <v>0.13761467889908266</v>
      </c>
      <c r="H233" s="112">
        <f t="shared" si="122"/>
        <v>0.13761467889908266</v>
      </c>
      <c r="I233" s="112">
        <f t="shared" si="122"/>
        <v>0.13761467889908266</v>
      </c>
      <c r="J233" s="112">
        <f t="shared" si="122"/>
        <v>0.14723926380368099</v>
      </c>
      <c r="K233" s="112">
        <f t="shared" si="122"/>
        <v>0.14723926380368099</v>
      </c>
      <c r="L233" s="112">
        <f t="shared" si="122"/>
        <v>0.1</v>
      </c>
      <c r="M233" s="112">
        <f t="shared" si="122"/>
        <v>0.1</v>
      </c>
      <c r="N233" s="112">
        <f t="shared" si="122"/>
        <v>0.1</v>
      </c>
      <c r="O233" s="112">
        <f t="shared" si="122"/>
        <v>0.1</v>
      </c>
      <c r="P233" s="112">
        <f t="shared" si="122"/>
        <v>0.1</v>
      </c>
      <c r="Q233" s="112">
        <f t="shared" si="122"/>
        <v>0.1</v>
      </c>
      <c r="R233" s="112">
        <f t="shared" si="122"/>
        <v>0.1</v>
      </c>
      <c r="S233" s="112">
        <f t="shared" si="122"/>
        <v>0.1</v>
      </c>
      <c r="T233" s="112">
        <f t="shared" si="122"/>
        <v>0.1</v>
      </c>
      <c r="U233" s="112">
        <f t="shared" si="122"/>
        <v>0.1</v>
      </c>
      <c r="V233" s="112">
        <f t="shared" si="122"/>
        <v>0.1</v>
      </c>
      <c r="W233" s="112">
        <f t="shared" si="123"/>
        <v>0.12118432568572755</v>
      </c>
    </row>
    <row r="234" spans="1:23" x14ac:dyDescent="0.25">
      <c r="A234" s="112" t="s">
        <v>12</v>
      </c>
      <c r="B234" s="112">
        <f t="shared" si="122"/>
        <v>0.14723926380368099</v>
      </c>
      <c r="C234" s="112">
        <f t="shared" si="122"/>
        <v>0.13761467889908266</v>
      </c>
      <c r="D234" s="112">
        <f t="shared" si="122"/>
        <v>0.15720524017467255</v>
      </c>
      <c r="E234" s="112">
        <f t="shared" si="122"/>
        <v>0.14824982841455048</v>
      </c>
      <c r="F234" s="112">
        <f t="shared" si="122"/>
        <v>0.14723926380368099</v>
      </c>
      <c r="G234" s="112">
        <f t="shared" si="122"/>
        <v>0.13761467889908266</v>
      </c>
      <c r="H234" s="112">
        <f t="shared" si="122"/>
        <v>0.13761467889908266</v>
      </c>
      <c r="I234" s="112">
        <f t="shared" si="122"/>
        <v>0.13761467889908266</v>
      </c>
      <c r="J234" s="112">
        <f t="shared" si="122"/>
        <v>0.14723926380368099</v>
      </c>
      <c r="K234" s="112">
        <f t="shared" si="122"/>
        <v>0.14723926380368099</v>
      </c>
      <c r="L234" s="112">
        <f t="shared" si="122"/>
        <v>0.1</v>
      </c>
      <c r="M234" s="112">
        <f t="shared" si="122"/>
        <v>0.1</v>
      </c>
      <c r="N234" s="112">
        <f t="shared" si="122"/>
        <v>0.1</v>
      </c>
      <c r="O234" s="112">
        <f t="shared" si="122"/>
        <v>0.1</v>
      </c>
      <c r="P234" s="112">
        <f t="shared" si="122"/>
        <v>0.1</v>
      </c>
      <c r="Q234" s="112">
        <f t="shared" si="122"/>
        <v>0.1</v>
      </c>
      <c r="R234" s="112">
        <f t="shared" si="122"/>
        <v>0.1</v>
      </c>
      <c r="S234" s="112">
        <f t="shared" si="122"/>
        <v>0.1</v>
      </c>
      <c r="T234" s="112">
        <f t="shared" si="122"/>
        <v>0.1</v>
      </c>
      <c r="U234" s="112">
        <f t="shared" si="122"/>
        <v>0.1</v>
      </c>
      <c r="V234" s="112">
        <f t="shared" si="122"/>
        <v>0.1</v>
      </c>
      <c r="W234" s="112">
        <f t="shared" si="123"/>
        <v>0.12118432568572755</v>
      </c>
    </row>
    <row r="235" spans="1:23" x14ac:dyDescent="0.25">
      <c r="A235" s="112" t="s">
        <v>13</v>
      </c>
      <c r="B235" s="112">
        <f t="shared" si="122"/>
        <v>4.9079754601226995E-2</v>
      </c>
      <c r="C235" s="112">
        <f t="shared" si="122"/>
        <v>4.5871559633027546E-2</v>
      </c>
      <c r="D235" s="112">
        <f t="shared" si="122"/>
        <v>3.9301310043668138E-2</v>
      </c>
      <c r="E235" s="112">
        <f t="shared" si="122"/>
        <v>4.9416609471516826E-2</v>
      </c>
      <c r="F235" s="112">
        <f t="shared" si="122"/>
        <v>4.9079754601226995E-2</v>
      </c>
      <c r="G235" s="112">
        <f t="shared" si="122"/>
        <v>4.5871559633027546E-2</v>
      </c>
      <c r="H235" s="112">
        <f t="shared" si="122"/>
        <v>4.5871559633027546E-2</v>
      </c>
      <c r="I235" s="112">
        <f t="shared" si="122"/>
        <v>4.5871559633027546E-2</v>
      </c>
      <c r="J235" s="112">
        <f t="shared" si="122"/>
        <v>4.9079754601226995E-2</v>
      </c>
      <c r="K235" s="112">
        <f t="shared" si="122"/>
        <v>4.9079754601226995E-2</v>
      </c>
      <c r="L235" s="112">
        <f t="shared" si="122"/>
        <v>0.08</v>
      </c>
      <c r="M235" s="112">
        <f t="shared" si="122"/>
        <v>0.08</v>
      </c>
      <c r="N235" s="112">
        <f t="shared" si="122"/>
        <v>0.08</v>
      </c>
      <c r="O235" s="112">
        <f t="shared" si="122"/>
        <v>0.08</v>
      </c>
      <c r="P235" s="112">
        <f t="shared" si="122"/>
        <v>0.08</v>
      </c>
      <c r="Q235" s="112">
        <f t="shared" si="122"/>
        <v>0.08</v>
      </c>
      <c r="R235" s="112">
        <f t="shared" si="122"/>
        <v>0.08</v>
      </c>
      <c r="S235" s="112">
        <f t="shared" si="122"/>
        <v>0.08</v>
      </c>
      <c r="T235" s="112">
        <f t="shared" si="122"/>
        <v>0.08</v>
      </c>
      <c r="U235" s="112">
        <f t="shared" si="122"/>
        <v>0.08</v>
      </c>
      <c r="V235" s="112">
        <f t="shared" si="122"/>
        <v>0.08</v>
      </c>
      <c r="W235" s="112">
        <f t="shared" si="123"/>
        <v>6.4215389354866814E-2</v>
      </c>
    </row>
    <row r="236" spans="1:23" x14ac:dyDescent="0.25">
      <c r="A236" s="112" t="s">
        <v>14</v>
      </c>
      <c r="B236" s="112">
        <f t="shared" si="122"/>
        <v>4.9079754601226995E-2</v>
      </c>
      <c r="C236" s="112">
        <f t="shared" si="122"/>
        <v>4.5871559633027546E-2</v>
      </c>
      <c r="D236" s="112">
        <f t="shared" si="122"/>
        <v>3.9301310043668138E-2</v>
      </c>
      <c r="E236" s="112">
        <f t="shared" si="122"/>
        <v>4.9416609471516826E-2</v>
      </c>
      <c r="F236" s="112">
        <f t="shared" si="122"/>
        <v>4.9079754601226995E-2</v>
      </c>
      <c r="G236" s="112">
        <f t="shared" si="122"/>
        <v>4.5871559633027546E-2</v>
      </c>
      <c r="H236" s="112">
        <f t="shared" si="122"/>
        <v>4.5871559633027546E-2</v>
      </c>
      <c r="I236" s="112">
        <f t="shared" si="122"/>
        <v>4.5871559633027546E-2</v>
      </c>
      <c r="J236" s="112">
        <f t="shared" si="122"/>
        <v>4.9079754601226995E-2</v>
      </c>
      <c r="K236" s="112">
        <f t="shared" si="122"/>
        <v>4.9079754601226995E-2</v>
      </c>
      <c r="L236" s="112">
        <f t="shared" si="122"/>
        <v>0.08</v>
      </c>
      <c r="M236" s="112">
        <f t="shared" si="122"/>
        <v>0.08</v>
      </c>
      <c r="N236" s="112">
        <f t="shared" si="122"/>
        <v>0.08</v>
      </c>
      <c r="O236" s="112">
        <f t="shared" si="122"/>
        <v>0.08</v>
      </c>
      <c r="P236" s="112">
        <f t="shared" si="122"/>
        <v>0.08</v>
      </c>
      <c r="Q236" s="112">
        <f t="shared" si="122"/>
        <v>0.08</v>
      </c>
      <c r="R236" s="112">
        <f t="shared" si="122"/>
        <v>0.08</v>
      </c>
      <c r="S236" s="112">
        <f t="shared" si="122"/>
        <v>0.08</v>
      </c>
      <c r="T236" s="112">
        <f t="shared" si="122"/>
        <v>0.08</v>
      </c>
      <c r="U236" s="112">
        <f t="shared" si="122"/>
        <v>0.08</v>
      </c>
      <c r="V236" s="112">
        <f t="shared" si="122"/>
        <v>0.08</v>
      </c>
      <c r="W236" s="112">
        <f t="shared" si="123"/>
        <v>6.4215389354866814E-2</v>
      </c>
    </row>
    <row r="237" spans="1:23" x14ac:dyDescent="0.25">
      <c r="A237" s="112" t="s">
        <v>15</v>
      </c>
      <c r="B237" s="112">
        <f t="shared" si="122"/>
        <v>6.1349693251533744E-3</v>
      </c>
      <c r="C237" s="112">
        <f t="shared" si="122"/>
        <v>1.3761467889908266E-2</v>
      </c>
      <c r="D237" s="112">
        <f t="shared" si="122"/>
        <v>8.7336244541484746E-3</v>
      </c>
      <c r="E237" s="112">
        <f t="shared" si="122"/>
        <v>6.1770761839396032E-3</v>
      </c>
      <c r="F237" s="112">
        <f t="shared" si="122"/>
        <v>6.1349693251533744E-3</v>
      </c>
      <c r="G237" s="112">
        <f t="shared" si="122"/>
        <v>1.3761467889908266E-2</v>
      </c>
      <c r="H237" s="112">
        <f t="shared" si="122"/>
        <v>1.3761467889908266E-2</v>
      </c>
      <c r="I237" s="112">
        <f t="shared" si="122"/>
        <v>1.3761467889908266E-2</v>
      </c>
      <c r="J237" s="112">
        <f t="shared" si="122"/>
        <v>6.1349693251533744E-3</v>
      </c>
      <c r="K237" s="112">
        <f t="shared" si="122"/>
        <v>6.1349693251533744E-3</v>
      </c>
      <c r="L237" s="112">
        <f t="shared" si="122"/>
        <v>0.01</v>
      </c>
      <c r="M237" s="112">
        <f t="shared" si="122"/>
        <v>0.01</v>
      </c>
      <c r="N237" s="112">
        <f t="shared" si="122"/>
        <v>0.01</v>
      </c>
      <c r="O237" s="112">
        <f t="shared" si="122"/>
        <v>0.01</v>
      </c>
      <c r="P237" s="112">
        <f t="shared" si="122"/>
        <v>0.01</v>
      </c>
      <c r="Q237" s="112">
        <f t="shared" si="122"/>
        <v>0.01</v>
      </c>
      <c r="R237" s="112">
        <f t="shared" si="122"/>
        <v>0.01</v>
      </c>
      <c r="S237" s="112">
        <f t="shared" si="122"/>
        <v>0.01</v>
      </c>
      <c r="T237" s="112">
        <f t="shared" si="122"/>
        <v>0.01</v>
      </c>
      <c r="U237" s="112">
        <f t="shared" si="122"/>
        <v>0.01</v>
      </c>
      <c r="V237" s="112">
        <f t="shared" si="122"/>
        <v>0.01</v>
      </c>
      <c r="W237" s="112">
        <f t="shared" si="123"/>
        <v>9.7379261665873663E-3</v>
      </c>
    </row>
    <row r="238" spans="1:23" x14ac:dyDescent="0.25">
      <c r="A238" s="112" t="s">
        <v>16</v>
      </c>
      <c r="B238" s="112">
        <f t="shared" si="122"/>
        <v>6.1349693251533744E-3</v>
      </c>
      <c r="C238" s="112">
        <f t="shared" si="122"/>
        <v>1.3761467889908266E-2</v>
      </c>
      <c r="D238" s="112">
        <f t="shared" si="122"/>
        <v>8.7336244541484746E-3</v>
      </c>
      <c r="E238" s="112">
        <f t="shared" si="122"/>
        <v>5.4907343857240913E-3</v>
      </c>
      <c r="F238" s="112">
        <f t="shared" si="122"/>
        <v>6.1349693251533744E-3</v>
      </c>
      <c r="G238" s="112">
        <f t="shared" si="122"/>
        <v>1.3761467889908266E-2</v>
      </c>
      <c r="H238" s="112">
        <f t="shared" si="122"/>
        <v>1.3761467889908266E-2</v>
      </c>
      <c r="I238" s="112">
        <f t="shared" si="122"/>
        <v>1.3761467889908266E-2</v>
      </c>
      <c r="J238" s="112">
        <f t="shared" si="122"/>
        <v>6.1349693251533744E-3</v>
      </c>
      <c r="K238" s="112">
        <f t="shared" si="122"/>
        <v>6.1349693251533744E-3</v>
      </c>
      <c r="L238" s="112">
        <f t="shared" si="122"/>
        <v>0.01</v>
      </c>
      <c r="M238" s="112">
        <f t="shared" si="122"/>
        <v>0.01</v>
      </c>
      <c r="N238" s="112">
        <f t="shared" si="122"/>
        <v>0.01</v>
      </c>
      <c r="O238" s="112">
        <f t="shared" si="122"/>
        <v>0.01</v>
      </c>
      <c r="P238" s="112">
        <f t="shared" si="122"/>
        <v>0.01</v>
      </c>
      <c r="Q238" s="112">
        <f t="shared" si="122"/>
        <v>0.01</v>
      </c>
      <c r="R238" s="112">
        <f t="shared" si="122"/>
        <v>0.01</v>
      </c>
      <c r="S238" s="112">
        <f t="shared" si="122"/>
        <v>0.01</v>
      </c>
      <c r="T238" s="112">
        <f t="shared" si="122"/>
        <v>0.01</v>
      </c>
      <c r="U238" s="112">
        <f t="shared" si="122"/>
        <v>0.01</v>
      </c>
      <c r="V238" s="112">
        <f t="shared" si="122"/>
        <v>0.01</v>
      </c>
      <c r="W238" s="112">
        <f t="shared" si="123"/>
        <v>9.7052432238151996E-3</v>
      </c>
    </row>
    <row r="239" spans="1:23" x14ac:dyDescent="0.25">
      <c r="A239" s="112" t="s">
        <v>17</v>
      </c>
      <c r="B239" s="112">
        <f t="shared" si="122"/>
        <v>6.1349693251533744E-3</v>
      </c>
      <c r="C239" s="112">
        <f t="shared" si="122"/>
        <v>1.3761467889908266E-2</v>
      </c>
      <c r="D239" s="112">
        <f t="shared" si="122"/>
        <v>8.7336244541484746E-3</v>
      </c>
      <c r="E239" s="112">
        <f t="shared" ref="E239:V239" si="124">E214/E$223</f>
        <v>5.4907343857240913E-3</v>
      </c>
      <c r="F239" s="112">
        <f t="shared" si="124"/>
        <v>6.1349693251533744E-3</v>
      </c>
      <c r="G239" s="112">
        <f t="shared" si="124"/>
        <v>1.3761467889908266E-2</v>
      </c>
      <c r="H239" s="112">
        <f t="shared" si="124"/>
        <v>1.3761467889908266E-2</v>
      </c>
      <c r="I239" s="112">
        <f t="shared" si="124"/>
        <v>1.3761467889908266E-2</v>
      </c>
      <c r="J239" s="112">
        <f t="shared" si="124"/>
        <v>6.1349693251533744E-3</v>
      </c>
      <c r="K239" s="112">
        <f t="shared" si="124"/>
        <v>6.1349693251533744E-3</v>
      </c>
      <c r="L239" s="112">
        <f t="shared" si="124"/>
        <v>0.01</v>
      </c>
      <c r="M239" s="112">
        <f t="shared" si="124"/>
        <v>0.01</v>
      </c>
      <c r="N239" s="112">
        <f t="shared" si="124"/>
        <v>0.01</v>
      </c>
      <c r="O239" s="112">
        <f t="shared" si="124"/>
        <v>0.01</v>
      </c>
      <c r="P239" s="112">
        <f t="shared" si="124"/>
        <v>0.01</v>
      </c>
      <c r="Q239" s="112">
        <f t="shared" si="124"/>
        <v>0.01</v>
      </c>
      <c r="R239" s="112">
        <f t="shared" si="124"/>
        <v>0.01</v>
      </c>
      <c r="S239" s="112">
        <f t="shared" si="124"/>
        <v>0.01</v>
      </c>
      <c r="T239" s="112">
        <f t="shared" si="124"/>
        <v>0.01</v>
      </c>
      <c r="U239" s="112">
        <f t="shared" si="124"/>
        <v>0.01</v>
      </c>
      <c r="V239" s="112">
        <f t="shared" si="124"/>
        <v>0.01</v>
      </c>
      <c r="W239" s="112">
        <f t="shared" si="123"/>
        <v>9.7052432238151996E-3</v>
      </c>
    </row>
    <row r="240" spans="1:23" x14ac:dyDescent="0.25">
      <c r="A240" s="112" t="s">
        <v>18</v>
      </c>
      <c r="B240" s="112">
        <f t="shared" ref="B240:V247" si="125">B215/B$223</f>
        <v>6.1349693251533744E-3</v>
      </c>
      <c r="C240" s="112">
        <f t="shared" si="125"/>
        <v>1.3761467889908266E-2</v>
      </c>
      <c r="D240" s="112">
        <f t="shared" si="125"/>
        <v>8.7336244541484746E-3</v>
      </c>
      <c r="E240" s="112">
        <f t="shared" si="125"/>
        <v>5.4907343857240913E-3</v>
      </c>
      <c r="F240" s="112">
        <f t="shared" si="125"/>
        <v>6.1349693251533744E-3</v>
      </c>
      <c r="G240" s="112">
        <f t="shared" si="125"/>
        <v>1.3761467889908266E-2</v>
      </c>
      <c r="H240" s="112">
        <f t="shared" si="125"/>
        <v>1.3761467889908266E-2</v>
      </c>
      <c r="I240" s="112">
        <f t="shared" si="125"/>
        <v>1.3761467889908266E-2</v>
      </c>
      <c r="J240" s="112">
        <f t="shared" si="125"/>
        <v>6.1349693251533744E-3</v>
      </c>
      <c r="K240" s="112">
        <f t="shared" si="125"/>
        <v>6.1349693251533744E-3</v>
      </c>
      <c r="L240" s="112">
        <f t="shared" si="125"/>
        <v>0.01</v>
      </c>
      <c r="M240" s="112">
        <f t="shared" si="125"/>
        <v>0.01</v>
      </c>
      <c r="N240" s="112">
        <f t="shared" si="125"/>
        <v>0.01</v>
      </c>
      <c r="O240" s="112">
        <f t="shared" si="125"/>
        <v>0.01</v>
      </c>
      <c r="P240" s="112">
        <f t="shared" si="125"/>
        <v>0.01</v>
      </c>
      <c r="Q240" s="112">
        <f t="shared" si="125"/>
        <v>0.01</v>
      </c>
      <c r="R240" s="112">
        <f t="shared" si="125"/>
        <v>0.01</v>
      </c>
      <c r="S240" s="112">
        <f t="shared" si="125"/>
        <v>0.01</v>
      </c>
      <c r="T240" s="112">
        <f t="shared" si="125"/>
        <v>0.01</v>
      </c>
      <c r="U240" s="112">
        <f t="shared" si="125"/>
        <v>0.01</v>
      </c>
      <c r="V240" s="112">
        <f t="shared" si="125"/>
        <v>0.01</v>
      </c>
      <c r="W240" s="112">
        <f t="shared" si="123"/>
        <v>9.7052432238151996E-3</v>
      </c>
    </row>
    <row r="241" spans="1:23" x14ac:dyDescent="0.25">
      <c r="A241" s="112" t="s">
        <v>19</v>
      </c>
      <c r="B241" s="112">
        <f t="shared" si="125"/>
        <v>6.1349693251533744E-3</v>
      </c>
      <c r="C241" s="112">
        <f t="shared" si="125"/>
        <v>1.3761467889908266E-2</v>
      </c>
      <c r="D241" s="112">
        <f t="shared" si="125"/>
        <v>8.7336244541484746E-3</v>
      </c>
      <c r="E241" s="112">
        <f t="shared" si="125"/>
        <v>5.4907343857240913E-3</v>
      </c>
      <c r="F241" s="112">
        <f t="shared" si="125"/>
        <v>6.1349693251533744E-3</v>
      </c>
      <c r="G241" s="112">
        <f t="shared" si="125"/>
        <v>1.3761467889908266E-2</v>
      </c>
      <c r="H241" s="112">
        <f t="shared" si="125"/>
        <v>1.3761467889908266E-2</v>
      </c>
      <c r="I241" s="112">
        <f t="shared" si="125"/>
        <v>1.3761467889908266E-2</v>
      </c>
      <c r="J241" s="112">
        <f t="shared" si="125"/>
        <v>6.1349693251533744E-3</v>
      </c>
      <c r="K241" s="112">
        <f t="shared" si="125"/>
        <v>6.1349693251533744E-3</v>
      </c>
      <c r="L241" s="112">
        <f t="shared" si="125"/>
        <v>0.01</v>
      </c>
      <c r="M241" s="112">
        <f t="shared" si="125"/>
        <v>0.01</v>
      </c>
      <c r="N241" s="112">
        <f t="shared" si="125"/>
        <v>0.01</v>
      </c>
      <c r="O241" s="112">
        <f t="shared" si="125"/>
        <v>0.01</v>
      </c>
      <c r="P241" s="112">
        <f t="shared" si="125"/>
        <v>0.01</v>
      </c>
      <c r="Q241" s="112">
        <f t="shared" si="125"/>
        <v>0.01</v>
      </c>
      <c r="R241" s="112">
        <f t="shared" si="125"/>
        <v>0.01</v>
      </c>
      <c r="S241" s="112">
        <f t="shared" si="125"/>
        <v>0.01</v>
      </c>
      <c r="T241" s="112">
        <f t="shared" si="125"/>
        <v>0.01</v>
      </c>
      <c r="U241" s="112">
        <f t="shared" si="125"/>
        <v>0.01</v>
      </c>
      <c r="V241" s="112">
        <f t="shared" si="125"/>
        <v>0.01</v>
      </c>
      <c r="W241" s="112">
        <f t="shared" si="123"/>
        <v>9.7052432238151996E-3</v>
      </c>
    </row>
    <row r="242" spans="1:23" x14ac:dyDescent="0.25">
      <c r="A242" s="112" t="s">
        <v>51</v>
      </c>
      <c r="B242" s="112">
        <f t="shared" si="125"/>
        <v>6.1349693251533744E-3</v>
      </c>
      <c r="C242" s="112">
        <f t="shared" si="125"/>
        <v>1.3761467889908266E-2</v>
      </c>
      <c r="D242" s="112">
        <f t="shared" si="125"/>
        <v>8.7336244541484746E-3</v>
      </c>
      <c r="E242" s="112">
        <f t="shared" si="125"/>
        <v>5.4907343857240913E-3</v>
      </c>
      <c r="F242" s="112">
        <f t="shared" si="125"/>
        <v>6.1349693251533744E-3</v>
      </c>
      <c r="G242" s="112">
        <f t="shared" si="125"/>
        <v>1.3761467889908266E-2</v>
      </c>
      <c r="H242" s="112">
        <f t="shared" si="125"/>
        <v>1.3761467889908266E-2</v>
      </c>
      <c r="I242" s="112">
        <f t="shared" si="125"/>
        <v>1.3761467889908266E-2</v>
      </c>
      <c r="J242" s="112">
        <f t="shared" si="125"/>
        <v>6.1349693251533744E-3</v>
      </c>
      <c r="K242" s="112">
        <f t="shared" si="125"/>
        <v>6.1349693251533744E-3</v>
      </c>
      <c r="L242" s="112">
        <f t="shared" si="125"/>
        <v>0.01</v>
      </c>
      <c r="M242" s="112">
        <f t="shared" si="125"/>
        <v>0.01</v>
      </c>
      <c r="N242" s="112">
        <f t="shared" si="125"/>
        <v>0.01</v>
      </c>
      <c r="O242" s="112">
        <f t="shared" si="125"/>
        <v>0.01</v>
      </c>
      <c r="P242" s="112">
        <f t="shared" si="125"/>
        <v>0.01</v>
      </c>
      <c r="Q242" s="112">
        <f t="shared" si="125"/>
        <v>0.01</v>
      </c>
      <c r="R242" s="112">
        <f t="shared" si="125"/>
        <v>0.01</v>
      </c>
      <c r="S242" s="112">
        <f t="shared" si="125"/>
        <v>0.01</v>
      </c>
      <c r="T242" s="112">
        <f t="shared" si="125"/>
        <v>0.01</v>
      </c>
      <c r="U242" s="112">
        <f t="shared" si="125"/>
        <v>0.01</v>
      </c>
      <c r="V242" s="112">
        <f t="shared" si="125"/>
        <v>0.01</v>
      </c>
      <c r="W242" s="112">
        <f t="shared" si="123"/>
        <v>9.7052432238151996E-3</v>
      </c>
    </row>
    <row r="243" spans="1:23" x14ac:dyDescent="0.25">
      <c r="A243" s="112" t="s">
        <v>52</v>
      </c>
      <c r="B243" s="112">
        <f t="shared" si="125"/>
        <v>6.1349693251533744E-3</v>
      </c>
      <c r="C243" s="112">
        <f t="shared" si="125"/>
        <v>1.3761467889908266E-2</v>
      </c>
      <c r="D243" s="112">
        <f t="shared" si="125"/>
        <v>8.7336244541484746E-3</v>
      </c>
      <c r="E243" s="112">
        <f t="shared" si="125"/>
        <v>5.4907343857240913E-3</v>
      </c>
      <c r="F243" s="112">
        <f t="shared" si="125"/>
        <v>6.1349693251533744E-3</v>
      </c>
      <c r="G243" s="112">
        <f t="shared" si="125"/>
        <v>1.3761467889908266E-2</v>
      </c>
      <c r="H243" s="112">
        <f t="shared" si="125"/>
        <v>1.3761467889908266E-2</v>
      </c>
      <c r="I243" s="112">
        <f t="shared" si="125"/>
        <v>1.3761467889908266E-2</v>
      </c>
      <c r="J243" s="112">
        <f t="shared" si="125"/>
        <v>6.1349693251533744E-3</v>
      </c>
      <c r="K243" s="112">
        <f t="shared" si="125"/>
        <v>6.1349693251533744E-3</v>
      </c>
      <c r="L243" s="112">
        <f t="shared" si="125"/>
        <v>0.01</v>
      </c>
      <c r="M243" s="112">
        <f t="shared" si="125"/>
        <v>0.01</v>
      </c>
      <c r="N243" s="112">
        <f t="shared" si="125"/>
        <v>0.01</v>
      </c>
      <c r="O243" s="112">
        <f t="shared" si="125"/>
        <v>0.01</v>
      </c>
      <c r="P243" s="112">
        <f t="shared" si="125"/>
        <v>0.01</v>
      </c>
      <c r="Q243" s="112">
        <f t="shared" si="125"/>
        <v>0.01</v>
      </c>
      <c r="R243" s="112">
        <f t="shared" si="125"/>
        <v>0.01</v>
      </c>
      <c r="S243" s="112">
        <f t="shared" si="125"/>
        <v>0.01</v>
      </c>
      <c r="T243" s="112">
        <f t="shared" si="125"/>
        <v>0.01</v>
      </c>
      <c r="U243" s="112">
        <f t="shared" si="125"/>
        <v>0.01</v>
      </c>
      <c r="V243" s="112">
        <f t="shared" si="125"/>
        <v>0.01</v>
      </c>
      <c r="W243" s="112">
        <f t="shared" si="123"/>
        <v>9.7052432238151996E-3</v>
      </c>
    </row>
    <row r="244" spans="1:23" x14ac:dyDescent="0.25">
      <c r="A244" s="112" t="s">
        <v>53</v>
      </c>
      <c r="B244" s="112">
        <f t="shared" si="125"/>
        <v>6.1349693251533744E-3</v>
      </c>
      <c r="C244" s="112">
        <f t="shared" si="125"/>
        <v>1.3761467889908266E-2</v>
      </c>
      <c r="D244" s="112">
        <f t="shared" si="125"/>
        <v>8.7336244541484746E-3</v>
      </c>
      <c r="E244" s="112">
        <f t="shared" si="125"/>
        <v>5.4907343857240913E-3</v>
      </c>
      <c r="F244" s="112">
        <f t="shared" si="125"/>
        <v>6.1349693251533744E-3</v>
      </c>
      <c r="G244" s="112">
        <f t="shared" si="125"/>
        <v>1.3761467889908266E-2</v>
      </c>
      <c r="H244" s="112">
        <f t="shared" si="125"/>
        <v>1.3761467889908266E-2</v>
      </c>
      <c r="I244" s="112">
        <f t="shared" si="125"/>
        <v>1.3761467889908266E-2</v>
      </c>
      <c r="J244" s="112">
        <f t="shared" si="125"/>
        <v>6.1349693251533744E-3</v>
      </c>
      <c r="K244" s="112">
        <f t="shared" si="125"/>
        <v>6.1349693251533744E-3</v>
      </c>
      <c r="L244" s="112">
        <f t="shared" si="125"/>
        <v>0.01</v>
      </c>
      <c r="M244" s="112">
        <f t="shared" si="125"/>
        <v>0.01</v>
      </c>
      <c r="N244" s="112">
        <f t="shared" si="125"/>
        <v>0.01</v>
      </c>
      <c r="O244" s="112">
        <f t="shared" si="125"/>
        <v>0.01</v>
      </c>
      <c r="P244" s="112">
        <f t="shared" si="125"/>
        <v>0.01</v>
      </c>
      <c r="Q244" s="112">
        <f t="shared" si="125"/>
        <v>0.01</v>
      </c>
      <c r="R244" s="112">
        <f t="shared" si="125"/>
        <v>0.01</v>
      </c>
      <c r="S244" s="112">
        <f t="shared" si="125"/>
        <v>0.01</v>
      </c>
      <c r="T244" s="112">
        <f t="shared" si="125"/>
        <v>0.01</v>
      </c>
      <c r="U244" s="112">
        <f t="shared" si="125"/>
        <v>0.01</v>
      </c>
      <c r="V244" s="112">
        <f t="shared" si="125"/>
        <v>0.01</v>
      </c>
      <c r="W244" s="112">
        <f t="shared" si="123"/>
        <v>9.7052432238151996E-3</v>
      </c>
    </row>
    <row r="245" spans="1:23" x14ac:dyDescent="0.25">
      <c r="A245" s="112" t="s">
        <v>54</v>
      </c>
      <c r="B245" s="112">
        <f t="shared" si="125"/>
        <v>6.1349693251533744E-3</v>
      </c>
      <c r="C245" s="112">
        <f t="shared" si="125"/>
        <v>1.3761467889908266E-2</v>
      </c>
      <c r="D245" s="112">
        <f t="shared" si="125"/>
        <v>8.7336244541484746E-3</v>
      </c>
      <c r="E245" s="112">
        <f t="shared" si="125"/>
        <v>5.4907343857240913E-3</v>
      </c>
      <c r="F245" s="112">
        <f t="shared" si="125"/>
        <v>6.1349693251533744E-3</v>
      </c>
      <c r="G245" s="112">
        <f t="shared" si="125"/>
        <v>1.3761467889908266E-2</v>
      </c>
      <c r="H245" s="112">
        <f t="shared" si="125"/>
        <v>1.3761467889908266E-2</v>
      </c>
      <c r="I245" s="112">
        <f t="shared" si="125"/>
        <v>1.3761467889908266E-2</v>
      </c>
      <c r="J245" s="112">
        <f t="shared" si="125"/>
        <v>6.1349693251533744E-3</v>
      </c>
      <c r="K245" s="112">
        <f t="shared" si="125"/>
        <v>6.1349693251533744E-3</v>
      </c>
      <c r="L245" s="112">
        <f t="shared" si="125"/>
        <v>0.01</v>
      </c>
      <c r="M245" s="112">
        <f t="shared" si="125"/>
        <v>0.01</v>
      </c>
      <c r="N245" s="112">
        <f t="shared" si="125"/>
        <v>0.01</v>
      </c>
      <c r="O245" s="112">
        <f t="shared" si="125"/>
        <v>0.01</v>
      </c>
      <c r="P245" s="112">
        <f t="shared" si="125"/>
        <v>0.01</v>
      </c>
      <c r="Q245" s="112">
        <f t="shared" si="125"/>
        <v>0.01</v>
      </c>
      <c r="R245" s="112">
        <f t="shared" si="125"/>
        <v>0.01</v>
      </c>
      <c r="S245" s="112">
        <f t="shared" si="125"/>
        <v>0.01</v>
      </c>
      <c r="T245" s="112">
        <f t="shared" si="125"/>
        <v>0.01</v>
      </c>
      <c r="U245" s="112">
        <f t="shared" si="125"/>
        <v>0.01</v>
      </c>
      <c r="V245" s="112">
        <f t="shared" si="125"/>
        <v>0.01</v>
      </c>
      <c r="W245" s="112">
        <f t="shared" si="123"/>
        <v>9.7052432238151996E-3</v>
      </c>
    </row>
    <row r="246" spans="1:23" x14ac:dyDescent="0.25">
      <c r="A246" s="112" t="s">
        <v>55</v>
      </c>
      <c r="B246" s="112">
        <f t="shared" si="125"/>
        <v>6.1349693251533744E-3</v>
      </c>
      <c r="C246" s="112">
        <f t="shared" si="125"/>
        <v>1.3761467889908266E-2</v>
      </c>
      <c r="D246" s="112">
        <f t="shared" si="125"/>
        <v>8.7336244541484746E-3</v>
      </c>
      <c r="E246" s="112">
        <f t="shared" si="125"/>
        <v>5.4907343857240913E-3</v>
      </c>
      <c r="F246" s="112">
        <f t="shared" si="125"/>
        <v>6.1349693251533744E-3</v>
      </c>
      <c r="G246" s="112">
        <f t="shared" si="125"/>
        <v>1.3761467889908266E-2</v>
      </c>
      <c r="H246" s="112">
        <f t="shared" si="125"/>
        <v>1.3761467889908266E-2</v>
      </c>
      <c r="I246" s="112">
        <f t="shared" si="125"/>
        <v>1.3761467889908266E-2</v>
      </c>
      <c r="J246" s="112">
        <f t="shared" si="125"/>
        <v>6.1349693251533744E-3</v>
      </c>
      <c r="K246" s="112">
        <f t="shared" si="125"/>
        <v>6.1349693251533744E-3</v>
      </c>
      <c r="L246" s="112">
        <f t="shared" si="125"/>
        <v>0.01</v>
      </c>
      <c r="M246" s="112">
        <f t="shared" si="125"/>
        <v>0.01</v>
      </c>
      <c r="N246" s="112">
        <f t="shared" si="125"/>
        <v>0.01</v>
      </c>
      <c r="O246" s="112">
        <f t="shared" si="125"/>
        <v>0.01</v>
      </c>
      <c r="P246" s="112">
        <f t="shared" si="125"/>
        <v>0.01</v>
      </c>
      <c r="Q246" s="112">
        <f t="shared" si="125"/>
        <v>0.01</v>
      </c>
      <c r="R246" s="112">
        <f t="shared" si="125"/>
        <v>0.01</v>
      </c>
      <c r="S246" s="112">
        <f t="shared" si="125"/>
        <v>0.01</v>
      </c>
      <c r="T246" s="112">
        <f t="shared" si="125"/>
        <v>0.01</v>
      </c>
      <c r="U246" s="112">
        <f t="shared" si="125"/>
        <v>0.01</v>
      </c>
      <c r="V246" s="112">
        <f t="shared" si="125"/>
        <v>0.01</v>
      </c>
      <c r="W246" s="112">
        <f t="shared" si="123"/>
        <v>9.7052432238151996E-3</v>
      </c>
    </row>
    <row r="247" spans="1:23" x14ac:dyDescent="0.25">
      <c r="A247" s="112" t="s">
        <v>56</v>
      </c>
      <c r="B247" s="112">
        <f t="shared" si="125"/>
        <v>6.1349693251533744E-3</v>
      </c>
      <c r="C247" s="112">
        <f t="shared" si="125"/>
        <v>1.3761467889908266E-2</v>
      </c>
      <c r="D247" s="112">
        <f t="shared" si="125"/>
        <v>8.7336244541484746E-3</v>
      </c>
      <c r="E247" s="112">
        <f t="shared" si="125"/>
        <v>5.4907343857240913E-3</v>
      </c>
      <c r="F247" s="112">
        <f t="shared" si="125"/>
        <v>6.1349693251533744E-3</v>
      </c>
      <c r="G247" s="112">
        <f t="shared" si="125"/>
        <v>1.3761467889908266E-2</v>
      </c>
      <c r="H247" s="112">
        <f t="shared" si="125"/>
        <v>1.3761467889908266E-2</v>
      </c>
      <c r="I247" s="112">
        <f t="shared" si="125"/>
        <v>1.3761467889908266E-2</v>
      </c>
      <c r="J247" s="112">
        <f t="shared" si="125"/>
        <v>6.1349693251533744E-3</v>
      </c>
      <c r="K247" s="112">
        <f t="shared" si="125"/>
        <v>6.1349693251533744E-3</v>
      </c>
      <c r="L247" s="112">
        <f t="shared" si="125"/>
        <v>0.01</v>
      </c>
      <c r="M247" s="112">
        <f t="shared" si="125"/>
        <v>0.01</v>
      </c>
      <c r="N247" s="112">
        <f t="shared" si="125"/>
        <v>0.01</v>
      </c>
      <c r="O247" s="112">
        <f t="shared" si="125"/>
        <v>0.01</v>
      </c>
      <c r="P247" s="112">
        <f t="shared" si="125"/>
        <v>0.01</v>
      </c>
      <c r="Q247" s="112">
        <f t="shared" si="125"/>
        <v>0.01</v>
      </c>
      <c r="R247" s="112">
        <f t="shared" si="125"/>
        <v>0.01</v>
      </c>
      <c r="S247" s="112">
        <f t="shared" si="125"/>
        <v>0.01</v>
      </c>
      <c r="T247" s="112">
        <f t="shared" si="125"/>
        <v>0.01</v>
      </c>
      <c r="U247" s="112">
        <f t="shared" si="125"/>
        <v>0.01</v>
      </c>
      <c r="V247" s="112">
        <f t="shared" si="125"/>
        <v>0.01</v>
      </c>
      <c r="W247" s="112">
        <f t="shared" si="123"/>
        <v>9.7052432238151996E-3</v>
      </c>
    </row>
    <row r="250" spans="1:23" x14ac:dyDescent="0.25">
      <c r="A250" s="112" t="s">
        <v>398</v>
      </c>
    </row>
    <row r="251" spans="1:23" x14ac:dyDescent="0.25">
      <c r="A251" s="112" t="s">
        <v>20</v>
      </c>
      <c r="B251" s="112" t="s">
        <v>5</v>
      </c>
      <c r="C251" s="112" t="s">
        <v>6</v>
      </c>
      <c r="D251" s="112" t="s">
        <v>7</v>
      </c>
      <c r="E251" s="112" t="s">
        <v>8</v>
      </c>
      <c r="F251" s="112" t="s">
        <v>9</v>
      </c>
      <c r="G251" s="112" t="s">
        <v>10</v>
      </c>
      <c r="H251" s="112" t="s">
        <v>11</v>
      </c>
      <c r="I251" s="112" t="s">
        <v>12</v>
      </c>
      <c r="J251" s="112" t="s">
        <v>13</v>
      </c>
      <c r="K251" s="112" t="s">
        <v>14</v>
      </c>
      <c r="L251" s="112" t="s">
        <v>15</v>
      </c>
      <c r="M251" s="112" t="s">
        <v>16</v>
      </c>
      <c r="N251" s="112" t="s">
        <v>17</v>
      </c>
      <c r="O251" s="112" t="s">
        <v>18</v>
      </c>
      <c r="P251" s="112" t="s">
        <v>19</v>
      </c>
      <c r="Q251" s="112" t="s">
        <v>51</v>
      </c>
      <c r="R251" s="112" t="s">
        <v>52</v>
      </c>
      <c r="S251" s="112" t="s">
        <v>53</v>
      </c>
      <c r="T251" s="112" t="s">
        <v>54</v>
      </c>
      <c r="U251" s="112" t="s">
        <v>55</v>
      </c>
      <c r="V251" s="112" t="s">
        <v>56</v>
      </c>
    </row>
    <row r="252" spans="1:23" x14ac:dyDescent="0.25">
      <c r="A252" s="112" t="s">
        <v>5</v>
      </c>
      <c r="B252" s="112">
        <v>1</v>
      </c>
      <c r="C252" s="112">
        <f>ABS(IF($F16-$F$17&lt;0,1/(($F16-$F$17)+(-1)),IF($F16-$F$17&gt;=0,($F16-$F$17)+1)))</f>
        <v>0.5</v>
      </c>
      <c r="D252" s="112">
        <f>ABS(IF($F16-$F$18&lt;0,1/(($F16-$F$18)+(-1)),IF($F16-$F$18&gt;=0,($F16-$F$18)+1)))</f>
        <v>0.5</v>
      </c>
      <c r="E252" s="112">
        <f>ABS(IF($F16-$F$19&lt;0,1/(($F16-$F$19)+(-1)),IF($F16-$F$19&gt;=0,($F16-$F$19)+1)))</f>
        <v>1</v>
      </c>
      <c r="F252" s="112">
        <f>ABS(IF($F16-$F$20&lt;0,1/(($F16-$F$20)+(-1)),IF($F16-$F$20&gt;=0,($F16-$F$20)+1)))</f>
        <v>1</v>
      </c>
      <c r="G252" s="112">
        <f>ABS(IF($F16-$F$21&lt;0,1/(($F16-$F$21)+(-1)),IF($F16-$F$21&gt;=0,($F16-$F$21)+1)))</f>
        <v>1</v>
      </c>
      <c r="H252" s="112">
        <f t="shared" ref="H252:H257" si="126">ABS(IF($F16-$F$22&lt;0,1/(($F16-$F$22)+(-1)),IF($F16-$F$22&gt;=0,($F16-$F$22)+1)))</f>
        <v>1</v>
      </c>
      <c r="I252" s="112">
        <f t="shared" ref="I252:I258" si="127">ABS(IF($F16-$F$23&lt;0,1/(($F16-$F$23)+(-1)),IF($F16-$F$23&gt;=0,($F16-$F$23)+1)))</f>
        <v>1</v>
      </c>
      <c r="J252" s="112">
        <f t="shared" ref="J252:J259" si="128">ABS(IF($F16-$F$24&lt;0,1/(($F16-$F$24)+(-1)),IF($F16-$F$24&gt;=0,($F16-$F$24)+1)))</f>
        <v>1</v>
      </c>
      <c r="K252" s="112">
        <f t="shared" ref="K252:K260" si="129">ABS(IF($F16-$F$25&lt;0,1/(($F16-$F$25)+(-1)),IF($F16-$F$25&gt;=0,($F16-$F$25)+1)))</f>
        <v>0.5</v>
      </c>
      <c r="L252" s="112">
        <f t="shared" ref="L252:L261" si="130">ABS(IF($F16-$F$38&lt;0,1/(($F16-$F$38)+(-1)),IF($F16-$F$38&gt;=0,($F16-$F$38)+1)))</f>
        <v>9</v>
      </c>
      <c r="M252" s="112">
        <f t="shared" ref="M252:M261" si="131">ABS(IF($F16-$F$39&lt;0,1/(($F16-$F$39)+(-1)),IF($F16-$F$39&gt;=0,($F16-$F$39)+1)))</f>
        <v>9</v>
      </c>
      <c r="N252" s="112">
        <f t="shared" ref="N252:N261" si="132">ABS(IF($F16-$F$40&lt;0,1/(($F16-$F$40)+(-1)),IF($F16-$F$40&gt;=0,($F16-$F$40)+1)))</f>
        <v>9</v>
      </c>
      <c r="O252" s="112">
        <f t="shared" ref="O252:O261" si="133">ABS(IF($F16-$F$41&lt;0,1/(($F16-$F$41)+(-1)),IF($F16-$F$41&gt;=0,($F16-$F$41)+1)))</f>
        <v>9</v>
      </c>
      <c r="P252" s="112">
        <f t="shared" ref="P252:P261" si="134">ABS(IF($F16-$F$42&lt;0,1/(($F16-$F$42)+(-1)),IF($F16-$F$42&gt;=0,($F16-$F$42)+1)))</f>
        <v>9</v>
      </c>
      <c r="Q252" s="112">
        <f t="shared" ref="Q252:Q261" si="135">ABS(IF($F16-$F$43&lt;0,1/(($F16-$F$43)+(-1)),IF($F16-$F$43&gt;=0,($F16-$F$43)+1)))</f>
        <v>9</v>
      </c>
      <c r="R252" s="112">
        <f t="shared" ref="R252:R261" si="136">ABS(IF($F16-$F$44&lt;0,1/(($F16-$F$44)+(-1)),IF($F16-$F$44&gt;=0,($F16-$F$44)+1)))</f>
        <v>9</v>
      </c>
      <c r="S252" s="112">
        <f t="shared" ref="S252:S261" si="137">ABS(IF($F16-$F$45&lt;0,1/(($F16-$F$45)+(-1)),IF($F16-$F$45&gt;=0,($F16-$F$45)+1)))</f>
        <v>9</v>
      </c>
      <c r="T252" s="112">
        <f t="shared" ref="T252:T261" si="138">ABS(IF($F16-$F$46&lt;0,1/(($F16-$F$46)+(-1)),IF($F16-$F$46&gt;=0,($F16-$F$46)+1)))</f>
        <v>9</v>
      </c>
      <c r="U252" s="112">
        <f t="shared" ref="U252:U261" si="139">ABS(IF($F16-$F$47&lt;0,1/(($F16-$F$47)+(-1)),IF($F16-$F$47&gt;=0,($F16-$F$47)+1)))</f>
        <v>9</v>
      </c>
      <c r="V252" s="112">
        <f t="shared" ref="V252:V261" si="140">ABS(IF($F16-$F$48&lt;0,1/(($F16-$F$48)+(-1)),IF($F16-$F$48&gt;=0,($F16-$F$48)+1)))</f>
        <v>9</v>
      </c>
    </row>
    <row r="253" spans="1:23" x14ac:dyDescent="0.25">
      <c r="A253" s="112" t="s">
        <v>6</v>
      </c>
      <c r="B253" s="112">
        <f>1/C252</f>
        <v>2</v>
      </c>
      <c r="C253" s="112">
        <v>1</v>
      </c>
      <c r="D253" s="112">
        <f>ABS(IF($F17-$F$18&lt;0,1/(($F17-$F$18)+(-1)),IF($F17-$F$18&gt;=0,($F17-$F$18)+1)))</f>
        <v>1</v>
      </c>
      <c r="E253" s="112">
        <f>ABS(IF($F17-$F$19&lt;0,1/(($F17-$F$19)+(-1)),IF($F17-$F$19&gt;=0,($F17-$F$19)+1)))</f>
        <v>2</v>
      </c>
      <c r="F253" s="112">
        <f>ABS(IF($F17-$F$20&lt;0,1/(($F17-$F$20)+(-1)),IF($F17-$F$20&gt;=0,($F17-$F$20)+1)))</f>
        <v>2</v>
      </c>
      <c r="G253" s="112">
        <f>ABS(IF($F17-$F$21&lt;0,1/(($F17-$F$21)+(-1)),IF($F17-$F$21&gt;=0,($F17-$F$21)+1)))</f>
        <v>2</v>
      </c>
      <c r="H253" s="112">
        <f t="shared" si="126"/>
        <v>2</v>
      </c>
      <c r="I253" s="112">
        <f t="shared" si="127"/>
        <v>2</v>
      </c>
      <c r="J253" s="112">
        <f t="shared" si="128"/>
        <v>2</v>
      </c>
      <c r="K253" s="112">
        <f t="shared" si="129"/>
        <v>1</v>
      </c>
      <c r="L253" s="112">
        <f t="shared" si="130"/>
        <v>10</v>
      </c>
      <c r="M253" s="112">
        <f t="shared" si="131"/>
        <v>10</v>
      </c>
      <c r="N253" s="112">
        <f t="shared" si="132"/>
        <v>10</v>
      </c>
      <c r="O253" s="112">
        <f t="shared" si="133"/>
        <v>10</v>
      </c>
      <c r="P253" s="112">
        <f t="shared" si="134"/>
        <v>10</v>
      </c>
      <c r="Q253" s="112">
        <f t="shared" si="135"/>
        <v>10</v>
      </c>
      <c r="R253" s="112">
        <f t="shared" si="136"/>
        <v>10</v>
      </c>
      <c r="S253" s="112">
        <f t="shared" si="137"/>
        <v>10</v>
      </c>
      <c r="T253" s="112">
        <f t="shared" si="138"/>
        <v>10</v>
      </c>
      <c r="U253" s="112">
        <f t="shared" si="139"/>
        <v>10</v>
      </c>
      <c r="V253" s="112">
        <f t="shared" si="140"/>
        <v>10</v>
      </c>
    </row>
    <row r="254" spans="1:23" x14ac:dyDescent="0.25">
      <c r="A254" s="112" t="s">
        <v>7</v>
      </c>
      <c r="B254" s="112">
        <f>1/D252</f>
        <v>2</v>
      </c>
      <c r="C254" s="112">
        <f>1/D253</f>
        <v>1</v>
      </c>
      <c r="D254" s="112">
        <v>1</v>
      </c>
      <c r="E254" s="112">
        <f>ABS(IF($F18-$F$19&lt;0,1/(($F18-$F$19)+(-1)),IF($F18-$F$19&gt;=0,($F18-$F$19)+1)))</f>
        <v>2</v>
      </c>
      <c r="F254" s="112">
        <f>ABS(IF($F18-$F$20&lt;0,1/(($F18-$F$20)+(-1)),IF($F18-$F$20&gt;=0,($F18-$F$20)+1)))</f>
        <v>2</v>
      </c>
      <c r="G254" s="112">
        <f>ABS(IF($F18-$F$21&lt;0,1/(($F18-$F$21)+(-1)),IF($F18-$F$21&gt;=0,($F18-$F$21)+1)))</f>
        <v>2</v>
      </c>
      <c r="H254" s="112">
        <f t="shared" si="126"/>
        <v>2</v>
      </c>
      <c r="I254" s="112">
        <f t="shared" si="127"/>
        <v>2</v>
      </c>
      <c r="J254" s="112">
        <f t="shared" si="128"/>
        <v>2</v>
      </c>
      <c r="K254" s="112">
        <f t="shared" si="129"/>
        <v>1</v>
      </c>
      <c r="L254" s="112">
        <f t="shared" si="130"/>
        <v>10</v>
      </c>
      <c r="M254" s="112">
        <f t="shared" si="131"/>
        <v>10</v>
      </c>
      <c r="N254" s="112">
        <f t="shared" si="132"/>
        <v>10</v>
      </c>
      <c r="O254" s="112">
        <f t="shared" si="133"/>
        <v>10</v>
      </c>
      <c r="P254" s="112">
        <f t="shared" si="134"/>
        <v>10</v>
      </c>
      <c r="Q254" s="112">
        <f t="shared" si="135"/>
        <v>10</v>
      </c>
      <c r="R254" s="112">
        <f t="shared" si="136"/>
        <v>10</v>
      </c>
      <c r="S254" s="112">
        <f t="shared" si="137"/>
        <v>10</v>
      </c>
      <c r="T254" s="112">
        <f t="shared" si="138"/>
        <v>10</v>
      </c>
      <c r="U254" s="112">
        <f t="shared" si="139"/>
        <v>10</v>
      </c>
      <c r="V254" s="112">
        <f t="shared" si="140"/>
        <v>10</v>
      </c>
    </row>
    <row r="255" spans="1:23" x14ac:dyDescent="0.25">
      <c r="A255" s="112" t="s">
        <v>8</v>
      </c>
      <c r="B255" s="112">
        <f>1/E252</f>
        <v>1</v>
      </c>
      <c r="C255" s="112">
        <f>1/E253</f>
        <v>0.5</v>
      </c>
      <c r="D255" s="112">
        <f>1/E254</f>
        <v>0.5</v>
      </c>
      <c r="E255" s="112">
        <v>1</v>
      </c>
      <c r="F255" s="112">
        <f>ABS(IF($F19-$F$20&lt;0,1/(($F19-$F$20)+(-1)),IF($F19-$F$20&gt;=0,($F19-$F$20)+1)))</f>
        <v>1</v>
      </c>
      <c r="G255" s="112">
        <f>ABS(IF($F19-$F$21&lt;0,1/(($F19-$F$21)+(-1)),IF($F19-$F$21&gt;=0,($F19-$F$21)+1)))</f>
        <v>1</v>
      </c>
      <c r="H255" s="112">
        <f t="shared" si="126"/>
        <v>1</v>
      </c>
      <c r="I255" s="112">
        <f t="shared" si="127"/>
        <v>1</v>
      </c>
      <c r="J255" s="112">
        <f t="shared" si="128"/>
        <v>1</v>
      </c>
      <c r="K255" s="112">
        <f t="shared" si="129"/>
        <v>0.5</v>
      </c>
      <c r="L255" s="112">
        <f t="shared" si="130"/>
        <v>9</v>
      </c>
      <c r="M255" s="112">
        <f t="shared" si="131"/>
        <v>9</v>
      </c>
      <c r="N255" s="112">
        <f t="shared" si="132"/>
        <v>9</v>
      </c>
      <c r="O255" s="112">
        <f t="shared" si="133"/>
        <v>9</v>
      </c>
      <c r="P255" s="112">
        <f t="shared" si="134"/>
        <v>9</v>
      </c>
      <c r="Q255" s="112">
        <f t="shared" si="135"/>
        <v>9</v>
      </c>
      <c r="R255" s="112">
        <f t="shared" si="136"/>
        <v>9</v>
      </c>
      <c r="S255" s="112">
        <f t="shared" si="137"/>
        <v>9</v>
      </c>
      <c r="T255" s="112">
        <f t="shared" si="138"/>
        <v>9</v>
      </c>
      <c r="U255" s="112">
        <f t="shared" si="139"/>
        <v>9</v>
      </c>
      <c r="V255" s="112">
        <f t="shared" si="140"/>
        <v>9</v>
      </c>
    </row>
    <row r="256" spans="1:23" x14ac:dyDescent="0.25">
      <c r="A256" s="112" t="s">
        <v>9</v>
      </c>
      <c r="B256" s="112">
        <f>1/F252</f>
        <v>1</v>
      </c>
      <c r="C256" s="112">
        <f>1/F253</f>
        <v>0.5</v>
      </c>
      <c r="D256" s="112">
        <f>1/F254</f>
        <v>0.5</v>
      </c>
      <c r="E256" s="112">
        <f>1/F255</f>
        <v>1</v>
      </c>
      <c r="F256" s="112">
        <v>1</v>
      </c>
      <c r="G256" s="112">
        <f>ABS(IF($F20-$F$21&lt;0,1/(($F20-$F$21)+(-1)),IF($F20-$F$21&gt;=0,($F20-$F$21)+1)))</f>
        <v>1</v>
      </c>
      <c r="H256" s="112">
        <f t="shared" si="126"/>
        <v>1</v>
      </c>
      <c r="I256" s="112">
        <f t="shared" si="127"/>
        <v>1</v>
      </c>
      <c r="J256" s="112">
        <f t="shared" si="128"/>
        <v>1</v>
      </c>
      <c r="K256" s="112">
        <f t="shared" si="129"/>
        <v>0.5</v>
      </c>
      <c r="L256" s="112">
        <f t="shared" si="130"/>
        <v>9</v>
      </c>
      <c r="M256" s="112">
        <f t="shared" si="131"/>
        <v>9</v>
      </c>
      <c r="N256" s="112">
        <f t="shared" si="132"/>
        <v>9</v>
      </c>
      <c r="O256" s="112">
        <f t="shared" si="133"/>
        <v>9</v>
      </c>
      <c r="P256" s="112">
        <f t="shared" si="134"/>
        <v>9</v>
      </c>
      <c r="Q256" s="112">
        <f t="shared" si="135"/>
        <v>9</v>
      </c>
      <c r="R256" s="112">
        <f t="shared" si="136"/>
        <v>9</v>
      </c>
      <c r="S256" s="112">
        <f t="shared" si="137"/>
        <v>9</v>
      </c>
      <c r="T256" s="112">
        <f t="shared" si="138"/>
        <v>9</v>
      </c>
      <c r="U256" s="112">
        <f t="shared" si="139"/>
        <v>9</v>
      </c>
      <c r="V256" s="112">
        <f t="shared" si="140"/>
        <v>9</v>
      </c>
    </row>
    <row r="257" spans="1:22" x14ac:dyDescent="0.25">
      <c r="A257" s="112" t="s">
        <v>10</v>
      </c>
      <c r="B257" s="112">
        <f>1/G252</f>
        <v>1</v>
      </c>
      <c r="C257" s="112">
        <f>1/G253</f>
        <v>0.5</v>
      </c>
      <c r="D257" s="112">
        <f>1/G254</f>
        <v>0.5</v>
      </c>
      <c r="E257" s="112">
        <f>1/G255</f>
        <v>1</v>
      </c>
      <c r="F257" s="112">
        <f>1/G256</f>
        <v>1</v>
      </c>
      <c r="G257" s="112">
        <v>1</v>
      </c>
      <c r="H257" s="112">
        <f t="shared" si="126"/>
        <v>1</v>
      </c>
      <c r="I257" s="112">
        <f t="shared" si="127"/>
        <v>1</v>
      </c>
      <c r="J257" s="112">
        <f t="shared" si="128"/>
        <v>1</v>
      </c>
      <c r="K257" s="112">
        <f t="shared" si="129"/>
        <v>0.5</v>
      </c>
      <c r="L257" s="112">
        <f t="shared" si="130"/>
        <v>9</v>
      </c>
      <c r="M257" s="112">
        <f t="shared" si="131"/>
        <v>9</v>
      </c>
      <c r="N257" s="112">
        <f t="shared" si="132"/>
        <v>9</v>
      </c>
      <c r="O257" s="112">
        <f t="shared" si="133"/>
        <v>9</v>
      </c>
      <c r="P257" s="112">
        <f t="shared" si="134"/>
        <v>9</v>
      </c>
      <c r="Q257" s="112">
        <f t="shared" si="135"/>
        <v>9</v>
      </c>
      <c r="R257" s="112">
        <f t="shared" si="136"/>
        <v>9</v>
      </c>
      <c r="S257" s="112">
        <f t="shared" si="137"/>
        <v>9</v>
      </c>
      <c r="T257" s="112">
        <f t="shared" si="138"/>
        <v>9</v>
      </c>
      <c r="U257" s="112">
        <f t="shared" si="139"/>
        <v>9</v>
      </c>
      <c r="V257" s="112">
        <f t="shared" si="140"/>
        <v>9</v>
      </c>
    </row>
    <row r="258" spans="1:22" x14ac:dyDescent="0.25">
      <c r="A258" s="112" t="s">
        <v>11</v>
      </c>
      <c r="B258" s="112">
        <f>1/H252</f>
        <v>1</v>
      </c>
      <c r="C258" s="112">
        <f>1/H253</f>
        <v>0.5</v>
      </c>
      <c r="D258" s="112">
        <f>1/H254</f>
        <v>0.5</v>
      </c>
      <c r="E258" s="112">
        <f>1/H255</f>
        <v>1</v>
      </c>
      <c r="F258" s="112">
        <f>1/H256</f>
        <v>1</v>
      </c>
      <c r="G258" s="112">
        <f>1/H257</f>
        <v>1</v>
      </c>
      <c r="H258" s="112">
        <v>1</v>
      </c>
      <c r="I258" s="112">
        <f t="shared" si="127"/>
        <v>1</v>
      </c>
      <c r="J258" s="112">
        <f t="shared" si="128"/>
        <v>1</v>
      </c>
      <c r="K258" s="112">
        <f t="shared" si="129"/>
        <v>0.5</v>
      </c>
      <c r="L258" s="112">
        <f t="shared" si="130"/>
        <v>9</v>
      </c>
      <c r="M258" s="112">
        <f t="shared" si="131"/>
        <v>9</v>
      </c>
      <c r="N258" s="112">
        <f t="shared" si="132"/>
        <v>9</v>
      </c>
      <c r="O258" s="112">
        <f t="shared" si="133"/>
        <v>9</v>
      </c>
      <c r="P258" s="112">
        <f t="shared" si="134"/>
        <v>9</v>
      </c>
      <c r="Q258" s="112">
        <f t="shared" si="135"/>
        <v>9</v>
      </c>
      <c r="R258" s="112">
        <f t="shared" si="136"/>
        <v>9</v>
      </c>
      <c r="S258" s="112">
        <f t="shared" si="137"/>
        <v>9</v>
      </c>
      <c r="T258" s="112">
        <f t="shared" si="138"/>
        <v>9</v>
      </c>
      <c r="U258" s="112">
        <f t="shared" si="139"/>
        <v>9</v>
      </c>
      <c r="V258" s="112">
        <f t="shared" si="140"/>
        <v>9</v>
      </c>
    </row>
    <row r="259" spans="1:22" x14ac:dyDescent="0.25">
      <c r="A259" s="112" t="s">
        <v>12</v>
      </c>
      <c r="B259" s="112">
        <f>1/I252</f>
        <v>1</v>
      </c>
      <c r="C259" s="112">
        <f>1/I253</f>
        <v>0.5</v>
      </c>
      <c r="D259" s="112">
        <f>1/I254</f>
        <v>0.5</v>
      </c>
      <c r="E259" s="112">
        <f>1/I255</f>
        <v>1</v>
      </c>
      <c r="F259" s="112">
        <f>1/I256</f>
        <v>1</v>
      </c>
      <c r="G259" s="112">
        <f>1/I257</f>
        <v>1</v>
      </c>
      <c r="H259" s="112">
        <f>1/I258</f>
        <v>1</v>
      </c>
      <c r="I259" s="112">
        <v>1</v>
      </c>
      <c r="J259" s="112">
        <f t="shared" si="128"/>
        <v>1</v>
      </c>
      <c r="K259" s="112">
        <f t="shared" si="129"/>
        <v>0.5</v>
      </c>
      <c r="L259" s="112">
        <f t="shared" si="130"/>
        <v>9</v>
      </c>
      <c r="M259" s="112">
        <f t="shared" si="131"/>
        <v>9</v>
      </c>
      <c r="N259" s="112">
        <f t="shared" si="132"/>
        <v>9</v>
      </c>
      <c r="O259" s="112">
        <f t="shared" si="133"/>
        <v>9</v>
      </c>
      <c r="P259" s="112">
        <f t="shared" si="134"/>
        <v>9</v>
      </c>
      <c r="Q259" s="112">
        <f t="shared" si="135"/>
        <v>9</v>
      </c>
      <c r="R259" s="112">
        <f t="shared" si="136"/>
        <v>9</v>
      </c>
      <c r="S259" s="112">
        <f t="shared" si="137"/>
        <v>9</v>
      </c>
      <c r="T259" s="112">
        <f t="shared" si="138"/>
        <v>9</v>
      </c>
      <c r="U259" s="112">
        <f t="shared" si="139"/>
        <v>9</v>
      </c>
      <c r="V259" s="112">
        <f t="shared" si="140"/>
        <v>9</v>
      </c>
    </row>
    <row r="260" spans="1:22" x14ac:dyDescent="0.25">
      <c r="A260" s="112" t="s">
        <v>13</v>
      </c>
      <c r="B260" s="112">
        <f>1/J252</f>
        <v>1</v>
      </c>
      <c r="C260" s="112">
        <f>1/J253</f>
        <v>0.5</v>
      </c>
      <c r="D260" s="112">
        <f>1/J254</f>
        <v>0.5</v>
      </c>
      <c r="E260" s="112">
        <f>1/J255</f>
        <v>1</v>
      </c>
      <c r="F260" s="112">
        <f>1/J256</f>
        <v>1</v>
      </c>
      <c r="G260" s="112">
        <f>1/J257</f>
        <v>1</v>
      </c>
      <c r="H260" s="112">
        <f>1/J258</f>
        <v>1</v>
      </c>
      <c r="I260" s="112">
        <f>1/J259</f>
        <v>1</v>
      </c>
      <c r="J260" s="112">
        <v>1</v>
      </c>
      <c r="K260" s="112">
        <f t="shared" si="129"/>
        <v>0.5</v>
      </c>
      <c r="L260" s="112">
        <f t="shared" si="130"/>
        <v>9</v>
      </c>
      <c r="M260" s="112">
        <f t="shared" si="131"/>
        <v>9</v>
      </c>
      <c r="N260" s="112">
        <f t="shared" si="132"/>
        <v>9</v>
      </c>
      <c r="O260" s="112">
        <f t="shared" si="133"/>
        <v>9</v>
      </c>
      <c r="P260" s="112">
        <f t="shared" si="134"/>
        <v>9</v>
      </c>
      <c r="Q260" s="112">
        <f t="shared" si="135"/>
        <v>9</v>
      </c>
      <c r="R260" s="112">
        <f t="shared" si="136"/>
        <v>9</v>
      </c>
      <c r="S260" s="112">
        <f t="shared" si="137"/>
        <v>9</v>
      </c>
      <c r="T260" s="112">
        <f t="shared" si="138"/>
        <v>9</v>
      </c>
      <c r="U260" s="112">
        <f t="shared" si="139"/>
        <v>9</v>
      </c>
      <c r="V260" s="112">
        <f t="shared" si="140"/>
        <v>9</v>
      </c>
    </row>
    <row r="261" spans="1:22" x14ac:dyDescent="0.25">
      <c r="A261" s="112" t="s">
        <v>14</v>
      </c>
      <c r="B261" s="112">
        <f>1/K252</f>
        <v>2</v>
      </c>
      <c r="C261" s="112">
        <f>1/K253</f>
        <v>1</v>
      </c>
      <c r="D261" s="112">
        <f>1/K254</f>
        <v>1</v>
      </c>
      <c r="E261" s="112">
        <f>1/K255</f>
        <v>2</v>
      </c>
      <c r="F261" s="112">
        <f>1/K256</f>
        <v>2</v>
      </c>
      <c r="G261" s="112">
        <f>1/K257</f>
        <v>2</v>
      </c>
      <c r="H261" s="112">
        <f>1/K258</f>
        <v>2</v>
      </c>
      <c r="I261" s="112">
        <f>1/K259</f>
        <v>2</v>
      </c>
      <c r="J261" s="112">
        <f>1/K260</f>
        <v>2</v>
      </c>
      <c r="K261" s="112">
        <v>1</v>
      </c>
      <c r="L261" s="112">
        <f t="shared" si="130"/>
        <v>10</v>
      </c>
      <c r="M261" s="112">
        <f t="shared" si="131"/>
        <v>10</v>
      </c>
      <c r="N261" s="112">
        <f t="shared" si="132"/>
        <v>10</v>
      </c>
      <c r="O261" s="112">
        <f t="shared" si="133"/>
        <v>10</v>
      </c>
      <c r="P261" s="112">
        <f t="shared" si="134"/>
        <v>10</v>
      </c>
      <c r="Q261" s="112">
        <f t="shared" si="135"/>
        <v>10</v>
      </c>
      <c r="R261" s="112">
        <f t="shared" si="136"/>
        <v>10</v>
      </c>
      <c r="S261" s="112">
        <f t="shared" si="137"/>
        <v>10</v>
      </c>
      <c r="T261" s="112">
        <f t="shared" si="138"/>
        <v>10</v>
      </c>
      <c r="U261" s="112">
        <f t="shared" si="139"/>
        <v>10</v>
      </c>
      <c r="V261" s="112">
        <f t="shared" si="140"/>
        <v>10</v>
      </c>
    </row>
    <row r="262" spans="1:22" x14ac:dyDescent="0.25">
      <c r="A262" s="112" t="s">
        <v>15</v>
      </c>
      <c r="B262" s="112">
        <f>1/L252</f>
        <v>0.1111111111111111</v>
      </c>
      <c r="C262" s="112">
        <f>1/L253</f>
        <v>0.1</v>
      </c>
      <c r="D262" s="112">
        <f>1/L254</f>
        <v>0.1</v>
      </c>
      <c r="E262" s="112">
        <f>1/L255</f>
        <v>0.1111111111111111</v>
      </c>
      <c r="F262" s="112">
        <f>1/L256</f>
        <v>0.1111111111111111</v>
      </c>
      <c r="G262" s="112">
        <f>1/L257</f>
        <v>0.1111111111111111</v>
      </c>
      <c r="H262" s="112">
        <f>1/L258</f>
        <v>0.1111111111111111</v>
      </c>
      <c r="I262" s="112">
        <f>1/L259</f>
        <v>0.1111111111111111</v>
      </c>
      <c r="J262" s="112">
        <f>1/L260</f>
        <v>0.1111111111111111</v>
      </c>
      <c r="K262" s="112">
        <f>1/L261</f>
        <v>0.1</v>
      </c>
      <c r="L262" s="112">
        <v>1</v>
      </c>
      <c r="M262" s="112">
        <f t="shared" ref="M262" si="141">ABS(IF($F38-$F$39&lt;0,1/(($F38-$F$39)+(-1)),IF($F38-$F$39&gt;=0,($F38-$F$39)+1)))</f>
        <v>1</v>
      </c>
      <c r="N262" s="112">
        <f t="shared" ref="N262:N263" si="142">ABS(IF($F38-$F$40&lt;0,1/(($F38-$F$40)+(-1)),IF($F38-$F$40&gt;=0,($F38-$F$40)+1)))</f>
        <v>1</v>
      </c>
      <c r="O262" s="112">
        <f t="shared" ref="O262:O264" si="143">ABS(IF($F38-$F$41&lt;0,1/(($F38-$F$41)+(-1)),IF($F38-$F$41&gt;=0,($F38-$F$41)+1)))</f>
        <v>1</v>
      </c>
      <c r="P262" s="112">
        <f t="shared" ref="P262:P265" si="144">ABS(IF($F38-$F$42&lt;0,1/(($F38-$F$42)+(-1)),IF($F38-$F$42&gt;=0,($F38-$F$42)+1)))</f>
        <v>1</v>
      </c>
      <c r="Q262" s="112">
        <f t="shared" ref="Q262:Q266" si="145">ABS(IF($F38-$F$43&lt;0,1/(($F38-$F$43)+(-1)),IF($F38-$F$43&gt;=0,($F38-$F$43)+1)))</f>
        <v>1</v>
      </c>
      <c r="R262" s="112">
        <f t="shared" ref="R262:R267" si="146">ABS(IF($F38-$F$44&lt;0,1/(($F38-$F$44)+(-1)),IF($F38-$F$44&gt;=0,($F38-$F$44)+1)))</f>
        <v>1</v>
      </c>
      <c r="S262" s="112">
        <f t="shared" ref="S262:S268" si="147">ABS(IF($F38-$F$45&lt;0,1/(($F38-$F$45)+(-1)),IF($F38-$F$45&gt;=0,($F38-$F$45)+1)))</f>
        <v>1</v>
      </c>
      <c r="T262" s="112">
        <f t="shared" ref="T262:T269" si="148">ABS(IF($F38-$F$46&lt;0,1/(($F38-$F$46)+(-1)),IF($F38-$F$46&gt;=0,($F38-$F$46)+1)))</f>
        <v>1</v>
      </c>
      <c r="U262" s="112">
        <f t="shared" ref="U262:U270" si="149">ABS(IF($F38-$F$47&lt;0,1/(($F38-$F$47)+(-1)),IF($F38-$F$47&gt;=0,($F38-$F$47)+1)))</f>
        <v>1</v>
      </c>
      <c r="V262" s="112">
        <f t="shared" ref="V262:V271" si="150">ABS(IF($F38-$F$48&lt;0,1/(($F38-$F$48)+(-1)),IF($F38-$F$48&gt;=0,($F38-$F$48)+1)))</f>
        <v>1</v>
      </c>
    </row>
    <row r="263" spans="1:22" x14ac:dyDescent="0.25">
      <c r="A263" s="112" t="s">
        <v>16</v>
      </c>
      <c r="B263" s="112">
        <f>1/M252</f>
        <v>0.1111111111111111</v>
      </c>
      <c r="C263" s="112">
        <f>1/M253</f>
        <v>0.1</v>
      </c>
      <c r="D263" s="112">
        <f>1/M254</f>
        <v>0.1</v>
      </c>
      <c r="E263" s="112">
        <f>1/M254</f>
        <v>0.1</v>
      </c>
      <c r="F263" s="112">
        <f>1/M256</f>
        <v>0.1111111111111111</v>
      </c>
      <c r="G263" s="112">
        <f>1/M257</f>
        <v>0.1111111111111111</v>
      </c>
      <c r="H263" s="112">
        <f>1/M258</f>
        <v>0.1111111111111111</v>
      </c>
      <c r="I263" s="112">
        <f>1/M259</f>
        <v>0.1111111111111111</v>
      </c>
      <c r="J263" s="112">
        <f>1/M260</f>
        <v>0.1111111111111111</v>
      </c>
      <c r="K263" s="112">
        <f>1/M261</f>
        <v>0.1</v>
      </c>
      <c r="L263" s="112">
        <f>1/M262</f>
        <v>1</v>
      </c>
      <c r="M263" s="112">
        <v>1</v>
      </c>
      <c r="N263" s="112">
        <f t="shared" si="142"/>
        <v>1</v>
      </c>
      <c r="O263" s="112">
        <f t="shared" si="143"/>
        <v>1</v>
      </c>
      <c r="P263" s="112">
        <f t="shared" si="144"/>
        <v>1</v>
      </c>
      <c r="Q263" s="112">
        <f t="shared" si="145"/>
        <v>1</v>
      </c>
      <c r="R263" s="112">
        <f t="shared" si="146"/>
        <v>1</v>
      </c>
      <c r="S263" s="112">
        <f t="shared" si="147"/>
        <v>1</v>
      </c>
      <c r="T263" s="112">
        <f t="shared" si="148"/>
        <v>1</v>
      </c>
      <c r="U263" s="112">
        <f t="shared" si="149"/>
        <v>1</v>
      </c>
      <c r="V263" s="112">
        <f t="shared" si="150"/>
        <v>1</v>
      </c>
    </row>
    <row r="264" spans="1:22" x14ac:dyDescent="0.25">
      <c r="A264" s="112" t="s">
        <v>17</v>
      </c>
      <c r="B264" s="112">
        <f>1/N252</f>
        <v>0.1111111111111111</v>
      </c>
      <c r="C264" s="112">
        <f>1/N253</f>
        <v>0.1</v>
      </c>
      <c r="D264" s="112">
        <f>1/N254</f>
        <v>0.1</v>
      </c>
      <c r="E264" s="112">
        <f>1/N254</f>
        <v>0.1</v>
      </c>
      <c r="F264" s="112">
        <f>1/N256</f>
        <v>0.1111111111111111</v>
      </c>
      <c r="G264" s="112">
        <f>1/N257</f>
        <v>0.1111111111111111</v>
      </c>
      <c r="H264" s="112">
        <f>1/N258</f>
        <v>0.1111111111111111</v>
      </c>
      <c r="I264" s="112">
        <f>1/N259</f>
        <v>0.1111111111111111</v>
      </c>
      <c r="J264" s="112">
        <f>1/N260</f>
        <v>0.1111111111111111</v>
      </c>
      <c r="K264" s="112">
        <f>1/N261</f>
        <v>0.1</v>
      </c>
      <c r="L264" s="112">
        <f>1/N262</f>
        <v>1</v>
      </c>
      <c r="M264" s="112">
        <f>1/N263</f>
        <v>1</v>
      </c>
      <c r="N264" s="112">
        <v>1</v>
      </c>
      <c r="O264" s="112">
        <f t="shared" si="143"/>
        <v>1</v>
      </c>
      <c r="P264" s="112">
        <f t="shared" si="144"/>
        <v>1</v>
      </c>
      <c r="Q264" s="112">
        <f t="shared" si="145"/>
        <v>1</v>
      </c>
      <c r="R264" s="112">
        <f t="shared" si="146"/>
        <v>1</v>
      </c>
      <c r="S264" s="112">
        <f t="shared" si="147"/>
        <v>1</v>
      </c>
      <c r="T264" s="112">
        <f t="shared" si="148"/>
        <v>1</v>
      </c>
      <c r="U264" s="112">
        <f t="shared" si="149"/>
        <v>1</v>
      </c>
      <c r="V264" s="112">
        <f t="shared" si="150"/>
        <v>1</v>
      </c>
    </row>
    <row r="265" spans="1:22" x14ac:dyDescent="0.25">
      <c r="A265" s="112" t="s">
        <v>18</v>
      </c>
      <c r="B265" s="112">
        <f>1/O252</f>
        <v>0.1111111111111111</v>
      </c>
      <c r="C265" s="112">
        <f>1/O253</f>
        <v>0.1</v>
      </c>
      <c r="D265" s="112">
        <f>1/O254</f>
        <v>0.1</v>
      </c>
      <c r="E265" s="112">
        <f>1/O254</f>
        <v>0.1</v>
      </c>
      <c r="F265" s="112">
        <f>1/O256</f>
        <v>0.1111111111111111</v>
      </c>
      <c r="G265" s="112">
        <f>1/O257</f>
        <v>0.1111111111111111</v>
      </c>
      <c r="H265" s="112">
        <f>1/O258</f>
        <v>0.1111111111111111</v>
      </c>
      <c r="I265" s="112">
        <f>1/O259</f>
        <v>0.1111111111111111</v>
      </c>
      <c r="J265" s="112">
        <f>1/O260</f>
        <v>0.1111111111111111</v>
      </c>
      <c r="K265" s="112">
        <f>1/O261</f>
        <v>0.1</v>
      </c>
      <c r="L265" s="112">
        <f>1/O262</f>
        <v>1</v>
      </c>
      <c r="M265" s="112">
        <f>1/O263</f>
        <v>1</v>
      </c>
      <c r="N265" s="112">
        <f>1/O264</f>
        <v>1</v>
      </c>
      <c r="O265" s="112">
        <v>1</v>
      </c>
      <c r="P265" s="112">
        <f t="shared" si="144"/>
        <v>1</v>
      </c>
      <c r="Q265" s="112">
        <f t="shared" si="145"/>
        <v>1</v>
      </c>
      <c r="R265" s="112">
        <f t="shared" si="146"/>
        <v>1</v>
      </c>
      <c r="S265" s="112">
        <f t="shared" si="147"/>
        <v>1</v>
      </c>
      <c r="T265" s="112">
        <f t="shared" si="148"/>
        <v>1</v>
      </c>
      <c r="U265" s="112">
        <f t="shared" si="149"/>
        <v>1</v>
      </c>
      <c r="V265" s="112">
        <f t="shared" si="150"/>
        <v>1</v>
      </c>
    </row>
    <row r="266" spans="1:22" x14ac:dyDescent="0.25">
      <c r="A266" s="112" t="s">
        <v>19</v>
      </c>
      <c r="B266" s="112">
        <f>1/P252</f>
        <v>0.1111111111111111</v>
      </c>
      <c r="C266" s="112">
        <f>1/P253</f>
        <v>0.1</v>
      </c>
      <c r="D266" s="112">
        <f>1/P254</f>
        <v>0.1</v>
      </c>
      <c r="E266" s="112">
        <f>1/P254</f>
        <v>0.1</v>
      </c>
      <c r="F266" s="112">
        <f>1/P256</f>
        <v>0.1111111111111111</v>
      </c>
      <c r="G266" s="112">
        <f>1/P257</f>
        <v>0.1111111111111111</v>
      </c>
      <c r="H266" s="112">
        <f>1/P258</f>
        <v>0.1111111111111111</v>
      </c>
      <c r="I266" s="112">
        <f>1/P259</f>
        <v>0.1111111111111111</v>
      </c>
      <c r="J266" s="112">
        <f>1/P260</f>
        <v>0.1111111111111111</v>
      </c>
      <c r="K266" s="112">
        <f>1/P261</f>
        <v>0.1</v>
      </c>
      <c r="L266" s="112">
        <f>1/P262</f>
        <v>1</v>
      </c>
      <c r="M266" s="112">
        <f>1/P263</f>
        <v>1</v>
      </c>
      <c r="N266" s="112">
        <f>1/P264</f>
        <v>1</v>
      </c>
      <c r="O266" s="112">
        <f>1/P265</f>
        <v>1</v>
      </c>
      <c r="P266" s="112">
        <v>1</v>
      </c>
      <c r="Q266" s="112">
        <f t="shared" si="145"/>
        <v>1</v>
      </c>
      <c r="R266" s="112">
        <f t="shared" si="146"/>
        <v>1</v>
      </c>
      <c r="S266" s="112">
        <f t="shared" si="147"/>
        <v>1</v>
      </c>
      <c r="T266" s="112">
        <f t="shared" si="148"/>
        <v>1</v>
      </c>
      <c r="U266" s="112">
        <f t="shared" si="149"/>
        <v>1</v>
      </c>
      <c r="V266" s="112">
        <f t="shared" si="150"/>
        <v>1</v>
      </c>
    </row>
    <row r="267" spans="1:22" x14ac:dyDescent="0.25">
      <c r="A267" s="112" t="s">
        <v>51</v>
      </c>
      <c r="B267" s="112">
        <f>1/Q252</f>
        <v>0.1111111111111111</v>
      </c>
      <c r="C267" s="112">
        <f>1/Q253</f>
        <v>0.1</v>
      </c>
      <c r="D267" s="112">
        <f>1/Q254</f>
        <v>0.1</v>
      </c>
      <c r="E267" s="112">
        <f>1/Q254</f>
        <v>0.1</v>
      </c>
      <c r="F267" s="112">
        <f>1/Q256</f>
        <v>0.1111111111111111</v>
      </c>
      <c r="G267" s="112">
        <f>1/Q257</f>
        <v>0.1111111111111111</v>
      </c>
      <c r="H267" s="112">
        <f>1/Q258</f>
        <v>0.1111111111111111</v>
      </c>
      <c r="I267" s="112">
        <f>1/Q259</f>
        <v>0.1111111111111111</v>
      </c>
      <c r="J267" s="112">
        <f>1/Q260</f>
        <v>0.1111111111111111</v>
      </c>
      <c r="K267" s="112">
        <f>1/Q261</f>
        <v>0.1</v>
      </c>
      <c r="L267" s="112">
        <f>1/Q262</f>
        <v>1</v>
      </c>
      <c r="M267" s="112">
        <f>1/Q263</f>
        <v>1</v>
      </c>
      <c r="N267" s="112">
        <f>1/Q264</f>
        <v>1</v>
      </c>
      <c r="O267" s="112">
        <f>1/Q265</f>
        <v>1</v>
      </c>
      <c r="P267" s="112">
        <f>1/Q266</f>
        <v>1</v>
      </c>
      <c r="Q267" s="112">
        <v>1</v>
      </c>
      <c r="R267" s="112">
        <f t="shared" si="146"/>
        <v>1</v>
      </c>
      <c r="S267" s="112">
        <f t="shared" si="147"/>
        <v>1</v>
      </c>
      <c r="T267" s="112">
        <f t="shared" si="148"/>
        <v>1</v>
      </c>
      <c r="U267" s="112">
        <f t="shared" si="149"/>
        <v>1</v>
      </c>
      <c r="V267" s="112">
        <f t="shared" si="150"/>
        <v>1</v>
      </c>
    </row>
    <row r="268" spans="1:22" x14ac:dyDescent="0.25">
      <c r="A268" s="112" t="s">
        <v>52</v>
      </c>
      <c r="B268" s="112">
        <f>1/R252</f>
        <v>0.1111111111111111</v>
      </c>
      <c r="C268" s="112">
        <f>1/R253</f>
        <v>0.1</v>
      </c>
      <c r="D268" s="112">
        <f>1/R254</f>
        <v>0.1</v>
      </c>
      <c r="E268" s="112">
        <f>1/R254</f>
        <v>0.1</v>
      </c>
      <c r="F268" s="112">
        <f>1/R256</f>
        <v>0.1111111111111111</v>
      </c>
      <c r="G268" s="112">
        <f>1/R257</f>
        <v>0.1111111111111111</v>
      </c>
      <c r="H268" s="112">
        <f>1/R258</f>
        <v>0.1111111111111111</v>
      </c>
      <c r="I268" s="112">
        <f>1/R259</f>
        <v>0.1111111111111111</v>
      </c>
      <c r="J268" s="112">
        <f>1/R260</f>
        <v>0.1111111111111111</v>
      </c>
      <c r="K268" s="112">
        <f>1/R261</f>
        <v>0.1</v>
      </c>
      <c r="L268" s="112">
        <f>1/R262</f>
        <v>1</v>
      </c>
      <c r="M268" s="112">
        <f>1/R263</f>
        <v>1</v>
      </c>
      <c r="N268" s="112">
        <f>1/R264</f>
        <v>1</v>
      </c>
      <c r="O268" s="112">
        <f>1/R265</f>
        <v>1</v>
      </c>
      <c r="P268" s="112">
        <f>1/R266</f>
        <v>1</v>
      </c>
      <c r="Q268" s="112">
        <f>1/R267</f>
        <v>1</v>
      </c>
      <c r="R268" s="112">
        <v>1</v>
      </c>
      <c r="S268" s="112">
        <f t="shared" si="147"/>
        <v>1</v>
      </c>
      <c r="T268" s="112">
        <f t="shared" si="148"/>
        <v>1</v>
      </c>
      <c r="U268" s="112">
        <f t="shared" si="149"/>
        <v>1</v>
      </c>
      <c r="V268" s="112">
        <f t="shared" si="150"/>
        <v>1</v>
      </c>
    </row>
    <row r="269" spans="1:22" x14ac:dyDescent="0.25">
      <c r="A269" s="112" t="s">
        <v>53</v>
      </c>
      <c r="B269" s="112">
        <f>1/S252</f>
        <v>0.1111111111111111</v>
      </c>
      <c r="C269" s="112">
        <f>1/S253</f>
        <v>0.1</v>
      </c>
      <c r="D269" s="112">
        <f>1/S254</f>
        <v>0.1</v>
      </c>
      <c r="E269" s="112">
        <f>1/S254</f>
        <v>0.1</v>
      </c>
      <c r="F269" s="112">
        <f>1/S256</f>
        <v>0.1111111111111111</v>
      </c>
      <c r="G269" s="112">
        <f>1/S257</f>
        <v>0.1111111111111111</v>
      </c>
      <c r="H269" s="112">
        <f>1/S258</f>
        <v>0.1111111111111111</v>
      </c>
      <c r="I269" s="112">
        <f>1/S259</f>
        <v>0.1111111111111111</v>
      </c>
      <c r="J269" s="112">
        <f>1/S260</f>
        <v>0.1111111111111111</v>
      </c>
      <c r="K269" s="112">
        <f>1/S261</f>
        <v>0.1</v>
      </c>
      <c r="L269" s="112">
        <f>1/S262</f>
        <v>1</v>
      </c>
      <c r="M269" s="112">
        <f>1/S263</f>
        <v>1</v>
      </c>
      <c r="N269" s="112">
        <f>1/S264</f>
        <v>1</v>
      </c>
      <c r="O269" s="112">
        <f>1/S265</f>
        <v>1</v>
      </c>
      <c r="P269" s="112">
        <f>1/S266</f>
        <v>1</v>
      </c>
      <c r="Q269" s="112">
        <f>1/S267</f>
        <v>1</v>
      </c>
      <c r="R269" s="112">
        <f>1/S268</f>
        <v>1</v>
      </c>
      <c r="S269" s="112">
        <v>1</v>
      </c>
      <c r="T269" s="112">
        <f t="shared" si="148"/>
        <v>1</v>
      </c>
      <c r="U269" s="112">
        <f t="shared" si="149"/>
        <v>1</v>
      </c>
      <c r="V269" s="112">
        <f t="shared" si="150"/>
        <v>1</v>
      </c>
    </row>
    <row r="270" spans="1:22" x14ac:dyDescent="0.25">
      <c r="A270" s="112" t="s">
        <v>54</v>
      </c>
      <c r="B270" s="112">
        <f>1/T252</f>
        <v>0.1111111111111111</v>
      </c>
      <c r="C270" s="112">
        <f>1/T253</f>
        <v>0.1</v>
      </c>
      <c r="D270" s="112">
        <f>1/T254</f>
        <v>0.1</v>
      </c>
      <c r="E270" s="112">
        <f>1/T254</f>
        <v>0.1</v>
      </c>
      <c r="F270" s="112">
        <f>1/T256</f>
        <v>0.1111111111111111</v>
      </c>
      <c r="G270" s="112">
        <f>1/T257</f>
        <v>0.1111111111111111</v>
      </c>
      <c r="H270" s="112">
        <f>1/T258</f>
        <v>0.1111111111111111</v>
      </c>
      <c r="I270" s="112">
        <f>1/T259</f>
        <v>0.1111111111111111</v>
      </c>
      <c r="J270" s="112">
        <f>1/T260</f>
        <v>0.1111111111111111</v>
      </c>
      <c r="K270" s="112">
        <f>1/T261</f>
        <v>0.1</v>
      </c>
      <c r="L270" s="112">
        <f>1/T262</f>
        <v>1</v>
      </c>
      <c r="M270" s="112">
        <f>1/T263</f>
        <v>1</v>
      </c>
      <c r="N270" s="112">
        <f>1/T264</f>
        <v>1</v>
      </c>
      <c r="O270" s="112">
        <f>1/T265</f>
        <v>1</v>
      </c>
      <c r="P270" s="112">
        <f>1/T266</f>
        <v>1</v>
      </c>
      <c r="Q270" s="112">
        <f>1/T267</f>
        <v>1</v>
      </c>
      <c r="R270" s="112">
        <f>1/T268</f>
        <v>1</v>
      </c>
      <c r="S270" s="112">
        <f>1/T269</f>
        <v>1</v>
      </c>
      <c r="T270" s="112">
        <v>1</v>
      </c>
      <c r="U270" s="112">
        <f t="shared" si="149"/>
        <v>1</v>
      </c>
      <c r="V270" s="112">
        <f t="shared" si="150"/>
        <v>1</v>
      </c>
    </row>
    <row r="271" spans="1:22" x14ac:dyDescent="0.25">
      <c r="A271" s="112" t="s">
        <v>55</v>
      </c>
      <c r="B271" s="112">
        <f>1/U252</f>
        <v>0.1111111111111111</v>
      </c>
      <c r="C271" s="112">
        <f>1/U253</f>
        <v>0.1</v>
      </c>
      <c r="D271" s="112">
        <f>1/U254</f>
        <v>0.1</v>
      </c>
      <c r="E271" s="112">
        <f>1/U254</f>
        <v>0.1</v>
      </c>
      <c r="F271" s="112">
        <f>1/U256</f>
        <v>0.1111111111111111</v>
      </c>
      <c r="G271" s="112">
        <f>1/U257</f>
        <v>0.1111111111111111</v>
      </c>
      <c r="H271" s="112">
        <f>1/U258</f>
        <v>0.1111111111111111</v>
      </c>
      <c r="I271" s="112">
        <f>1/U259</f>
        <v>0.1111111111111111</v>
      </c>
      <c r="J271" s="112">
        <f>1/U260</f>
        <v>0.1111111111111111</v>
      </c>
      <c r="K271" s="112">
        <f>1/U261</f>
        <v>0.1</v>
      </c>
      <c r="L271" s="112">
        <f>1/U262</f>
        <v>1</v>
      </c>
      <c r="M271" s="112">
        <f>1/U263</f>
        <v>1</v>
      </c>
      <c r="N271" s="112">
        <f>1/U264</f>
        <v>1</v>
      </c>
      <c r="O271" s="112">
        <f>1/U265</f>
        <v>1</v>
      </c>
      <c r="P271" s="112">
        <f>1/U266</f>
        <v>1</v>
      </c>
      <c r="Q271" s="112">
        <f>1/U267</f>
        <v>1</v>
      </c>
      <c r="R271" s="112">
        <f>1/U268</f>
        <v>1</v>
      </c>
      <c r="S271" s="112">
        <f>1/U269</f>
        <v>1</v>
      </c>
      <c r="T271" s="112">
        <f>1/U270</f>
        <v>1</v>
      </c>
      <c r="U271" s="112">
        <v>1</v>
      </c>
      <c r="V271" s="112">
        <f t="shared" si="150"/>
        <v>1</v>
      </c>
    </row>
    <row r="272" spans="1:22" x14ac:dyDescent="0.25">
      <c r="A272" s="112" t="s">
        <v>56</v>
      </c>
      <c r="B272" s="112">
        <f>1/V252</f>
        <v>0.1111111111111111</v>
      </c>
      <c r="C272" s="112">
        <f>1/V253</f>
        <v>0.1</v>
      </c>
      <c r="D272" s="112">
        <f>1/V254</f>
        <v>0.1</v>
      </c>
      <c r="E272" s="112">
        <f>1/V254</f>
        <v>0.1</v>
      </c>
      <c r="F272" s="112">
        <f>1/V256</f>
        <v>0.1111111111111111</v>
      </c>
      <c r="G272" s="112">
        <f>1/V257</f>
        <v>0.1111111111111111</v>
      </c>
      <c r="H272" s="112">
        <f>1/V258</f>
        <v>0.1111111111111111</v>
      </c>
      <c r="I272" s="112">
        <f>1/V259</f>
        <v>0.1111111111111111</v>
      </c>
      <c r="J272" s="112">
        <f>1/V260</f>
        <v>0.1111111111111111</v>
      </c>
      <c r="K272" s="112">
        <f>1/V261</f>
        <v>0.1</v>
      </c>
      <c r="L272" s="112">
        <f>1/V262</f>
        <v>1</v>
      </c>
      <c r="M272" s="112">
        <f>1/V263</f>
        <v>1</v>
      </c>
      <c r="N272" s="112">
        <f>1/V264</f>
        <v>1</v>
      </c>
      <c r="O272" s="112">
        <f>1/V265</f>
        <v>1</v>
      </c>
      <c r="P272" s="112">
        <f>1/V266</f>
        <v>1</v>
      </c>
      <c r="Q272" s="112">
        <f>1/V267</f>
        <v>1</v>
      </c>
      <c r="R272" s="112">
        <f>1/V268</f>
        <v>1</v>
      </c>
      <c r="S272" s="112">
        <f>1/V269</f>
        <v>1</v>
      </c>
      <c r="T272" s="112">
        <f>1/V270</f>
        <v>1</v>
      </c>
      <c r="U272" s="112">
        <f>1/V271</f>
        <v>1</v>
      </c>
      <c r="V272" s="112">
        <v>1</v>
      </c>
    </row>
    <row r="273" spans="1:23" x14ac:dyDescent="0.25">
      <c r="A273" s="112" t="s">
        <v>43</v>
      </c>
      <c r="B273" s="112">
        <f t="shared" ref="B273:V273" si="151">SUM(B252:B272)</f>
        <v>14.222222222222218</v>
      </c>
      <c r="C273" s="112">
        <f t="shared" si="151"/>
        <v>7.5999999999999961</v>
      </c>
      <c r="D273" s="112">
        <f t="shared" si="151"/>
        <v>7.5999999999999961</v>
      </c>
      <c r="E273" s="112">
        <f t="shared" si="151"/>
        <v>14.111111111111107</v>
      </c>
      <c r="F273" s="112">
        <f t="shared" si="151"/>
        <v>14.222222222222218</v>
      </c>
      <c r="G273" s="112">
        <f t="shared" si="151"/>
        <v>14.222222222222218</v>
      </c>
      <c r="H273" s="112">
        <f t="shared" si="151"/>
        <v>14.222222222222218</v>
      </c>
      <c r="I273" s="112">
        <f t="shared" si="151"/>
        <v>14.222222222222218</v>
      </c>
      <c r="J273" s="112">
        <f t="shared" si="151"/>
        <v>14.222222222222218</v>
      </c>
      <c r="K273" s="112">
        <f t="shared" si="151"/>
        <v>7.5999999999999961</v>
      </c>
      <c r="L273" s="112">
        <f t="shared" si="151"/>
        <v>104</v>
      </c>
      <c r="M273" s="112">
        <f t="shared" si="151"/>
        <v>104</v>
      </c>
      <c r="N273" s="112">
        <f t="shared" si="151"/>
        <v>104</v>
      </c>
      <c r="O273" s="112">
        <f t="shared" si="151"/>
        <v>104</v>
      </c>
      <c r="P273" s="112">
        <f t="shared" si="151"/>
        <v>104</v>
      </c>
      <c r="Q273" s="112">
        <f t="shared" si="151"/>
        <v>104</v>
      </c>
      <c r="R273" s="112">
        <f t="shared" si="151"/>
        <v>104</v>
      </c>
      <c r="S273" s="112">
        <f t="shared" si="151"/>
        <v>104</v>
      </c>
      <c r="T273" s="112">
        <f t="shared" si="151"/>
        <v>104</v>
      </c>
      <c r="U273" s="112">
        <f t="shared" si="151"/>
        <v>104</v>
      </c>
      <c r="V273" s="112">
        <f t="shared" si="151"/>
        <v>104</v>
      </c>
    </row>
    <row r="275" spans="1:23" x14ac:dyDescent="0.25">
      <c r="A275" s="112" t="s">
        <v>394</v>
      </c>
    </row>
    <row r="276" spans="1:23" x14ac:dyDescent="0.25">
      <c r="A276" s="112" t="s">
        <v>20</v>
      </c>
      <c r="B276" s="112" t="s">
        <v>5</v>
      </c>
      <c r="C276" s="112" t="s">
        <v>6</v>
      </c>
      <c r="D276" s="112" t="s">
        <v>7</v>
      </c>
      <c r="E276" s="112" t="s">
        <v>8</v>
      </c>
      <c r="F276" s="112" t="s">
        <v>9</v>
      </c>
      <c r="G276" s="112" t="s">
        <v>10</v>
      </c>
      <c r="H276" s="112" t="s">
        <v>11</v>
      </c>
      <c r="I276" s="112" t="s">
        <v>12</v>
      </c>
      <c r="J276" s="112" t="s">
        <v>13</v>
      </c>
      <c r="K276" s="112" t="s">
        <v>14</v>
      </c>
      <c r="L276" s="112" t="s">
        <v>15</v>
      </c>
      <c r="M276" s="112" t="s">
        <v>16</v>
      </c>
      <c r="N276" s="112" t="s">
        <v>17</v>
      </c>
      <c r="O276" s="112" t="s">
        <v>18</v>
      </c>
      <c r="P276" s="112" t="s">
        <v>19</v>
      </c>
      <c r="Q276" s="112" t="s">
        <v>51</v>
      </c>
      <c r="R276" s="112" t="s">
        <v>52</v>
      </c>
      <c r="S276" s="112" t="s">
        <v>53</v>
      </c>
      <c r="T276" s="112" t="s">
        <v>54</v>
      </c>
      <c r="U276" s="112" t="s">
        <v>55</v>
      </c>
      <c r="V276" s="112" t="s">
        <v>56</v>
      </c>
      <c r="W276" s="112" t="s">
        <v>222</v>
      </c>
    </row>
    <row r="277" spans="1:23" x14ac:dyDescent="0.25">
      <c r="A277" s="112" t="s">
        <v>5</v>
      </c>
      <c r="B277" s="112">
        <f t="shared" ref="B277:V289" si="152">B252/B$273</f>
        <v>7.0312500000000028E-2</v>
      </c>
      <c r="C277" s="112">
        <f t="shared" si="152"/>
        <v>6.5789473684210564E-2</v>
      </c>
      <c r="D277" s="112">
        <f t="shared" si="152"/>
        <v>6.5789473684210564E-2</v>
      </c>
      <c r="E277" s="112">
        <f t="shared" si="152"/>
        <v>7.0866141732283477E-2</v>
      </c>
      <c r="F277" s="112">
        <f t="shared" si="152"/>
        <v>7.0312500000000028E-2</v>
      </c>
      <c r="G277" s="112">
        <f t="shared" si="152"/>
        <v>7.0312500000000028E-2</v>
      </c>
      <c r="H277" s="112">
        <f t="shared" si="152"/>
        <v>7.0312500000000028E-2</v>
      </c>
      <c r="I277" s="112">
        <f t="shared" si="152"/>
        <v>7.0312500000000028E-2</v>
      </c>
      <c r="J277" s="112">
        <f t="shared" si="152"/>
        <v>7.0312500000000028E-2</v>
      </c>
      <c r="K277" s="112">
        <f t="shared" si="152"/>
        <v>6.5789473684210564E-2</v>
      </c>
      <c r="L277" s="112">
        <f t="shared" si="152"/>
        <v>8.6538461538461536E-2</v>
      </c>
      <c r="M277" s="112">
        <f t="shared" si="152"/>
        <v>8.6538461538461536E-2</v>
      </c>
      <c r="N277" s="112">
        <f t="shared" si="152"/>
        <v>8.6538461538461536E-2</v>
      </c>
      <c r="O277" s="112">
        <f t="shared" si="152"/>
        <v>8.6538461538461536E-2</v>
      </c>
      <c r="P277" s="112">
        <f t="shared" si="152"/>
        <v>8.6538461538461536E-2</v>
      </c>
      <c r="Q277" s="112">
        <f t="shared" si="152"/>
        <v>8.6538461538461536E-2</v>
      </c>
      <c r="R277" s="112">
        <f t="shared" si="152"/>
        <v>8.6538461538461536E-2</v>
      </c>
      <c r="S277" s="112">
        <f t="shared" si="152"/>
        <v>8.6538461538461536E-2</v>
      </c>
      <c r="T277" s="112">
        <f t="shared" si="152"/>
        <v>8.6538461538461536E-2</v>
      </c>
      <c r="U277" s="112">
        <f t="shared" si="152"/>
        <v>8.6538461538461536E-2</v>
      </c>
      <c r="V277" s="112">
        <f t="shared" si="152"/>
        <v>8.6538461538461536E-2</v>
      </c>
      <c r="W277" s="112">
        <f t="shared" ref="W277:W297" si="153">AVERAGE(B277:V277)</f>
        <v>7.8192030462285317E-2</v>
      </c>
    </row>
    <row r="278" spans="1:23" x14ac:dyDescent="0.25">
      <c r="A278" s="112" t="s">
        <v>6</v>
      </c>
      <c r="B278" s="112">
        <f t="shared" si="152"/>
        <v>0.14062500000000006</v>
      </c>
      <c r="C278" s="112">
        <f t="shared" si="152"/>
        <v>0.13157894736842113</v>
      </c>
      <c r="D278" s="112">
        <f t="shared" si="152"/>
        <v>0.13157894736842113</v>
      </c>
      <c r="E278" s="112">
        <f t="shared" si="152"/>
        <v>0.14173228346456695</v>
      </c>
      <c r="F278" s="112">
        <f t="shared" si="152"/>
        <v>0.14062500000000006</v>
      </c>
      <c r="G278" s="112">
        <f t="shared" si="152"/>
        <v>0.14062500000000006</v>
      </c>
      <c r="H278" s="112">
        <f t="shared" si="152"/>
        <v>0.14062500000000006</v>
      </c>
      <c r="I278" s="112">
        <f t="shared" si="152"/>
        <v>0.14062500000000006</v>
      </c>
      <c r="J278" s="112">
        <f t="shared" si="152"/>
        <v>0.14062500000000006</v>
      </c>
      <c r="K278" s="112">
        <f t="shared" si="152"/>
        <v>0.13157894736842113</v>
      </c>
      <c r="L278" s="112">
        <f t="shared" si="152"/>
        <v>9.6153846153846159E-2</v>
      </c>
      <c r="M278" s="112">
        <f t="shared" si="152"/>
        <v>9.6153846153846159E-2</v>
      </c>
      <c r="N278" s="112">
        <f t="shared" si="152"/>
        <v>9.6153846153846159E-2</v>
      </c>
      <c r="O278" s="112">
        <f t="shared" si="152"/>
        <v>9.6153846153846159E-2</v>
      </c>
      <c r="P278" s="112">
        <f t="shared" si="152"/>
        <v>9.6153846153846159E-2</v>
      </c>
      <c r="Q278" s="112">
        <f t="shared" si="152"/>
        <v>9.6153846153846159E-2</v>
      </c>
      <c r="R278" s="112">
        <f t="shared" si="152"/>
        <v>9.6153846153846159E-2</v>
      </c>
      <c r="S278" s="112">
        <f t="shared" si="152"/>
        <v>9.6153846153846159E-2</v>
      </c>
      <c r="T278" s="112">
        <f t="shared" si="152"/>
        <v>9.6153846153846159E-2</v>
      </c>
      <c r="U278" s="112">
        <f t="shared" si="152"/>
        <v>9.6153846153846159E-2</v>
      </c>
      <c r="V278" s="112">
        <f t="shared" si="152"/>
        <v>9.6153846153846159E-2</v>
      </c>
      <c r="W278" s="112">
        <f t="shared" si="153"/>
        <v>0.11609102063153044</v>
      </c>
    </row>
    <row r="279" spans="1:23" x14ac:dyDescent="0.25">
      <c r="A279" s="112" t="s">
        <v>7</v>
      </c>
      <c r="B279" s="112">
        <f t="shared" si="152"/>
        <v>0.14062500000000006</v>
      </c>
      <c r="C279" s="112">
        <f t="shared" si="152"/>
        <v>0.13157894736842113</v>
      </c>
      <c r="D279" s="112">
        <f t="shared" si="152"/>
        <v>0.13157894736842113</v>
      </c>
      <c r="E279" s="112">
        <f t="shared" si="152"/>
        <v>0.14173228346456695</v>
      </c>
      <c r="F279" s="112">
        <f t="shared" si="152"/>
        <v>0.14062500000000006</v>
      </c>
      <c r="G279" s="112">
        <f t="shared" si="152"/>
        <v>0.14062500000000006</v>
      </c>
      <c r="H279" s="112">
        <f t="shared" si="152"/>
        <v>0.14062500000000006</v>
      </c>
      <c r="I279" s="112">
        <f t="shared" si="152"/>
        <v>0.14062500000000006</v>
      </c>
      <c r="J279" s="112">
        <f t="shared" si="152"/>
        <v>0.14062500000000006</v>
      </c>
      <c r="K279" s="112">
        <f t="shared" si="152"/>
        <v>0.13157894736842113</v>
      </c>
      <c r="L279" s="112">
        <f t="shared" si="152"/>
        <v>9.6153846153846159E-2</v>
      </c>
      <c r="M279" s="112">
        <f t="shared" si="152"/>
        <v>9.6153846153846159E-2</v>
      </c>
      <c r="N279" s="112">
        <f t="shared" si="152"/>
        <v>9.6153846153846159E-2</v>
      </c>
      <c r="O279" s="112">
        <f t="shared" si="152"/>
        <v>9.6153846153846159E-2</v>
      </c>
      <c r="P279" s="112">
        <f t="shared" si="152"/>
        <v>9.6153846153846159E-2</v>
      </c>
      <c r="Q279" s="112">
        <f t="shared" si="152"/>
        <v>9.6153846153846159E-2</v>
      </c>
      <c r="R279" s="112">
        <f t="shared" si="152"/>
        <v>9.6153846153846159E-2</v>
      </c>
      <c r="S279" s="112">
        <f t="shared" si="152"/>
        <v>9.6153846153846159E-2</v>
      </c>
      <c r="T279" s="112">
        <f t="shared" si="152"/>
        <v>9.6153846153846159E-2</v>
      </c>
      <c r="U279" s="112">
        <f t="shared" si="152"/>
        <v>9.6153846153846159E-2</v>
      </c>
      <c r="V279" s="112">
        <f t="shared" si="152"/>
        <v>9.6153846153846159E-2</v>
      </c>
      <c r="W279" s="112">
        <f t="shared" si="153"/>
        <v>0.11609102063153044</v>
      </c>
    </row>
    <row r="280" spans="1:23" x14ac:dyDescent="0.25">
      <c r="A280" s="112" t="s">
        <v>8</v>
      </c>
      <c r="B280" s="112">
        <f t="shared" si="152"/>
        <v>7.0312500000000028E-2</v>
      </c>
      <c r="C280" s="112">
        <f t="shared" si="152"/>
        <v>6.5789473684210564E-2</v>
      </c>
      <c r="D280" s="112">
        <f t="shared" si="152"/>
        <v>6.5789473684210564E-2</v>
      </c>
      <c r="E280" s="112">
        <f t="shared" si="152"/>
        <v>7.0866141732283477E-2</v>
      </c>
      <c r="F280" s="112">
        <f t="shared" si="152"/>
        <v>7.0312500000000028E-2</v>
      </c>
      <c r="G280" s="112">
        <f t="shared" si="152"/>
        <v>7.0312500000000028E-2</v>
      </c>
      <c r="H280" s="112">
        <f t="shared" si="152"/>
        <v>7.0312500000000028E-2</v>
      </c>
      <c r="I280" s="112">
        <f t="shared" si="152"/>
        <v>7.0312500000000028E-2</v>
      </c>
      <c r="J280" s="112">
        <f t="shared" si="152"/>
        <v>7.0312500000000028E-2</v>
      </c>
      <c r="K280" s="112">
        <f t="shared" si="152"/>
        <v>6.5789473684210564E-2</v>
      </c>
      <c r="L280" s="112">
        <f t="shared" si="152"/>
        <v>8.6538461538461536E-2</v>
      </c>
      <c r="M280" s="112">
        <f t="shared" si="152"/>
        <v>8.6538461538461536E-2</v>
      </c>
      <c r="N280" s="112">
        <f t="shared" si="152"/>
        <v>8.6538461538461536E-2</v>
      </c>
      <c r="O280" s="112">
        <f t="shared" si="152"/>
        <v>8.6538461538461536E-2</v>
      </c>
      <c r="P280" s="112">
        <f t="shared" si="152"/>
        <v>8.6538461538461536E-2</v>
      </c>
      <c r="Q280" s="112">
        <f t="shared" si="152"/>
        <v>8.6538461538461536E-2</v>
      </c>
      <c r="R280" s="112">
        <f t="shared" si="152"/>
        <v>8.6538461538461536E-2</v>
      </c>
      <c r="S280" s="112">
        <f t="shared" si="152"/>
        <v>8.6538461538461536E-2</v>
      </c>
      <c r="T280" s="112">
        <f t="shared" si="152"/>
        <v>8.6538461538461536E-2</v>
      </c>
      <c r="U280" s="112">
        <f t="shared" si="152"/>
        <v>8.6538461538461536E-2</v>
      </c>
      <c r="V280" s="112">
        <f t="shared" si="152"/>
        <v>8.6538461538461536E-2</v>
      </c>
      <c r="W280" s="112">
        <f t="shared" si="153"/>
        <v>7.8192030462285317E-2</v>
      </c>
    </row>
    <row r="281" spans="1:23" x14ac:dyDescent="0.25">
      <c r="A281" s="112" t="s">
        <v>9</v>
      </c>
      <c r="B281" s="112">
        <f t="shared" si="152"/>
        <v>7.0312500000000028E-2</v>
      </c>
      <c r="C281" s="112">
        <f t="shared" si="152"/>
        <v>6.5789473684210564E-2</v>
      </c>
      <c r="D281" s="112">
        <f t="shared" si="152"/>
        <v>6.5789473684210564E-2</v>
      </c>
      <c r="E281" s="112">
        <f t="shared" si="152"/>
        <v>7.0866141732283477E-2</v>
      </c>
      <c r="F281" s="112">
        <f t="shared" si="152"/>
        <v>7.0312500000000028E-2</v>
      </c>
      <c r="G281" s="112">
        <f t="shared" si="152"/>
        <v>7.0312500000000028E-2</v>
      </c>
      <c r="H281" s="112">
        <f t="shared" si="152"/>
        <v>7.0312500000000028E-2</v>
      </c>
      <c r="I281" s="112">
        <f t="shared" si="152"/>
        <v>7.0312500000000028E-2</v>
      </c>
      <c r="J281" s="112">
        <f t="shared" si="152"/>
        <v>7.0312500000000028E-2</v>
      </c>
      <c r="K281" s="112">
        <f t="shared" si="152"/>
        <v>6.5789473684210564E-2</v>
      </c>
      <c r="L281" s="112">
        <f t="shared" si="152"/>
        <v>8.6538461538461536E-2</v>
      </c>
      <c r="M281" s="112">
        <f t="shared" si="152"/>
        <v>8.6538461538461536E-2</v>
      </c>
      <c r="N281" s="112">
        <f t="shared" si="152"/>
        <v>8.6538461538461536E-2</v>
      </c>
      <c r="O281" s="112">
        <f t="shared" si="152"/>
        <v>8.6538461538461536E-2</v>
      </c>
      <c r="P281" s="112">
        <f t="shared" si="152"/>
        <v>8.6538461538461536E-2</v>
      </c>
      <c r="Q281" s="112">
        <f t="shared" si="152"/>
        <v>8.6538461538461536E-2</v>
      </c>
      <c r="R281" s="112">
        <f t="shared" si="152"/>
        <v>8.6538461538461536E-2</v>
      </c>
      <c r="S281" s="112">
        <f t="shared" si="152"/>
        <v>8.6538461538461536E-2</v>
      </c>
      <c r="T281" s="112">
        <f t="shared" si="152"/>
        <v>8.6538461538461536E-2</v>
      </c>
      <c r="U281" s="112">
        <f t="shared" si="152"/>
        <v>8.6538461538461536E-2</v>
      </c>
      <c r="V281" s="112">
        <f t="shared" si="152"/>
        <v>8.6538461538461536E-2</v>
      </c>
      <c r="W281" s="112">
        <f t="shared" si="153"/>
        <v>7.8192030462285317E-2</v>
      </c>
    </row>
    <row r="282" spans="1:23" x14ac:dyDescent="0.25">
      <c r="A282" s="112" t="s">
        <v>10</v>
      </c>
      <c r="B282" s="112">
        <f t="shared" si="152"/>
        <v>7.0312500000000028E-2</v>
      </c>
      <c r="C282" s="112">
        <f t="shared" si="152"/>
        <v>6.5789473684210564E-2</v>
      </c>
      <c r="D282" s="112">
        <f t="shared" si="152"/>
        <v>6.5789473684210564E-2</v>
      </c>
      <c r="E282" s="112">
        <f t="shared" si="152"/>
        <v>7.0866141732283477E-2</v>
      </c>
      <c r="F282" s="112">
        <f t="shared" si="152"/>
        <v>7.0312500000000028E-2</v>
      </c>
      <c r="G282" s="112">
        <f t="shared" si="152"/>
        <v>7.0312500000000028E-2</v>
      </c>
      <c r="H282" s="112">
        <f t="shared" si="152"/>
        <v>7.0312500000000028E-2</v>
      </c>
      <c r="I282" s="112">
        <f t="shared" si="152"/>
        <v>7.0312500000000028E-2</v>
      </c>
      <c r="J282" s="112">
        <f t="shared" si="152"/>
        <v>7.0312500000000028E-2</v>
      </c>
      <c r="K282" s="112">
        <f t="shared" si="152"/>
        <v>6.5789473684210564E-2</v>
      </c>
      <c r="L282" s="112">
        <f t="shared" si="152"/>
        <v>8.6538461538461536E-2</v>
      </c>
      <c r="M282" s="112">
        <f t="shared" si="152"/>
        <v>8.6538461538461536E-2</v>
      </c>
      <c r="N282" s="112">
        <f t="shared" si="152"/>
        <v>8.6538461538461536E-2</v>
      </c>
      <c r="O282" s="112">
        <f t="shared" si="152"/>
        <v>8.6538461538461536E-2</v>
      </c>
      <c r="P282" s="112">
        <f t="shared" si="152"/>
        <v>8.6538461538461536E-2</v>
      </c>
      <c r="Q282" s="112">
        <f t="shared" si="152"/>
        <v>8.6538461538461536E-2</v>
      </c>
      <c r="R282" s="112">
        <f t="shared" si="152"/>
        <v>8.6538461538461536E-2</v>
      </c>
      <c r="S282" s="112">
        <f t="shared" si="152"/>
        <v>8.6538461538461536E-2</v>
      </c>
      <c r="T282" s="112">
        <f t="shared" si="152"/>
        <v>8.6538461538461536E-2</v>
      </c>
      <c r="U282" s="112">
        <f t="shared" si="152"/>
        <v>8.6538461538461536E-2</v>
      </c>
      <c r="V282" s="112">
        <f t="shared" si="152"/>
        <v>8.6538461538461536E-2</v>
      </c>
      <c r="W282" s="112">
        <f t="shared" si="153"/>
        <v>7.8192030462285317E-2</v>
      </c>
    </row>
    <row r="283" spans="1:23" x14ac:dyDescent="0.25">
      <c r="A283" s="112" t="s">
        <v>11</v>
      </c>
      <c r="B283" s="112">
        <f t="shared" si="152"/>
        <v>7.0312500000000028E-2</v>
      </c>
      <c r="C283" s="112">
        <f t="shared" si="152"/>
        <v>6.5789473684210564E-2</v>
      </c>
      <c r="D283" s="112">
        <f t="shared" si="152"/>
        <v>6.5789473684210564E-2</v>
      </c>
      <c r="E283" s="112">
        <f t="shared" si="152"/>
        <v>7.0866141732283477E-2</v>
      </c>
      <c r="F283" s="112">
        <f t="shared" si="152"/>
        <v>7.0312500000000028E-2</v>
      </c>
      <c r="G283" s="112">
        <f t="shared" si="152"/>
        <v>7.0312500000000028E-2</v>
      </c>
      <c r="H283" s="112">
        <f t="shared" si="152"/>
        <v>7.0312500000000028E-2</v>
      </c>
      <c r="I283" s="112">
        <f t="shared" si="152"/>
        <v>7.0312500000000028E-2</v>
      </c>
      <c r="J283" s="112">
        <f t="shared" si="152"/>
        <v>7.0312500000000028E-2</v>
      </c>
      <c r="K283" s="112">
        <f t="shared" si="152"/>
        <v>6.5789473684210564E-2</v>
      </c>
      <c r="L283" s="112">
        <f t="shared" si="152"/>
        <v>8.6538461538461536E-2</v>
      </c>
      <c r="M283" s="112">
        <f t="shared" si="152"/>
        <v>8.6538461538461536E-2</v>
      </c>
      <c r="N283" s="112">
        <f t="shared" si="152"/>
        <v>8.6538461538461536E-2</v>
      </c>
      <c r="O283" s="112">
        <f t="shared" si="152"/>
        <v>8.6538461538461536E-2</v>
      </c>
      <c r="P283" s="112">
        <f t="shared" si="152"/>
        <v>8.6538461538461536E-2</v>
      </c>
      <c r="Q283" s="112">
        <f t="shared" si="152"/>
        <v>8.6538461538461536E-2</v>
      </c>
      <c r="R283" s="112">
        <f t="shared" si="152"/>
        <v>8.6538461538461536E-2</v>
      </c>
      <c r="S283" s="112">
        <f t="shared" si="152"/>
        <v>8.6538461538461536E-2</v>
      </c>
      <c r="T283" s="112">
        <f t="shared" si="152"/>
        <v>8.6538461538461536E-2</v>
      </c>
      <c r="U283" s="112">
        <f t="shared" si="152"/>
        <v>8.6538461538461536E-2</v>
      </c>
      <c r="V283" s="112">
        <f t="shared" si="152"/>
        <v>8.6538461538461536E-2</v>
      </c>
      <c r="W283" s="112">
        <f t="shared" si="153"/>
        <v>7.8192030462285317E-2</v>
      </c>
    </row>
    <row r="284" spans="1:23" x14ac:dyDescent="0.25">
      <c r="A284" s="112" t="s">
        <v>12</v>
      </c>
      <c r="B284" s="112">
        <f t="shared" si="152"/>
        <v>7.0312500000000028E-2</v>
      </c>
      <c r="C284" s="112">
        <f t="shared" si="152"/>
        <v>6.5789473684210564E-2</v>
      </c>
      <c r="D284" s="112">
        <f t="shared" si="152"/>
        <v>6.5789473684210564E-2</v>
      </c>
      <c r="E284" s="112">
        <f t="shared" si="152"/>
        <v>7.0866141732283477E-2</v>
      </c>
      <c r="F284" s="112">
        <f t="shared" si="152"/>
        <v>7.0312500000000028E-2</v>
      </c>
      <c r="G284" s="112">
        <f t="shared" si="152"/>
        <v>7.0312500000000028E-2</v>
      </c>
      <c r="H284" s="112">
        <f t="shared" si="152"/>
        <v>7.0312500000000028E-2</v>
      </c>
      <c r="I284" s="112">
        <f t="shared" si="152"/>
        <v>7.0312500000000028E-2</v>
      </c>
      <c r="J284" s="112">
        <f t="shared" si="152"/>
        <v>7.0312500000000028E-2</v>
      </c>
      <c r="K284" s="112">
        <f t="shared" si="152"/>
        <v>6.5789473684210564E-2</v>
      </c>
      <c r="L284" s="112">
        <f t="shared" si="152"/>
        <v>8.6538461538461536E-2</v>
      </c>
      <c r="M284" s="112">
        <f t="shared" si="152"/>
        <v>8.6538461538461536E-2</v>
      </c>
      <c r="N284" s="112">
        <f t="shared" si="152"/>
        <v>8.6538461538461536E-2</v>
      </c>
      <c r="O284" s="112">
        <f t="shared" si="152"/>
        <v>8.6538461538461536E-2</v>
      </c>
      <c r="P284" s="112">
        <f t="shared" si="152"/>
        <v>8.6538461538461536E-2</v>
      </c>
      <c r="Q284" s="112">
        <f t="shared" si="152"/>
        <v>8.6538461538461536E-2</v>
      </c>
      <c r="R284" s="112">
        <f t="shared" si="152"/>
        <v>8.6538461538461536E-2</v>
      </c>
      <c r="S284" s="112">
        <f t="shared" si="152"/>
        <v>8.6538461538461536E-2</v>
      </c>
      <c r="T284" s="112">
        <f t="shared" si="152"/>
        <v>8.6538461538461536E-2</v>
      </c>
      <c r="U284" s="112">
        <f t="shared" si="152"/>
        <v>8.6538461538461536E-2</v>
      </c>
      <c r="V284" s="112">
        <f t="shared" si="152"/>
        <v>8.6538461538461536E-2</v>
      </c>
      <c r="W284" s="112">
        <f t="shared" si="153"/>
        <v>7.8192030462285317E-2</v>
      </c>
    </row>
    <row r="285" spans="1:23" x14ac:dyDescent="0.25">
      <c r="A285" s="112" t="s">
        <v>13</v>
      </c>
      <c r="B285" s="112">
        <f t="shared" si="152"/>
        <v>7.0312500000000028E-2</v>
      </c>
      <c r="C285" s="112">
        <f t="shared" si="152"/>
        <v>6.5789473684210564E-2</v>
      </c>
      <c r="D285" s="112">
        <f t="shared" si="152"/>
        <v>6.5789473684210564E-2</v>
      </c>
      <c r="E285" s="112">
        <f t="shared" si="152"/>
        <v>7.0866141732283477E-2</v>
      </c>
      <c r="F285" s="112">
        <f t="shared" si="152"/>
        <v>7.0312500000000028E-2</v>
      </c>
      <c r="G285" s="112">
        <f t="shared" si="152"/>
        <v>7.0312500000000028E-2</v>
      </c>
      <c r="H285" s="112">
        <f t="shared" si="152"/>
        <v>7.0312500000000028E-2</v>
      </c>
      <c r="I285" s="112">
        <f t="shared" si="152"/>
        <v>7.0312500000000028E-2</v>
      </c>
      <c r="J285" s="112">
        <f t="shared" si="152"/>
        <v>7.0312500000000028E-2</v>
      </c>
      <c r="K285" s="112">
        <f t="shared" si="152"/>
        <v>6.5789473684210564E-2</v>
      </c>
      <c r="L285" s="112">
        <f t="shared" si="152"/>
        <v>8.6538461538461536E-2</v>
      </c>
      <c r="M285" s="112">
        <f t="shared" si="152"/>
        <v>8.6538461538461536E-2</v>
      </c>
      <c r="N285" s="112">
        <f t="shared" si="152"/>
        <v>8.6538461538461536E-2</v>
      </c>
      <c r="O285" s="112">
        <f t="shared" si="152"/>
        <v>8.6538461538461536E-2</v>
      </c>
      <c r="P285" s="112">
        <f t="shared" si="152"/>
        <v>8.6538461538461536E-2</v>
      </c>
      <c r="Q285" s="112">
        <f t="shared" si="152"/>
        <v>8.6538461538461536E-2</v>
      </c>
      <c r="R285" s="112">
        <f t="shared" si="152"/>
        <v>8.6538461538461536E-2</v>
      </c>
      <c r="S285" s="112">
        <f t="shared" si="152"/>
        <v>8.6538461538461536E-2</v>
      </c>
      <c r="T285" s="112">
        <f t="shared" si="152"/>
        <v>8.6538461538461536E-2</v>
      </c>
      <c r="U285" s="112">
        <f t="shared" si="152"/>
        <v>8.6538461538461536E-2</v>
      </c>
      <c r="V285" s="112">
        <f t="shared" si="152"/>
        <v>8.6538461538461536E-2</v>
      </c>
      <c r="W285" s="112">
        <f t="shared" si="153"/>
        <v>7.8192030462285317E-2</v>
      </c>
    </row>
    <row r="286" spans="1:23" x14ac:dyDescent="0.25">
      <c r="A286" s="112" t="s">
        <v>14</v>
      </c>
      <c r="B286" s="112">
        <f t="shared" si="152"/>
        <v>0.14062500000000006</v>
      </c>
      <c r="C286" s="112">
        <f t="shared" si="152"/>
        <v>0.13157894736842113</v>
      </c>
      <c r="D286" s="112">
        <f t="shared" si="152"/>
        <v>0.13157894736842113</v>
      </c>
      <c r="E286" s="112">
        <f t="shared" si="152"/>
        <v>0.14173228346456695</v>
      </c>
      <c r="F286" s="112">
        <f t="shared" si="152"/>
        <v>0.14062500000000006</v>
      </c>
      <c r="G286" s="112">
        <f t="shared" si="152"/>
        <v>0.14062500000000006</v>
      </c>
      <c r="H286" s="112">
        <f t="shared" si="152"/>
        <v>0.14062500000000006</v>
      </c>
      <c r="I286" s="112">
        <f t="shared" si="152"/>
        <v>0.14062500000000006</v>
      </c>
      <c r="J286" s="112">
        <f t="shared" si="152"/>
        <v>0.14062500000000006</v>
      </c>
      <c r="K286" s="112">
        <f t="shared" si="152"/>
        <v>0.13157894736842113</v>
      </c>
      <c r="L286" s="112">
        <f t="shared" si="152"/>
        <v>9.6153846153846159E-2</v>
      </c>
      <c r="M286" s="112">
        <f t="shared" si="152"/>
        <v>9.6153846153846159E-2</v>
      </c>
      <c r="N286" s="112">
        <f t="shared" si="152"/>
        <v>9.6153846153846159E-2</v>
      </c>
      <c r="O286" s="112">
        <f t="shared" si="152"/>
        <v>9.6153846153846159E-2</v>
      </c>
      <c r="P286" s="112">
        <f t="shared" si="152"/>
        <v>9.6153846153846159E-2</v>
      </c>
      <c r="Q286" s="112">
        <f t="shared" si="152"/>
        <v>9.6153846153846159E-2</v>
      </c>
      <c r="R286" s="112">
        <f t="shared" si="152"/>
        <v>9.6153846153846159E-2</v>
      </c>
      <c r="S286" s="112">
        <f t="shared" si="152"/>
        <v>9.6153846153846159E-2</v>
      </c>
      <c r="T286" s="112">
        <f t="shared" si="152"/>
        <v>9.6153846153846159E-2</v>
      </c>
      <c r="U286" s="112">
        <f t="shared" si="152"/>
        <v>9.6153846153846159E-2</v>
      </c>
      <c r="V286" s="112">
        <f t="shared" si="152"/>
        <v>9.6153846153846159E-2</v>
      </c>
      <c r="W286" s="112">
        <f t="shared" si="153"/>
        <v>0.11609102063153044</v>
      </c>
    </row>
    <row r="287" spans="1:23" x14ac:dyDescent="0.25">
      <c r="A287" s="112" t="s">
        <v>15</v>
      </c>
      <c r="B287" s="112">
        <f t="shared" si="152"/>
        <v>7.8125000000000017E-3</v>
      </c>
      <c r="C287" s="112">
        <f t="shared" si="152"/>
        <v>1.3157894736842113E-2</v>
      </c>
      <c r="D287" s="112">
        <f t="shared" si="152"/>
        <v>1.3157894736842113E-2</v>
      </c>
      <c r="E287" s="112">
        <f t="shared" si="152"/>
        <v>7.8740157480314977E-3</v>
      </c>
      <c r="F287" s="112">
        <f t="shared" si="152"/>
        <v>7.8125000000000017E-3</v>
      </c>
      <c r="G287" s="112">
        <f t="shared" si="152"/>
        <v>7.8125000000000017E-3</v>
      </c>
      <c r="H287" s="112">
        <f t="shared" si="152"/>
        <v>7.8125000000000017E-3</v>
      </c>
      <c r="I287" s="112">
        <f t="shared" si="152"/>
        <v>7.8125000000000017E-3</v>
      </c>
      <c r="J287" s="112">
        <f t="shared" si="152"/>
        <v>7.8125000000000017E-3</v>
      </c>
      <c r="K287" s="112">
        <f t="shared" si="152"/>
        <v>1.3157894736842113E-2</v>
      </c>
      <c r="L287" s="112">
        <f t="shared" si="152"/>
        <v>9.6153846153846159E-3</v>
      </c>
      <c r="M287" s="112">
        <f t="shared" si="152"/>
        <v>9.6153846153846159E-3</v>
      </c>
      <c r="N287" s="112">
        <f t="shared" si="152"/>
        <v>9.6153846153846159E-3</v>
      </c>
      <c r="O287" s="112">
        <f t="shared" si="152"/>
        <v>9.6153846153846159E-3</v>
      </c>
      <c r="P287" s="112">
        <f t="shared" si="152"/>
        <v>9.6153846153846159E-3</v>
      </c>
      <c r="Q287" s="112">
        <f t="shared" si="152"/>
        <v>9.6153846153846159E-3</v>
      </c>
      <c r="R287" s="112">
        <f t="shared" si="152"/>
        <v>9.6153846153846159E-3</v>
      </c>
      <c r="S287" s="112">
        <f t="shared" si="152"/>
        <v>9.6153846153846159E-3</v>
      </c>
      <c r="T287" s="112">
        <f t="shared" si="152"/>
        <v>9.6153846153846159E-3</v>
      </c>
      <c r="U287" s="112">
        <f t="shared" si="152"/>
        <v>9.6153846153846159E-3</v>
      </c>
      <c r="V287" s="112">
        <f t="shared" si="152"/>
        <v>9.6153846153846159E-3</v>
      </c>
      <c r="W287" s="112">
        <f t="shared" si="153"/>
        <v>9.523425272751837E-3</v>
      </c>
    </row>
    <row r="288" spans="1:23" x14ac:dyDescent="0.25">
      <c r="A288" s="112" t="s">
        <v>16</v>
      </c>
      <c r="B288" s="112">
        <f t="shared" si="152"/>
        <v>7.8125000000000017E-3</v>
      </c>
      <c r="C288" s="112">
        <f t="shared" si="152"/>
        <v>1.3157894736842113E-2</v>
      </c>
      <c r="D288" s="112">
        <f t="shared" si="152"/>
        <v>1.3157894736842113E-2</v>
      </c>
      <c r="E288" s="112">
        <f t="shared" si="152"/>
        <v>7.086614173228349E-3</v>
      </c>
      <c r="F288" s="112">
        <f t="shared" si="152"/>
        <v>7.8125000000000017E-3</v>
      </c>
      <c r="G288" s="112">
        <f t="shared" si="152"/>
        <v>7.8125000000000017E-3</v>
      </c>
      <c r="H288" s="112">
        <f t="shared" si="152"/>
        <v>7.8125000000000017E-3</v>
      </c>
      <c r="I288" s="112">
        <f t="shared" si="152"/>
        <v>7.8125000000000017E-3</v>
      </c>
      <c r="J288" s="112">
        <f t="shared" si="152"/>
        <v>7.8125000000000017E-3</v>
      </c>
      <c r="K288" s="112">
        <f t="shared" si="152"/>
        <v>1.3157894736842113E-2</v>
      </c>
      <c r="L288" s="112">
        <f t="shared" si="152"/>
        <v>9.6153846153846159E-3</v>
      </c>
      <c r="M288" s="112">
        <f t="shared" si="152"/>
        <v>9.6153846153846159E-3</v>
      </c>
      <c r="N288" s="112">
        <f t="shared" si="152"/>
        <v>9.6153846153846159E-3</v>
      </c>
      <c r="O288" s="112">
        <f t="shared" si="152"/>
        <v>9.6153846153846159E-3</v>
      </c>
      <c r="P288" s="112">
        <f t="shared" si="152"/>
        <v>9.6153846153846159E-3</v>
      </c>
      <c r="Q288" s="112">
        <f t="shared" si="152"/>
        <v>9.6153846153846159E-3</v>
      </c>
      <c r="R288" s="112">
        <f t="shared" si="152"/>
        <v>9.6153846153846159E-3</v>
      </c>
      <c r="S288" s="112">
        <f t="shared" si="152"/>
        <v>9.6153846153846159E-3</v>
      </c>
      <c r="T288" s="112">
        <f t="shared" si="152"/>
        <v>9.6153846153846159E-3</v>
      </c>
      <c r="U288" s="112">
        <f t="shared" si="152"/>
        <v>9.6153846153846159E-3</v>
      </c>
      <c r="V288" s="112">
        <f t="shared" si="152"/>
        <v>9.6153846153846159E-3</v>
      </c>
      <c r="W288" s="112">
        <f t="shared" si="153"/>
        <v>9.4859299596659705E-3</v>
      </c>
    </row>
    <row r="289" spans="1:23" x14ac:dyDescent="0.25">
      <c r="A289" s="112" t="s">
        <v>17</v>
      </c>
      <c r="B289" s="112">
        <f t="shared" si="152"/>
        <v>7.8125000000000017E-3</v>
      </c>
      <c r="C289" s="112">
        <f t="shared" si="152"/>
        <v>1.3157894736842113E-2</v>
      </c>
      <c r="D289" s="112">
        <f t="shared" si="152"/>
        <v>1.3157894736842113E-2</v>
      </c>
      <c r="E289" s="112">
        <f t="shared" ref="E289:V289" si="154">E264/E$273</f>
        <v>7.086614173228349E-3</v>
      </c>
      <c r="F289" s="112">
        <f t="shared" si="154"/>
        <v>7.8125000000000017E-3</v>
      </c>
      <c r="G289" s="112">
        <f t="shared" si="154"/>
        <v>7.8125000000000017E-3</v>
      </c>
      <c r="H289" s="112">
        <f t="shared" si="154"/>
        <v>7.8125000000000017E-3</v>
      </c>
      <c r="I289" s="112">
        <f t="shared" si="154"/>
        <v>7.8125000000000017E-3</v>
      </c>
      <c r="J289" s="112">
        <f t="shared" si="154"/>
        <v>7.8125000000000017E-3</v>
      </c>
      <c r="K289" s="112">
        <f t="shared" si="154"/>
        <v>1.3157894736842113E-2</v>
      </c>
      <c r="L289" s="112">
        <f t="shared" si="154"/>
        <v>9.6153846153846159E-3</v>
      </c>
      <c r="M289" s="112">
        <f t="shared" si="154"/>
        <v>9.6153846153846159E-3</v>
      </c>
      <c r="N289" s="112">
        <f t="shared" si="154"/>
        <v>9.6153846153846159E-3</v>
      </c>
      <c r="O289" s="112">
        <f t="shared" si="154"/>
        <v>9.6153846153846159E-3</v>
      </c>
      <c r="P289" s="112">
        <f t="shared" si="154"/>
        <v>9.6153846153846159E-3</v>
      </c>
      <c r="Q289" s="112">
        <f t="shared" si="154"/>
        <v>9.6153846153846159E-3</v>
      </c>
      <c r="R289" s="112">
        <f t="shared" si="154"/>
        <v>9.6153846153846159E-3</v>
      </c>
      <c r="S289" s="112">
        <f t="shared" si="154"/>
        <v>9.6153846153846159E-3</v>
      </c>
      <c r="T289" s="112">
        <f t="shared" si="154"/>
        <v>9.6153846153846159E-3</v>
      </c>
      <c r="U289" s="112">
        <f t="shared" si="154"/>
        <v>9.6153846153846159E-3</v>
      </c>
      <c r="V289" s="112">
        <f t="shared" si="154"/>
        <v>9.6153846153846159E-3</v>
      </c>
      <c r="W289" s="112">
        <f t="shared" si="153"/>
        <v>9.4859299596659705E-3</v>
      </c>
    </row>
    <row r="290" spans="1:23" x14ac:dyDescent="0.25">
      <c r="A290" s="112" t="s">
        <v>18</v>
      </c>
      <c r="B290" s="112">
        <f t="shared" ref="B290:V297" si="155">B265/B$273</f>
        <v>7.8125000000000017E-3</v>
      </c>
      <c r="C290" s="112">
        <f t="shared" si="155"/>
        <v>1.3157894736842113E-2</v>
      </c>
      <c r="D290" s="112">
        <f t="shared" si="155"/>
        <v>1.3157894736842113E-2</v>
      </c>
      <c r="E290" s="112">
        <f t="shared" si="155"/>
        <v>7.086614173228349E-3</v>
      </c>
      <c r="F290" s="112">
        <f t="shared" si="155"/>
        <v>7.8125000000000017E-3</v>
      </c>
      <c r="G290" s="112">
        <f t="shared" si="155"/>
        <v>7.8125000000000017E-3</v>
      </c>
      <c r="H290" s="112">
        <f t="shared" si="155"/>
        <v>7.8125000000000017E-3</v>
      </c>
      <c r="I290" s="112">
        <f t="shared" si="155"/>
        <v>7.8125000000000017E-3</v>
      </c>
      <c r="J290" s="112">
        <f t="shared" si="155"/>
        <v>7.8125000000000017E-3</v>
      </c>
      <c r="K290" s="112">
        <f t="shared" si="155"/>
        <v>1.3157894736842113E-2</v>
      </c>
      <c r="L290" s="112">
        <f t="shared" si="155"/>
        <v>9.6153846153846159E-3</v>
      </c>
      <c r="M290" s="112">
        <f t="shared" si="155"/>
        <v>9.6153846153846159E-3</v>
      </c>
      <c r="N290" s="112">
        <f t="shared" si="155"/>
        <v>9.6153846153846159E-3</v>
      </c>
      <c r="O290" s="112">
        <f t="shared" si="155"/>
        <v>9.6153846153846159E-3</v>
      </c>
      <c r="P290" s="112">
        <f t="shared" si="155"/>
        <v>9.6153846153846159E-3</v>
      </c>
      <c r="Q290" s="112">
        <f t="shared" si="155"/>
        <v>9.6153846153846159E-3</v>
      </c>
      <c r="R290" s="112">
        <f t="shared" si="155"/>
        <v>9.6153846153846159E-3</v>
      </c>
      <c r="S290" s="112">
        <f t="shared" si="155"/>
        <v>9.6153846153846159E-3</v>
      </c>
      <c r="T290" s="112">
        <f t="shared" si="155"/>
        <v>9.6153846153846159E-3</v>
      </c>
      <c r="U290" s="112">
        <f t="shared" si="155"/>
        <v>9.6153846153846159E-3</v>
      </c>
      <c r="V290" s="112">
        <f t="shared" si="155"/>
        <v>9.6153846153846159E-3</v>
      </c>
      <c r="W290" s="112">
        <f t="shared" si="153"/>
        <v>9.4859299596659705E-3</v>
      </c>
    </row>
    <row r="291" spans="1:23" x14ac:dyDescent="0.25">
      <c r="A291" s="112" t="s">
        <v>19</v>
      </c>
      <c r="B291" s="112">
        <f t="shared" si="155"/>
        <v>7.8125000000000017E-3</v>
      </c>
      <c r="C291" s="112">
        <f t="shared" si="155"/>
        <v>1.3157894736842113E-2</v>
      </c>
      <c r="D291" s="112">
        <f t="shared" si="155"/>
        <v>1.3157894736842113E-2</v>
      </c>
      <c r="E291" s="112">
        <f t="shared" si="155"/>
        <v>7.086614173228349E-3</v>
      </c>
      <c r="F291" s="112">
        <f t="shared" si="155"/>
        <v>7.8125000000000017E-3</v>
      </c>
      <c r="G291" s="112">
        <f t="shared" si="155"/>
        <v>7.8125000000000017E-3</v>
      </c>
      <c r="H291" s="112">
        <f t="shared" si="155"/>
        <v>7.8125000000000017E-3</v>
      </c>
      <c r="I291" s="112">
        <f t="shared" si="155"/>
        <v>7.8125000000000017E-3</v>
      </c>
      <c r="J291" s="112">
        <f t="shared" si="155"/>
        <v>7.8125000000000017E-3</v>
      </c>
      <c r="K291" s="112">
        <f t="shared" si="155"/>
        <v>1.3157894736842113E-2</v>
      </c>
      <c r="L291" s="112">
        <f t="shared" si="155"/>
        <v>9.6153846153846159E-3</v>
      </c>
      <c r="M291" s="112">
        <f t="shared" si="155"/>
        <v>9.6153846153846159E-3</v>
      </c>
      <c r="N291" s="112">
        <f t="shared" si="155"/>
        <v>9.6153846153846159E-3</v>
      </c>
      <c r="O291" s="112">
        <f t="shared" si="155"/>
        <v>9.6153846153846159E-3</v>
      </c>
      <c r="P291" s="112">
        <f t="shared" si="155"/>
        <v>9.6153846153846159E-3</v>
      </c>
      <c r="Q291" s="112">
        <f t="shared" si="155"/>
        <v>9.6153846153846159E-3</v>
      </c>
      <c r="R291" s="112">
        <f t="shared" si="155"/>
        <v>9.6153846153846159E-3</v>
      </c>
      <c r="S291" s="112">
        <f t="shared" si="155"/>
        <v>9.6153846153846159E-3</v>
      </c>
      <c r="T291" s="112">
        <f t="shared" si="155"/>
        <v>9.6153846153846159E-3</v>
      </c>
      <c r="U291" s="112">
        <f t="shared" si="155"/>
        <v>9.6153846153846159E-3</v>
      </c>
      <c r="V291" s="112">
        <f t="shared" si="155"/>
        <v>9.6153846153846159E-3</v>
      </c>
      <c r="W291" s="112">
        <f t="shared" si="153"/>
        <v>9.4859299596659705E-3</v>
      </c>
    </row>
    <row r="292" spans="1:23" x14ac:dyDescent="0.25">
      <c r="A292" s="112" t="s">
        <v>51</v>
      </c>
      <c r="B292" s="112">
        <f t="shared" si="155"/>
        <v>7.8125000000000017E-3</v>
      </c>
      <c r="C292" s="112">
        <f t="shared" si="155"/>
        <v>1.3157894736842113E-2</v>
      </c>
      <c r="D292" s="112">
        <f t="shared" si="155"/>
        <v>1.3157894736842113E-2</v>
      </c>
      <c r="E292" s="112">
        <f t="shared" si="155"/>
        <v>7.086614173228349E-3</v>
      </c>
      <c r="F292" s="112">
        <f t="shared" si="155"/>
        <v>7.8125000000000017E-3</v>
      </c>
      <c r="G292" s="112">
        <f t="shared" si="155"/>
        <v>7.8125000000000017E-3</v>
      </c>
      <c r="H292" s="112">
        <f t="shared" si="155"/>
        <v>7.8125000000000017E-3</v>
      </c>
      <c r="I292" s="112">
        <f t="shared" si="155"/>
        <v>7.8125000000000017E-3</v>
      </c>
      <c r="J292" s="112">
        <f t="shared" si="155"/>
        <v>7.8125000000000017E-3</v>
      </c>
      <c r="K292" s="112">
        <f t="shared" si="155"/>
        <v>1.3157894736842113E-2</v>
      </c>
      <c r="L292" s="112">
        <f t="shared" si="155"/>
        <v>9.6153846153846159E-3</v>
      </c>
      <c r="M292" s="112">
        <f t="shared" si="155"/>
        <v>9.6153846153846159E-3</v>
      </c>
      <c r="N292" s="112">
        <f t="shared" si="155"/>
        <v>9.6153846153846159E-3</v>
      </c>
      <c r="O292" s="112">
        <f t="shared" si="155"/>
        <v>9.6153846153846159E-3</v>
      </c>
      <c r="P292" s="112">
        <f t="shared" si="155"/>
        <v>9.6153846153846159E-3</v>
      </c>
      <c r="Q292" s="112">
        <f t="shared" si="155"/>
        <v>9.6153846153846159E-3</v>
      </c>
      <c r="R292" s="112">
        <f t="shared" si="155"/>
        <v>9.6153846153846159E-3</v>
      </c>
      <c r="S292" s="112">
        <f t="shared" si="155"/>
        <v>9.6153846153846159E-3</v>
      </c>
      <c r="T292" s="112">
        <f t="shared" si="155"/>
        <v>9.6153846153846159E-3</v>
      </c>
      <c r="U292" s="112">
        <f t="shared" si="155"/>
        <v>9.6153846153846159E-3</v>
      </c>
      <c r="V292" s="112">
        <f t="shared" si="155"/>
        <v>9.6153846153846159E-3</v>
      </c>
      <c r="W292" s="112">
        <f t="shared" si="153"/>
        <v>9.4859299596659705E-3</v>
      </c>
    </row>
    <row r="293" spans="1:23" x14ac:dyDescent="0.25">
      <c r="A293" s="112" t="s">
        <v>52</v>
      </c>
      <c r="B293" s="112">
        <f t="shared" si="155"/>
        <v>7.8125000000000017E-3</v>
      </c>
      <c r="C293" s="112">
        <f t="shared" si="155"/>
        <v>1.3157894736842113E-2</v>
      </c>
      <c r="D293" s="112">
        <f t="shared" si="155"/>
        <v>1.3157894736842113E-2</v>
      </c>
      <c r="E293" s="112">
        <f t="shared" si="155"/>
        <v>7.086614173228349E-3</v>
      </c>
      <c r="F293" s="112">
        <f t="shared" si="155"/>
        <v>7.8125000000000017E-3</v>
      </c>
      <c r="G293" s="112">
        <f t="shared" si="155"/>
        <v>7.8125000000000017E-3</v>
      </c>
      <c r="H293" s="112">
        <f t="shared" si="155"/>
        <v>7.8125000000000017E-3</v>
      </c>
      <c r="I293" s="112">
        <f t="shared" si="155"/>
        <v>7.8125000000000017E-3</v>
      </c>
      <c r="J293" s="112">
        <f t="shared" si="155"/>
        <v>7.8125000000000017E-3</v>
      </c>
      <c r="K293" s="112">
        <f t="shared" si="155"/>
        <v>1.3157894736842113E-2</v>
      </c>
      <c r="L293" s="112">
        <f t="shared" si="155"/>
        <v>9.6153846153846159E-3</v>
      </c>
      <c r="M293" s="112">
        <f t="shared" si="155"/>
        <v>9.6153846153846159E-3</v>
      </c>
      <c r="N293" s="112">
        <f t="shared" si="155"/>
        <v>9.6153846153846159E-3</v>
      </c>
      <c r="O293" s="112">
        <f t="shared" si="155"/>
        <v>9.6153846153846159E-3</v>
      </c>
      <c r="P293" s="112">
        <f t="shared" si="155"/>
        <v>9.6153846153846159E-3</v>
      </c>
      <c r="Q293" s="112">
        <f t="shared" si="155"/>
        <v>9.6153846153846159E-3</v>
      </c>
      <c r="R293" s="112">
        <f t="shared" si="155"/>
        <v>9.6153846153846159E-3</v>
      </c>
      <c r="S293" s="112">
        <f t="shared" si="155"/>
        <v>9.6153846153846159E-3</v>
      </c>
      <c r="T293" s="112">
        <f t="shared" si="155"/>
        <v>9.6153846153846159E-3</v>
      </c>
      <c r="U293" s="112">
        <f t="shared" si="155"/>
        <v>9.6153846153846159E-3</v>
      </c>
      <c r="V293" s="112">
        <f t="shared" si="155"/>
        <v>9.6153846153846159E-3</v>
      </c>
      <c r="W293" s="112">
        <f t="shared" si="153"/>
        <v>9.4859299596659705E-3</v>
      </c>
    </row>
    <row r="294" spans="1:23" x14ac:dyDescent="0.25">
      <c r="A294" s="112" t="s">
        <v>53</v>
      </c>
      <c r="B294" s="112">
        <f t="shared" si="155"/>
        <v>7.8125000000000017E-3</v>
      </c>
      <c r="C294" s="112">
        <f t="shared" si="155"/>
        <v>1.3157894736842113E-2</v>
      </c>
      <c r="D294" s="112">
        <f t="shared" si="155"/>
        <v>1.3157894736842113E-2</v>
      </c>
      <c r="E294" s="112">
        <f t="shared" si="155"/>
        <v>7.086614173228349E-3</v>
      </c>
      <c r="F294" s="112">
        <f t="shared" si="155"/>
        <v>7.8125000000000017E-3</v>
      </c>
      <c r="G294" s="112">
        <f t="shared" si="155"/>
        <v>7.8125000000000017E-3</v>
      </c>
      <c r="H294" s="112">
        <f t="shared" si="155"/>
        <v>7.8125000000000017E-3</v>
      </c>
      <c r="I294" s="112">
        <f t="shared" si="155"/>
        <v>7.8125000000000017E-3</v>
      </c>
      <c r="J294" s="112">
        <f t="shared" si="155"/>
        <v>7.8125000000000017E-3</v>
      </c>
      <c r="K294" s="112">
        <f t="shared" si="155"/>
        <v>1.3157894736842113E-2</v>
      </c>
      <c r="L294" s="112">
        <f t="shared" si="155"/>
        <v>9.6153846153846159E-3</v>
      </c>
      <c r="M294" s="112">
        <f t="shared" si="155"/>
        <v>9.6153846153846159E-3</v>
      </c>
      <c r="N294" s="112">
        <f t="shared" si="155"/>
        <v>9.6153846153846159E-3</v>
      </c>
      <c r="O294" s="112">
        <f t="shared" si="155"/>
        <v>9.6153846153846159E-3</v>
      </c>
      <c r="P294" s="112">
        <f t="shared" si="155"/>
        <v>9.6153846153846159E-3</v>
      </c>
      <c r="Q294" s="112">
        <f t="shared" si="155"/>
        <v>9.6153846153846159E-3</v>
      </c>
      <c r="R294" s="112">
        <f t="shared" si="155"/>
        <v>9.6153846153846159E-3</v>
      </c>
      <c r="S294" s="112">
        <f t="shared" si="155"/>
        <v>9.6153846153846159E-3</v>
      </c>
      <c r="T294" s="112">
        <f t="shared" si="155"/>
        <v>9.6153846153846159E-3</v>
      </c>
      <c r="U294" s="112">
        <f t="shared" si="155"/>
        <v>9.6153846153846159E-3</v>
      </c>
      <c r="V294" s="112">
        <f t="shared" si="155"/>
        <v>9.6153846153846159E-3</v>
      </c>
      <c r="W294" s="112">
        <f t="shared" si="153"/>
        <v>9.4859299596659705E-3</v>
      </c>
    </row>
    <row r="295" spans="1:23" x14ac:dyDescent="0.25">
      <c r="A295" s="112" t="s">
        <v>54</v>
      </c>
      <c r="B295" s="112">
        <f t="shared" si="155"/>
        <v>7.8125000000000017E-3</v>
      </c>
      <c r="C295" s="112">
        <f t="shared" si="155"/>
        <v>1.3157894736842113E-2</v>
      </c>
      <c r="D295" s="112">
        <f t="shared" si="155"/>
        <v>1.3157894736842113E-2</v>
      </c>
      <c r="E295" s="112">
        <f t="shared" si="155"/>
        <v>7.086614173228349E-3</v>
      </c>
      <c r="F295" s="112">
        <f t="shared" si="155"/>
        <v>7.8125000000000017E-3</v>
      </c>
      <c r="G295" s="112">
        <f t="shared" si="155"/>
        <v>7.8125000000000017E-3</v>
      </c>
      <c r="H295" s="112">
        <f t="shared" si="155"/>
        <v>7.8125000000000017E-3</v>
      </c>
      <c r="I295" s="112">
        <f t="shared" si="155"/>
        <v>7.8125000000000017E-3</v>
      </c>
      <c r="J295" s="112">
        <f t="shared" si="155"/>
        <v>7.8125000000000017E-3</v>
      </c>
      <c r="K295" s="112">
        <f t="shared" si="155"/>
        <v>1.3157894736842113E-2</v>
      </c>
      <c r="L295" s="112">
        <f t="shared" si="155"/>
        <v>9.6153846153846159E-3</v>
      </c>
      <c r="M295" s="112">
        <f t="shared" si="155"/>
        <v>9.6153846153846159E-3</v>
      </c>
      <c r="N295" s="112">
        <f t="shared" si="155"/>
        <v>9.6153846153846159E-3</v>
      </c>
      <c r="O295" s="112">
        <f t="shared" si="155"/>
        <v>9.6153846153846159E-3</v>
      </c>
      <c r="P295" s="112">
        <f t="shared" si="155"/>
        <v>9.6153846153846159E-3</v>
      </c>
      <c r="Q295" s="112">
        <f t="shared" si="155"/>
        <v>9.6153846153846159E-3</v>
      </c>
      <c r="R295" s="112">
        <f t="shared" si="155"/>
        <v>9.6153846153846159E-3</v>
      </c>
      <c r="S295" s="112">
        <f t="shared" si="155"/>
        <v>9.6153846153846159E-3</v>
      </c>
      <c r="T295" s="112">
        <f t="shared" si="155"/>
        <v>9.6153846153846159E-3</v>
      </c>
      <c r="U295" s="112">
        <f t="shared" si="155"/>
        <v>9.6153846153846159E-3</v>
      </c>
      <c r="V295" s="112">
        <f t="shared" si="155"/>
        <v>9.6153846153846159E-3</v>
      </c>
      <c r="W295" s="112">
        <f t="shared" si="153"/>
        <v>9.4859299596659705E-3</v>
      </c>
    </row>
    <row r="296" spans="1:23" x14ac:dyDescent="0.25">
      <c r="A296" s="112" t="s">
        <v>55</v>
      </c>
      <c r="B296" s="112">
        <f t="shared" si="155"/>
        <v>7.8125000000000017E-3</v>
      </c>
      <c r="C296" s="112">
        <f t="shared" si="155"/>
        <v>1.3157894736842113E-2</v>
      </c>
      <c r="D296" s="112">
        <f t="shared" si="155"/>
        <v>1.3157894736842113E-2</v>
      </c>
      <c r="E296" s="112">
        <f t="shared" si="155"/>
        <v>7.086614173228349E-3</v>
      </c>
      <c r="F296" s="112">
        <f t="shared" si="155"/>
        <v>7.8125000000000017E-3</v>
      </c>
      <c r="G296" s="112">
        <f t="shared" si="155"/>
        <v>7.8125000000000017E-3</v>
      </c>
      <c r="H296" s="112">
        <f t="shared" si="155"/>
        <v>7.8125000000000017E-3</v>
      </c>
      <c r="I296" s="112">
        <f t="shared" si="155"/>
        <v>7.8125000000000017E-3</v>
      </c>
      <c r="J296" s="112">
        <f t="shared" si="155"/>
        <v>7.8125000000000017E-3</v>
      </c>
      <c r="K296" s="112">
        <f t="shared" si="155"/>
        <v>1.3157894736842113E-2</v>
      </c>
      <c r="L296" s="112">
        <f t="shared" si="155"/>
        <v>9.6153846153846159E-3</v>
      </c>
      <c r="M296" s="112">
        <f t="shared" si="155"/>
        <v>9.6153846153846159E-3</v>
      </c>
      <c r="N296" s="112">
        <f t="shared" si="155"/>
        <v>9.6153846153846159E-3</v>
      </c>
      <c r="O296" s="112">
        <f t="shared" si="155"/>
        <v>9.6153846153846159E-3</v>
      </c>
      <c r="P296" s="112">
        <f t="shared" si="155"/>
        <v>9.6153846153846159E-3</v>
      </c>
      <c r="Q296" s="112">
        <f t="shared" si="155"/>
        <v>9.6153846153846159E-3</v>
      </c>
      <c r="R296" s="112">
        <f t="shared" si="155"/>
        <v>9.6153846153846159E-3</v>
      </c>
      <c r="S296" s="112">
        <f t="shared" si="155"/>
        <v>9.6153846153846159E-3</v>
      </c>
      <c r="T296" s="112">
        <f t="shared" si="155"/>
        <v>9.6153846153846159E-3</v>
      </c>
      <c r="U296" s="112">
        <f t="shared" si="155"/>
        <v>9.6153846153846159E-3</v>
      </c>
      <c r="V296" s="112">
        <f t="shared" si="155"/>
        <v>9.6153846153846159E-3</v>
      </c>
      <c r="W296" s="112">
        <f t="shared" si="153"/>
        <v>9.4859299596659705E-3</v>
      </c>
    </row>
    <row r="297" spans="1:23" x14ac:dyDescent="0.25">
      <c r="A297" s="112" t="s">
        <v>56</v>
      </c>
      <c r="B297" s="112">
        <f t="shared" si="155"/>
        <v>7.8125000000000017E-3</v>
      </c>
      <c r="C297" s="112">
        <f t="shared" si="155"/>
        <v>1.3157894736842113E-2</v>
      </c>
      <c r="D297" s="112">
        <f t="shared" si="155"/>
        <v>1.3157894736842113E-2</v>
      </c>
      <c r="E297" s="112">
        <f t="shared" si="155"/>
        <v>7.086614173228349E-3</v>
      </c>
      <c r="F297" s="112">
        <f t="shared" si="155"/>
        <v>7.8125000000000017E-3</v>
      </c>
      <c r="G297" s="112">
        <f t="shared" si="155"/>
        <v>7.8125000000000017E-3</v>
      </c>
      <c r="H297" s="112">
        <f t="shared" si="155"/>
        <v>7.8125000000000017E-3</v>
      </c>
      <c r="I297" s="112">
        <f t="shared" si="155"/>
        <v>7.8125000000000017E-3</v>
      </c>
      <c r="J297" s="112">
        <f t="shared" si="155"/>
        <v>7.8125000000000017E-3</v>
      </c>
      <c r="K297" s="112">
        <f t="shared" si="155"/>
        <v>1.3157894736842113E-2</v>
      </c>
      <c r="L297" s="112">
        <f t="shared" si="155"/>
        <v>9.6153846153846159E-3</v>
      </c>
      <c r="M297" s="112">
        <f t="shared" si="155"/>
        <v>9.6153846153846159E-3</v>
      </c>
      <c r="N297" s="112">
        <f t="shared" si="155"/>
        <v>9.6153846153846159E-3</v>
      </c>
      <c r="O297" s="112">
        <f t="shared" si="155"/>
        <v>9.6153846153846159E-3</v>
      </c>
      <c r="P297" s="112">
        <f t="shared" si="155"/>
        <v>9.6153846153846159E-3</v>
      </c>
      <c r="Q297" s="112">
        <f t="shared" si="155"/>
        <v>9.6153846153846159E-3</v>
      </c>
      <c r="R297" s="112">
        <f t="shared" si="155"/>
        <v>9.6153846153846159E-3</v>
      </c>
      <c r="S297" s="112">
        <f t="shared" si="155"/>
        <v>9.6153846153846159E-3</v>
      </c>
      <c r="T297" s="112">
        <f t="shared" si="155"/>
        <v>9.6153846153846159E-3</v>
      </c>
      <c r="U297" s="112">
        <f t="shared" si="155"/>
        <v>9.6153846153846159E-3</v>
      </c>
      <c r="V297" s="112">
        <f t="shared" si="155"/>
        <v>9.6153846153846159E-3</v>
      </c>
      <c r="W297" s="112">
        <f t="shared" si="153"/>
        <v>9.4859299596659705E-3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AADF-8266-4917-ADC7-0D8CDD5BD264}">
  <dimension ref="A1:S111"/>
  <sheetViews>
    <sheetView topLeftCell="A40" workbookViewId="0">
      <selection activeCell="I54" sqref="A1:XFD1048576"/>
    </sheetView>
  </sheetViews>
  <sheetFormatPr defaultRowHeight="15.75" x14ac:dyDescent="0.25"/>
  <cols>
    <col min="1" max="1" width="25" style="1" customWidth="1"/>
    <col min="2" max="2" width="19.85546875" style="1" customWidth="1"/>
    <col min="3" max="3" width="12.140625" style="1" customWidth="1"/>
    <col min="4" max="4" width="13.42578125" style="1" customWidth="1"/>
    <col min="5" max="5" width="10.28515625" style="1" customWidth="1"/>
    <col min="6" max="6" width="10.7109375" style="1" customWidth="1"/>
    <col min="7" max="7" width="13.85546875" style="1" customWidth="1"/>
    <col min="8" max="8" width="8.28515625" style="1" customWidth="1"/>
    <col min="9" max="9" width="11.42578125" style="1" customWidth="1"/>
    <col min="10" max="10" width="26.85546875" style="1" customWidth="1"/>
    <col min="11" max="11" width="19" style="1" customWidth="1"/>
    <col min="12" max="12" width="18.7109375" style="1" customWidth="1"/>
    <col min="13" max="13" width="10.140625" style="1" customWidth="1"/>
    <col min="14" max="14" width="18.5703125" style="1" customWidth="1"/>
    <col min="15" max="16" width="9.140625" style="1"/>
    <col min="17" max="17" width="21.28515625" style="1" customWidth="1"/>
    <col min="18" max="18" width="6.5703125" style="1" customWidth="1"/>
    <col min="19" max="24" width="9.140625" style="1"/>
    <col min="25" max="25" width="8.85546875" style="1" customWidth="1"/>
    <col min="26" max="16384" width="9.140625" style="1"/>
  </cols>
  <sheetData>
    <row r="1" spans="1:19" x14ac:dyDescent="0.25">
      <c r="A1" s="8" t="s">
        <v>44</v>
      </c>
    </row>
    <row r="2" spans="1:19" ht="31.5" x14ac:dyDescent="0.25">
      <c r="A2" s="30" t="s">
        <v>0</v>
      </c>
      <c r="B2" s="19" t="s">
        <v>27</v>
      </c>
      <c r="C2" s="19" t="s">
        <v>74</v>
      </c>
      <c r="D2" s="19" t="s">
        <v>45</v>
      </c>
      <c r="E2" s="30" t="s">
        <v>28</v>
      </c>
    </row>
    <row r="3" spans="1:19" x14ac:dyDescent="0.25">
      <c r="A3" s="18" t="s">
        <v>1</v>
      </c>
      <c r="B3" s="29" t="s">
        <v>122</v>
      </c>
      <c r="C3" s="29">
        <v>2</v>
      </c>
      <c r="D3" s="7" t="s">
        <v>123</v>
      </c>
      <c r="E3" s="33">
        <v>4</v>
      </c>
    </row>
    <row r="4" spans="1:19" x14ac:dyDescent="0.25">
      <c r="A4" s="18" t="s">
        <v>2</v>
      </c>
      <c r="B4" s="29" t="s">
        <v>124</v>
      </c>
      <c r="C4" s="29">
        <v>3</v>
      </c>
      <c r="D4" s="7" t="s">
        <v>123</v>
      </c>
    </row>
    <row r="5" spans="1:19" ht="16.5" thickBot="1" x14ac:dyDescent="0.3">
      <c r="A5" s="18" t="s">
        <v>3</v>
      </c>
      <c r="B5" s="29" t="s">
        <v>125</v>
      </c>
      <c r="C5" s="29">
        <v>3</v>
      </c>
      <c r="D5" s="7" t="s">
        <v>123</v>
      </c>
    </row>
    <row r="6" spans="1:19" ht="16.5" thickBot="1" x14ac:dyDescent="0.3">
      <c r="A6" s="18" t="s">
        <v>4</v>
      </c>
      <c r="B6" s="29" t="s">
        <v>126</v>
      </c>
      <c r="C6" s="29">
        <v>4</v>
      </c>
      <c r="D6" s="7" t="s">
        <v>123</v>
      </c>
      <c r="P6" s="6" t="s">
        <v>0</v>
      </c>
      <c r="Q6" s="19" t="s">
        <v>20</v>
      </c>
      <c r="R6" s="4"/>
      <c r="S6" s="4"/>
    </row>
    <row r="7" spans="1:19" ht="16.5" thickBot="1" x14ac:dyDescent="0.3">
      <c r="A7" s="4"/>
      <c r="B7" s="13" t="s">
        <v>43</v>
      </c>
      <c r="C7" s="14">
        <f>SUM(C3:C6)</f>
        <v>12</v>
      </c>
      <c r="D7" s="13"/>
      <c r="P7" s="20" t="s">
        <v>5</v>
      </c>
      <c r="Q7" s="22" t="s">
        <v>127</v>
      </c>
      <c r="R7" s="4"/>
      <c r="S7" s="4">
        <f ca="1">RANDBETWEEN(39,47)</f>
        <v>41</v>
      </c>
    </row>
    <row r="8" spans="1:19" ht="16.5" thickBot="1" x14ac:dyDescent="0.3">
      <c r="A8" s="4"/>
      <c r="B8" s="4"/>
      <c r="C8" s="4"/>
      <c r="D8" s="4"/>
      <c r="P8" s="20" t="s">
        <v>6</v>
      </c>
      <c r="Q8" s="22" t="s">
        <v>128</v>
      </c>
      <c r="R8" s="4"/>
      <c r="S8" s="4"/>
    </row>
    <row r="9" spans="1:19" ht="16.5" thickBot="1" x14ac:dyDescent="0.3">
      <c r="A9" s="4"/>
      <c r="B9" s="4"/>
      <c r="C9" s="4"/>
      <c r="D9" s="4"/>
      <c r="P9" s="20" t="s">
        <v>7</v>
      </c>
      <c r="Q9" s="22" t="s">
        <v>129</v>
      </c>
      <c r="R9" s="4"/>
      <c r="S9" s="4"/>
    </row>
    <row r="10" spans="1:19" ht="16.5" thickBot="1" x14ac:dyDescent="0.3">
      <c r="G10" s="4"/>
      <c r="H10" s="4"/>
      <c r="I10" s="4"/>
      <c r="J10" s="4"/>
      <c r="K10" s="4"/>
      <c r="P10" s="20" t="s">
        <v>8</v>
      </c>
      <c r="Q10" s="22" t="s">
        <v>130</v>
      </c>
      <c r="R10" s="4"/>
      <c r="S10" s="4"/>
    </row>
    <row r="11" spans="1:19" ht="16.5" thickBot="1" x14ac:dyDescent="0.3">
      <c r="A11" s="1" t="s">
        <v>47</v>
      </c>
      <c r="G11" s="4"/>
      <c r="H11" s="4"/>
      <c r="I11" s="4"/>
      <c r="J11" s="4"/>
      <c r="K11" s="4"/>
      <c r="M11" s="4"/>
      <c r="N11" s="4"/>
      <c r="P11" s="20" t="s">
        <v>9</v>
      </c>
      <c r="Q11" s="22" t="s">
        <v>131</v>
      </c>
      <c r="R11" s="4"/>
      <c r="S11" s="4"/>
    </row>
    <row r="12" spans="1:19" ht="16.5" thickBot="1" x14ac:dyDescent="0.3">
      <c r="A12" s="16" t="s">
        <v>1</v>
      </c>
      <c r="B12" s="17" t="s">
        <v>48</v>
      </c>
      <c r="D12" s="16" t="s">
        <v>2</v>
      </c>
      <c r="E12" s="17" t="s">
        <v>48</v>
      </c>
      <c r="G12" s="16" t="s">
        <v>3</v>
      </c>
      <c r="H12" s="17" t="s">
        <v>48</v>
      </c>
      <c r="J12" s="16" t="s">
        <v>4</v>
      </c>
      <c r="K12" s="17" t="s">
        <v>48</v>
      </c>
      <c r="M12" s="4"/>
      <c r="N12" s="4"/>
      <c r="P12" s="20" t="s">
        <v>10</v>
      </c>
      <c r="Q12" s="22" t="s">
        <v>132</v>
      </c>
      <c r="R12" s="4"/>
      <c r="S12" s="4"/>
    </row>
    <row r="13" spans="1:19" ht="16.5" thickBot="1" x14ac:dyDescent="0.3">
      <c r="A13" s="60" t="s">
        <v>133</v>
      </c>
      <c r="B13" s="7">
        <v>2</v>
      </c>
      <c r="D13" s="18" t="s">
        <v>134</v>
      </c>
      <c r="E13" s="7">
        <v>2</v>
      </c>
      <c r="G13" s="18" t="s">
        <v>135</v>
      </c>
      <c r="H13" s="7">
        <v>2</v>
      </c>
      <c r="J13" s="18" t="s">
        <v>136</v>
      </c>
      <c r="K13" s="7">
        <v>2</v>
      </c>
      <c r="M13" s="4"/>
      <c r="N13" s="4"/>
      <c r="P13" s="20" t="s">
        <v>11</v>
      </c>
      <c r="Q13" s="22" t="s">
        <v>137</v>
      </c>
      <c r="R13" s="4"/>
      <c r="S13" s="4"/>
    </row>
    <row r="14" spans="1:19" ht="16.5" thickBot="1" x14ac:dyDescent="0.3">
      <c r="A14" s="18" t="s">
        <v>138</v>
      </c>
      <c r="B14" s="7">
        <v>3</v>
      </c>
      <c r="D14" s="18" t="s">
        <v>139</v>
      </c>
      <c r="E14" s="7">
        <v>3</v>
      </c>
      <c r="G14" s="18" t="s">
        <v>140</v>
      </c>
      <c r="H14" s="7">
        <v>3</v>
      </c>
      <c r="J14" s="18" t="s">
        <v>141</v>
      </c>
      <c r="K14" s="7">
        <v>3</v>
      </c>
      <c r="M14" s="4"/>
      <c r="N14" s="4"/>
      <c r="P14" s="20" t="s">
        <v>12</v>
      </c>
      <c r="Q14" s="22" t="s">
        <v>142</v>
      </c>
      <c r="R14" s="4"/>
      <c r="S14" s="4"/>
    </row>
    <row r="15" spans="1:19" ht="18" customHeight="1" thickBot="1" x14ac:dyDescent="0.3">
      <c r="A15" s="60" t="s">
        <v>143</v>
      </c>
      <c r="B15" s="7">
        <v>4</v>
      </c>
      <c r="D15" s="18" t="s">
        <v>144</v>
      </c>
      <c r="E15" s="7">
        <v>4</v>
      </c>
      <c r="G15" s="18" t="s">
        <v>145</v>
      </c>
      <c r="H15" s="7">
        <v>4</v>
      </c>
      <c r="J15" s="18" t="s">
        <v>146</v>
      </c>
      <c r="K15" s="7">
        <v>4</v>
      </c>
      <c r="M15" s="4"/>
      <c r="N15" s="4"/>
      <c r="P15" s="20" t="s">
        <v>13</v>
      </c>
      <c r="Q15" s="22" t="s">
        <v>147</v>
      </c>
      <c r="R15" s="4"/>
      <c r="S15" s="4"/>
    </row>
    <row r="16" spans="1:19" ht="16.5" thickBot="1" x14ac:dyDescent="0.3">
      <c r="A16" s="18" t="s">
        <v>148</v>
      </c>
      <c r="B16" s="7">
        <v>5</v>
      </c>
      <c r="J16" s="18" t="s">
        <v>149</v>
      </c>
      <c r="K16" s="7">
        <v>5</v>
      </c>
      <c r="M16" s="4"/>
      <c r="N16" s="4"/>
      <c r="P16" s="20" t="s">
        <v>14</v>
      </c>
      <c r="Q16" s="22" t="s">
        <v>150</v>
      </c>
      <c r="R16" s="4"/>
      <c r="S16" s="4"/>
    </row>
    <row r="17" spans="1:19" ht="16.5" thickBot="1" x14ac:dyDescent="0.3">
      <c r="A17" s="18" t="s">
        <v>151</v>
      </c>
      <c r="B17" s="7">
        <v>6</v>
      </c>
      <c r="D17" s="4"/>
      <c r="E17" s="4"/>
      <c r="H17" s="4"/>
      <c r="J17" s="18" t="s">
        <v>152</v>
      </c>
      <c r="K17" s="7">
        <v>6</v>
      </c>
      <c r="M17" s="4"/>
      <c r="N17" s="4"/>
      <c r="P17" s="20" t="s">
        <v>15</v>
      </c>
      <c r="Q17" s="22" t="s">
        <v>153</v>
      </c>
      <c r="R17" s="4"/>
      <c r="S17" s="4"/>
    </row>
    <row r="18" spans="1:19" ht="16.5" thickBot="1" x14ac:dyDescent="0.3">
      <c r="G18" s="4"/>
      <c r="H18" s="4"/>
      <c r="I18" s="4"/>
      <c r="J18" s="4"/>
      <c r="K18" s="4"/>
      <c r="M18" s="4"/>
      <c r="N18" s="4"/>
      <c r="P18" s="20" t="s">
        <v>16</v>
      </c>
      <c r="Q18" s="22" t="s">
        <v>154</v>
      </c>
      <c r="R18" s="4"/>
      <c r="S18" s="4"/>
    </row>
    <row r="19" spans="1:19" ht="16.5" thickBot="1" x14ac:dyDescent="0.3">
      <c r="A19" s="49" t="s">
        <v>155</v>
      </c>
      <c r="B19" s="4"/>
      <c r="C19" s="4"/>
      <c r="D19" s="4"/>
      <c r="E19" s="4"/>
      <c r="F19" s="4"/>
      <c r="M19" s="4"/>
      <c r="N19" s="4"/>
      <c r="P19" s="20" t="s">
        <v>17</v>
      </c>
      <c r="Q19" s="22" t="s">
        <v>156</v>
      </c>
      <c r="R19" s="4"/>
      <c r="S19" s="4"/>
    </row>
    <row r="20" spans="1:19" ht="16.5" thickBot="1" x14ac:dyDescent="0.3">
      <c r="A20" s="61" t="s">
        <v>157</v>
      </c>
      <c r="B20" s="4"/>
      <c r="C20" s="4"/>
      <c r="D20" s="4"/>
      <c r="E20" s="4"/>
      <c r="F20" s="4"/>
      <c r="P20" s="20" t="s">
        <v>18</v>
      </c>
      <c r="Q20" s="22" t="s">
        <v>158</v>
      </c>
      <c r="R20" s="4"/>
      <c r="S20" s="4"/>
    </row>
    <row r="21" spans="1:19" ht="16.5" thickBot="1" x14ac:dyDescent="0.3">
      <c r="A21" s="4"/>
      <c r="B21" s="4"/>
      <c r="C21" s="4"/>
      <c r="D21" s="4"/>
      <c r="E21" s="4"/>
      <c r="F21" s="4"/>
      <c r="P21" s="20" t="s">
        <v>19</v>
      </c>
      <c r="Q21" s="22" t="s">
        <v>159</v>
      </c>
      <c r="R21" s="4"/>
      <c r="S21" s="4"/>
    </row>
    <row r="22" spans="1:19" x14ac:dyDescent="0.25">
      <c r="A22" s="4"/>
      <c r="B22" s="4"/>
      <c r="C22" s="4"/>
      <c r="D22" s="4"/>
      <c r="E22" s="4"/>
      <c r="F22" s="4"/>
    </row>
    <row r="23" spans="1:19" x14ac:dyDescent="0.25">
      <c r="F23" s="4"/>
    </row>
    <row r="24" spans="1:19" x14ac:dyDescent="0.25">
      <c r="F24" s="4"/>
    </row>
    <row r="25" spans="1:19" ht="16.5" thickBot="1" x14ac:dyDescent="0.3">
      <c r="A25" s="8" t="s">
        <v>49</v>
      </c>
    </row>
    <row r="26" spans="1:19" ht="16.5" thickBot="1" x14ac:dyDescent="0.3">
      <c r="A26" s="2" t="s">
        <v>0</v>
      </c>
      <c r="B26" s="9" t="s">
        <v>1</v>
      </c>
      <c r="C26" s="10" t="s">
        <v>2</v>
      </c>
      <c r="D26" s="10" t="s">
        <v>3</v>
      </c>
      <c r="E26" s="10" t="s">
        <v>4</v>
      </c>
      <c r="J26" s="8" t="s">
        <v>50</v>
      </c>
      <c r="N26" s="1" t="str">
        <f ca="1">INDEX(J$13:J$17,RANDBETWEEN(1,COUNTA(J$13:J$17)))</f>
        <v>50.000 - 99.000</v>
      </c>
    </row>
    <row r="27" spans="1:19" ht="16.5" thickBot="1" x14ac:dyDescent="0.3">
      <c r="A27" s="24" t="s">
        <v>45</v>
      </c>
      <c r="B27" s="24" t="str">
        <f>D3</f>
        <v>cost</v>
      </c>
      <c r="C27" s="24" t="str">
        <f>D4</f>
        <v>cost</v>
      </c>
      <c r="D27" s="24" t="str">
        <f>D5</f>
        <v>cost</v>
      </c>
      <c r="E27" s="24" t="str">
        <f>D6</f>
        <v>cost</v>
      </c>
      <c r="F27"/>
      <c r="G27"/>
      <c r="H27"/>
      <c r="J27" s="6" t="s">
        <v>0</v>
      </c>
      <c r="K27" s="19" t="s">
        <v>1</v>
      </c>
      <c r="L27" s="19" t="s">
        <v>2</v>
      </c>
      <c r="M27" s="19" t="s">
        <v>3</v>
      </c>
      <c r="N27" s="19" t="s">
        <v>4</v>
      </c>
      <c r="O27" s="4"/>
      <c r="P27" s="4"/>
      <c r="Q27" s="4"/>
    </row>
    <row r="28" spans="1:19" ht="16.5" thickBot="1" x14ac:dyDescent="0.3">
      <c r="A28" s="11" t="s">
        <v>5</v>
      </c>
      <c r="B28" s="12">
        <f>IF(K28="Ratu Arab",2,IF(K28="BB Glowing",3,IF(K28="Handbody dosting",4,IF(K28="Sunscreen",5,IF(K28="Facial Wash",6,0)))))</f>
        <v>6</v>
      </c>
      <c r="C28" s="12">
        <f>IF(L28="Kombinasi",2,IF(L28="Berminyak",3,IF(L28="Kering",4,0)))</f>
        <v>2</v>
      </c>
      <c r="D28" s="12">
        <f>IF(M28="36 - 45",2,IF(M28="26 - 35",3,IF(M28="16 - 25",4,0)))</f>
        <v>3</v>
      </c>
      <c r="E28" s="12">
        <f>IF(N28="50.000 - 99.000",2,IF(N28="100.000 - 199.000",3,IF(N28="200.000 - 299.000",4,IF(N28="300.000 - 399.000",5,IF(N28="400.000 - 500.000",6,0)))))</f>
        <v>3</v>
      </c>
      <c r="F28"/>
      <c r="G28"/>
      <c r="H28"/>
      <c r="J28" s="20" t="s">
        <v>5</v>
      </c>
      <c r="K28" s="5" t="s">
        <v>151</v>
      </c>
      <c r="L28" s="5" t="s">
        <v>134</v>
      </c>
      <c r="M28" s="21" t="s">
        <v>140</v>
      </c>
      <c r="N28" s="7" t="s">
        <v>141</v>
      </c>
      <c r="O28" s="4"/>
      <c r="P28" s="4"/>
      <c r="Q28" s="4"/>
    </row>
    <row r="29" spans="1:19" ht="16.5" thickBot="1" x14ac:dyDescent="0.3">
      <c r="A29" s="11" t="s">
        <v>6</v>
      </c>
      <c r="B29" s="12">
        <f t="shared" ref="B29:B42" si="0">IF(K29="Ratu Arab",2,IF(K29="BB Glowing",3,IF(K29="Handbody dosting",4,IF(K29="Sunscreen",5,IF(K29="Facial Wash",6,0)))))</f>
        <v>5</v>
      </c>
      <c r="C29" s="12">
        <f t="shared" ref="C29:C42" si="1">IF(L29="Kombinasi",2,IF(L29="Berminyak",3,IF(L29="Kering",4,0)))</f>
        <v>3</v>
      </c>
      <c r="D29" s="12">
        <f t="shared" ref="D29:D42" si="2">IF(M29="36 - 45",2,IF(M29="26 - 35",3,IF(M29="16 - 25",4,0)))</f>
        <v>3</v>
      </c>
      <c r="E29" s="12">
        <f t="shared" ref="E29:E42" si="3">IF(N29="50.000 - 99.000",2,IF(N29="100.000 - 199.000",3,IF(N29="200.000 - 299.000",4,IF(N29="300.000 - 399.000",5,IF(N29="400.000 - 500.000",6,0)))))</f>
        <v>4</v>
      </c>
      <c r="F29"/>
      <c r="G29"/>
      <c r="H29"/>
      <c r="J29" s="20" t="s">
        <v>6</v>
      </c>
      <c r="K29" s="5" t="s">
        <v>148</v>
      </c>
      <c r="L29" s="5" t="s">
        <v>139</v>
      </c>
      <c r="M29" s="21" t="s">
        <v>140</v>
      </c>
      <c r="N29" s="7" t="s">
        <v>146</v>
      </c>
      <c r="O29" s="4"/>
      <c r="P29" s="4"/>
      <c r="Q29" s="4"/>
    </row>
    <row r="30" spans="1:19" ht="16.5" thickBot="1" x14ac:dyDescent="0.3">
      <c r="A30" s="11" t="s">
        <v>7</v>
      </c>
      <c r="B30" s="12">
        <f t="shared" si="0"/>
        <v>6</v>
      </c>
      <c r="C30" s="12">
        <f t="shared" si="1"/>
        <v>2</v>
      </c>
      <c r="D30" s="12">
        <f t="shared" si="2"/>
        <v>3</v>
      </c>
      <c r="E30" s="12">
        <f t="shared" si="3"/>
        <v>2</v>
      </c>
      <c r="F30"/>
      <c r="G30"/>
      <c r="H30"/>
      <c r="J30" s="20" t="s">
        <v>7</v>
      </c>
      <c r="K30" s="5" t="s">
        <v>151</v>
      </c>
      <c r="L30" s="5" t="s">
        <v>134</v>
      </c>
      <c r="M30" s="21" t="s">
        <v>140</v>
      </c>
      <c r="N30" s="7" t="s">
        <v>136</v>
      </c>
      <c r="O30" s="4"/>
      <c r="P30" s="4"/>
      <c r="Q30" s="4"/>
    </row>
    <row r="31" spans="1:19" ht="16.5" thickBot="1" x14ac:dyDescent="0.3">
      <c r="A31" s="11" t="s">
        <v>8</v>
      </c>
      <c r="B31" s="12">
        <f t="shared" si="0"/>
        <v>5</v>
      </c>
      <c r="C31" s="12">
        <f t="shared" si="1"/>
        <v>4</v>
      </c>
      <c r="D31" s="12">
        <f t="shared" si="2"/>
        <v>2</v>
      </c>
      <c r="E31" s="12">
        <f t="shared" si="3"/>
        <v>4</v>
      </c>
      <c r="F31"/>
      <c r="G31"/>
      <c r="H31"/>
      <c r="J31" s="20" t="s">
        <v>8</v>
      </c>
      <c r="K31" s="5" t="s">
        <v>148</v>
      </c>
      <c r="L31" s="5" t="s">
        <v>144</v>
      </c>
      <c r="M31" s="21" t="s">
        <v>135</v>
      </c>
      <c r="N31" s="7" t="s">
        <v>146</v>
      </c>
      <c r="O31" s="4"/>
      <c r="P31" s="4"/>
      <c r="Q31" s="4"/>
    </row>
    <row r="32" spans="1:19" ht="16.5" thickBot="1" x14ac:dyDescent="0.3">
      <c r="A32" s="11" t="s">
        <v>9</v>
      </c>
      <c r="B32" s="12">
        <f t="shared" si="0"/>
        <v>5</v>
      </c>
      <c r="C32" s="12">
        <f t="shared" si="1"/>
        <v>2</v>
      </c>
      <c r="D32" s="12">
        <f t="shared" si="2"/>
        <v>3</v>
      </c>
      <c r="E32" s="12">
        <f t="shared" si="3"/>
        <v>5</v>
      </c>
      <c r="F32"/>
      <c r="G32"/>
      <c r="H32"/>
      <c r="J32" s="20" t="s">
        <v>9</v>
      </c>
      <c r="K32" s="5" t="s">
        <v>148</v>
      </c>
      <c r="L32" s="5" t="s">
        <v>134</v>
      </c>
      <c r="M32" s="21" t="s">
        <v>140</v>
      </c>
      <c r="N32" s="7" t="s">
        <v>149</v>
      </c>
      <c r="O32" s="4"/>
      <c r="P32" s="4"/>
      <c r="Q32" s="4"/>
    </row>
    <row r="33" spans="1:17" ht="16.5" thickBot="1" x14ac:dyDescent="0.3">
      <c r="A33" s="11" t="s">
        <v>10</v>
      </c>
      <c r="B33" s="12">
        <f t="shared" si="0"/>
        <v>6</v>
      </c>
      <c r="C33" s="12">
        <f t="shared" si="1"/>
        <v>4</v>
      </c>
      <c r="D33" s="12">
        <f t="shared" si="2"/>
        <v>3</v>
      </c>
      <c r="E33" s="12">
        <f t="shared" si="3"/>
        <v>2</v>
      </c>
      <c r="F33"/>
      <c r="G33"/>
      <c r="H33"/>
      <c r="J33" s="20" t="s">
        <v>10</v>
      </c>
      <c r="K33" s="5" t="s">
        <v>151</v>
      </c>
      <c r="L33" s="5" t="s">
        <v>144</v>
      </c>
      <c r="M33" s="21" t="s">
        <v>140</v>
      </c>
      <c r="N33" s="7" t="s">
        <v>136</v>
      </c>
      <c r="O33" s="4"/>
      <c r="P33" s="4"/>
      <c r="Q33" s="4"/>
    </row>
    <row r="34" spans="1:17" ht="16.5" thickBot="1" x14ac:dyDescent="0.3">
      <c r="A34" s="11" t="s">
        <v>11</v>
      </c>
      <c r="B34" s="12">
        <f t="shared" si="0"/>
        <v>3</v>
      </c>
      <c r="C34" s="12">
        <f t="shared" si="1"/>
        <v>4</v>
      </c>
      <c r="D34" s="12">
        <f t="shared" si="2"/>
        <v>3</v>
      </c>
      <c r="E34" s="12">
        <f t="shared" si="3"/>
        <v>2</v>
      </c>
      <c r="F34"/>
      <c r="G34"/>
      <c r="H34"/>
      <c r="J34" s="20" t="s">
        <v>11</v>
      </c>
      <c r="K34" s="5" t="s">
        <v>138</v>
      </c>
      <c r="L34" s="5" t="s">
        <v>144</v>
      </c>
      <c r="M34" s="21" t="s">
        <v>140</v>
      </c>
      <c r="N34" s="7" t="s">
        <v>136</v>
      </c>
      <c r="O34" s="4"/>
      <c r="P34" s="4"/>
      <c r="Q34" s="4"/>
    </row>
    <row r="35" spans="1:17" ht="16.5" thickBot="1" x14ac:dyDescent="0.3">
      <c r="A35" s="11" t="s">
        <v>12</v>
      </c>
      <c r="B35" s="12">
        <f t="shared" si="0"/>
        <v>4</v>
      </c>
      <c r="C35" s="12">
        <f t="shared" si="1"/>
        <v>3</v>
      </c>
      <c r="D35" s="12">
        <f t="shared" si="2"/>
        <v>4</v>
      </c>
      <c r="E35" s="12">
        <f t="shared" si="3"/>
        <v>3</v>
      </c>
      <c r="F35"/>
      <c r="G35"/>
      <c r="H35"/>
      <c r="J35" s="20" t="s">
        <v>12</v>
      </c>
      <c r="K35" s="5" t="s">
        <v>143</v>
      </c>
      <c r="L35" s="5" t="s">
        <v>139</v>
      </c>
      <c r="M35" s="21" t="s">
        <v>145</v>
      </c>
      <c r="N35" s="7" t="s">
        <v>141</v>
      </c>
      <c r="O35" s="4"/>
      <c r="P35" s="4"/>
      <c r="Q35" s="4"/>
    </row>
    <row r="36" spans="1:17" ht="16.5" thickBot="1" x14ac:dyDescent="0.3">
      <c r="A36" s="11" t="s">
        <v>13</v>
      </c>
      <c r="B36" s="12">
        <f t="shared" si="0"/>
        <v>6</v>
      </c>
      <c r="C36" s="12">
        <f t="shared" si="1"/>
        <v>2</v>
      </c>
      <c r="D36" s="12">
        <f t="shared" si="2"/>
        <v>2</v>
      </c>
      <c r="E36" s="12">
        <f t="shared" si="3"/>
        <v>2</v>
      </c>
      <c r="F36"/>
      <c r="G36"/>
      <c r="H36"/>
      <c r="J36" s="20" t="s">
        <v>13</v>
      </c>
      <c r="K36" s="5" t="s">
        <v>151</v>
      </c>
      <c r="L36" s="5" t="s">
        <v>134</v>
      </c>
      <c r="M36" s="21" t="s">
        <v>135</v>
      </c>
      <c r="N36" s="7" t="s">
        <v>136</v>
      </c>
      <c r="O36" s="4"/>
      <c r="P36" s="4"/>
      <c r="Q36" s="4"/>
    </row>
    <row r="37" spans="1:17" ht="16.5" thickBot="1" x14ac:dyDescent="0.3">
      <c r="A37" s="11" t="s">
        <v>14</v>
      </c>
      <c r="B37" s="12">
        <f t="shared" si="0"/>
        <v>2</v>
      </c>
      <c r="C37" s="12">
        <f t="shared" si="1"/>
        <v>4</v>
      </c>
      <c r="D37" s="12">
        <f t="shared" si="2"/>
        <v>4</v>
      </c>
      <c r="E37" s="12">
        <f t="shared" si="3"/>
        <v>2</v>
      </c>
      <c r="F37"/>
      <c r="G37"/>
      <c r="H37"/>
      <c r="J37" s="20" t="s">
        <v>14</v>
      </c>
      <c r="K37" s="5" t="s">
        <v>133</v>
      </c>
      <c r="L37" s="5" t="s">
        <v>144</v>
      </c>
      <c r="M37" s="21" t="s">
        <v>145</v>
      </c>
      <c r="N37" s="7" t="s">
        <v>136</v>
      </c>
      <c r="O37" s="4"/>
      <c r="P37" s="4"/>
      <c r="Q37" s="4"/>
    </row>
    <row r="38" spans="1:17" ht="16.5" thickBot="1" x14ac:dyDescent="0.3">
      <c r="A38" s="11" t="s">
        <v>15</v>
      </c>
      <c r="B38" s="12">
        <f t="shared" si="0"/>
        <v>5</v>
      </c>
      <c r="C38" s="12">
        <f t="shared" si="1"/>
        <v>3</v>
      </c>
      <c r="D38" s="12">
        <f t="shared" si="2"/>
        <v>4</v>
      </c>
      <c r="E38" s="12">
        <f t="shared" si="3"/>
        <v>6</v>
      </c>
      <c r="F38"/>
      <c r="G38"/>
      <c r="H38"/>
      <c r="J38" s="20" t="s">
        <v>15</v>
      </c>
      <c r="K38" s="5" t="s">
        <v>148</v>
      </c>
      <c r="L38" s="5" t="s">
        <v>139</v>
      </c>
      <c r="M38" s="21" t="s">
        <v>145</v>
      </c>
      <c r="N38" s="7" t="s">
        <v>152</v>
      </c>
      <c r="O38" s="4"/>
      <c r="P38" s="4"/>
      <c r="Q38" s="4"/>
    </row>
    <row r="39" spans="1:17" ht="16.5" thickBot="1" x14ac:dyDescent="0.3">
      <c r="A39" s="11" t="s">
        <v>16</v>
      </c>
      <c r="B39" s="12">
        <f t="shared" si="0"/>
        <v>2</v>
      </c>
      <c r="C39" s="12">
        <f t="shared" si="1"/>
        <v>4</v>
      </c>
      <c r="D39" s="12">
        <f t="shared" si="2"/>
        <v>4</v>
      </c>
      <c r="E39" s="12">
        <f t="shared" si="3"/>
        <v>3</v>
      </c>
      <c r="F39"/>
      <c r="G39"/>
      <c r="H39"/>
      <c r="J39" s="20" t="s">
        <v>16</v>
      </c>
      <c r="K39" s="5" t="s">
        <v>133</v>
      </c>
      <c r="L39" s="5" t="s">
        <v>144</v>
      </c>
      <c r="M39" s="21" t="s">
        <v>145</v>
      </c>
      <c r="N39" s="7" t="s">
        <v>141</v>
      </c>
      <c r="O39" s="4"/>
      <c r="P39" s="4"/>
      <c r="Q39" s="4"/>
    </row>
    <row r="40" spans="1:17" ht="16.5" thickBot="1" x14ac:dyDescent="0.3">
      <c r="A40" s="11" t="s">
        <v>17</v>
      </c>
      <c r="B40" s="12">
        <f t="shared" si="0"/>
        <v>6</v>
      </c>
      <c r="C40" s="12">
        <f t="shared" si="1"/>
        <v>2</v>
      </c>
      <c r="D40" s="12">
        <f t="shared" si="2"/>
        <v>3</v>
      </c>
      <c r="E40" s="12">
        <f t="shared" si="3"/>
        <v>2</v>
      </c>
      <c r="F40"/>
      <c r="G40"/>
      <c r="H40"/>
      <c r="J40" s="20" t="s">
        <v>17</v>
      </c>
      <c r="K40" s="5" t="s">
        <v>151</v>
      </c>
      <c r="L40" s="5" t="s">
        <v>134</v>
      </c>
      <c r="M40" s="21" t="s">
        <v>140</v>
      </c>
      <c r="N40" s="7" t="s">
        <v>136</v>
      </c>
      <c r="O40" s="4"/>
      <c r="P40" s="4"/>
      <c r="Q40" s="4"/>
    </row>
    <row r="41" spans="1:17" ht="16.5" thickBot="1" x14ac:dyDescent="0.3">
      <c r="A41" s="11" t="s">
        <v>18</v>
      </c>
      <c r="B41" s="12">
        <f t="shared" si="0"/>
        <v>2</v>
      </c>
      <c r="C41" s="12">
        <f t="shared" si="1"/>
        <v>4</v>
      </c>
      <c r="D41" s="12">
        <f t="shared" si="2"/>
        <v>3</v>
      </c>
      <c r="E41" s="12">
        <f t="shared" si="3"/>
        <v>5</v>
      </c>
      <c r="F41"/>
      <c r="G41"/>
      <c r="H41"/>
      <c r="J41" s="20" t="s">
        <v>18</v>
      </c>
      <c r="K41" s="5" t="s">
        <v>133</v>
      </c>
      <c r="L41" s="5" t="s">
        <v>144</v>
      </c>
      <c r="M41" s="21" t="s">
        <v>140</v>
      </c>
      <c r="N41" s="7" t="s">
        <v>149</v>
      </c>
      <c r="O41" s="4"/>
      <c r="P41" s="4"/>
      <c r="Q41" s="4"/>
    </row>
    <row r="42" spans="1:17" ht="16.5" thickBot="1" x14ac:dyDescent="0.3">
      <c r="A42" s="11" t="s">
        <v>19</v>
      </c>
      <c r="B42" s="12">
        <f t="shared" si="0"/>
        <v>5</v>
      </c>
      <c r="C42" s="12">
        <f t="shared" si="1"/>
        <v>2</v>
      </c>
      <c r="D42" s="12">
        <f t="shared" si="2"/>
        <v>2</v>
      </c>
      <c r="E42" s="12">
        <f t="shared" si="3"/>
        <v>6</v>
      </c>
      <c r="F42"/>
      <c r="G42"/>
      <c r="H42"/>
      <c r="J42" s="20" t="s">
        <v>19</v>
      </c>
      <c r="K42" s="5" t="s">
        <v>148</v>
      </c>
      <c r="L42" s="5" t="s">
        <v>134</v>
      </c>
      <c r="M42" s="21" t="s">
        <v>135</v>
      </c>
      <c r="N42" s="7" t="s">
        <v>152</v>
      </c>
      <c r="O42" s="4"/>
      <c r="P42" s="4"/>
      <c r="Q42" s="4"/>
    </row>
    <row r="43" spans="1:17" ht="16.5" thickBot="1" x14ac:dyDescent="0.3">
      <c r="A43" s="62" t="s">
        <v>160</v>
      </c>
      <c r="B43" s="63">
        <f>IF(B$27="cost",MIN(B$28:B$42),MAX(B$28:B$42))</f>
        <v>2</v>
      </c>
      <c r="C43" s="63">
        <f t="shared" ref="C43:E43" si="4">IF(C$27="cost",MIN(C$28:C$42),MAX(C$28:C$42))</f>
        <v>2</v>
      </c>
      <c r="D43" s="63">
        <f t="shared" si="4"/>
        <v>2</v>
      </c>
      <c r="E43" s="63">
        <f t="shared" si="4"/>
        <v>2</v>
      </c>
      <c r="F43"/>
      <c r="G43"/>
      <c r="H43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/>
      <c r="B44"/>
      <c r="C44"/>
      <c r="D44"/>
      <c r="E44"/>
      <c r="F4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8" t="s">
        <v>161</v>
      </c>
      <c r="F45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30" t="s">
        <v>0</v>
      </c>
      <c r="B46" s="19" t="s">
        <v>1</v>
      </c>
      <c r="C46" s="19" t="s">
        <v>2</v>
      </c>
      <c r="D46" s="19" t="s">
        <v>3</v>
      </c>
      <c r="E46" s="19" t="s">
        <v>4</v>
      </c>
      <c r="F46"/>
      <c r="I46" s="4"/>
      <c r="J46" s="4"/>
      <c r="K46" s="4"/>
      <c r="L46" s="4"/>
      <c r="M46" s="4"/>
      <c r="N46" s="4"/>
    </row>
    <row r="47" spans="1:17" x14ac:dyDescent="0.25">
      <c r="A47" s="24" t="s">
        <v>45</v>
      </c>
      <c r="B47" s="24" t="str">
        <f>D3</f>
        <v>cost</v>
      </c>
      <c r="C47" s="24" t="str">
        <f>D4</f>
        <v>cost</v>
      </c>
      <c r="D47" s="64" t="str">
        <f>D5</f>
        <v>cost</v>
      </c>
      <c r="E47" s="64" t="str">
        <f>D6</f>
        <v>cost</v>
      </c>
      <c r="F47"/>
      <c r="I47" s="4"/>
      <c r="J47" s="4"/>
      <c r="K47" s="4"/>
      <c r="L47" s="4"/>
      <c r="M47" s="4"/>
      <c r="N47" s="4"/>
    </row>
    <row r="48" spans="1:17" x14ac:dyDescent="0.25">
      <c r="A48" s="25" t="s">
        <v>26</v>
      </c>
      <c r="B48" s="25">
        <f>$C3</f>
        <v>2</v>
      </c>
      <c r="C48" s="25">
        <f>$C4</f>
        <v>3</v>
      </c>
      <c r="D48" s="25">
        <f>$C5</f>
        <v>3</v>
      </c>
      <c r="E48" s="25">
        <f>$C6</f>
        <v>4</v>
      </c>
      <c r="F48" s="65" t="s">
        <v>162</v>
      </c>
      <c r="G48" s="65" t="s">
        <v>21</v>
      </c>
      <c r="I48" s="4"/>
      <c r="J48" s="4"/>
      <c r="K48" s="4"/>
      <c r="L48" s="4"/>
      <c r="M48" s="4"/>
      <c r="N48" s="4"/>
    </row>
    <row r="49" spans="1:15" x14ac:dyDescent="0.25">
      <c r="A49" s="18" t="s">
        <v>5</v>
      </c>
      <c r="B49" s="38">
        <f>IF(B$47="cost",B$43/B28,B28/B$43)</f>
        <v>0.33333333333333331</v>
      </c>
      <c r="C49" s="38">
        <f>IF(C$47="cost",C$43/C28,C28/C$43)</f>
        <v>1</v>
      </c>
      <c r="D49" s="38">
        <f>IF(D$47="cost",D$43/D28,D28/D$43)</f>
        <v>0.66666666666666663</v>
      </c>
      <c r="E49" s="38">
        <f>IF(E$47="cost",E$43/E28,E28/E$43)</f>
        <v>0.66666666666666663</v>
      </c>
      <c r="F49" s="38">
        <f>(B$48*B49)+(C$48*C49)+(D$48*D49)+(E$48*E49)</f>
        <v>8.3333333333333321</v>
      </c>
      <c r="G49" s="28">
        <f>RANK(F49,$F$49:$F$63,0)</f>
        <v>6</v>
      </c>
      <c r="I49" s="4"/>
      <c r="J49" s="4"/>
      <c r="K49" s="4"/>
      <c r="L49" s="4"/>
      <c r="M49" s="4"/>
      <c r="N49" s="4"/>
    </row>
    <row r="50" spans="1:15" x14ac:dyDescent="0.25">
      <c r="A50" s="18" t="s">
        <v>6</v>
      </c>
      <c r="B50" s="38">
        <f t="shared" ref="B50:E63" si="5">IF(B$47="cost",B$43/B29,B29/B$43)</f>
        <v>0.4</v>
      </c>
      <c r="C50" s="38">
        <f t="shared" si="5"/>
        <v>0.66666666666666663</v>
      </c>
      <c r="D50" s="38">
        <f t="shared" si="5"/>
        <v>0.66666666666666663</v>
      </c>
      <c r="E50" s="38">
        <f t="shared" si="5"/>
        <v>0.5</v>
      </c>
      <c r="F50" s="38">
        <f t="shared" ref="F50:F63" si="6">(B$48*B50)+(C$48*C50)+(D$48*D50)+(E$48*E50)</f>
        <v>6.8</v>
      </c>
      <c r="G50" s="28">
        <f t="shared" ref="G50:G63" si="7">RANK(F50,$F$49:$F$63,0)</f>
        <v>14</v>
      </c>
      <c r="I50" s="4"/>
      <c r="J50" s="4"/>
      <c r="K50" s="4"/>
      <c r="L50" s="4"/>
      <c r="M50" s="4"/>
      <c r="N50" s="4"/>
    </row>
    <row r="51" spans="1:15" x14ac:dyDescent="0.25">
      <c r="A51" s="18" t="s">
        <v>7</v>
      </c>
      <c r="B51" s="38">
        <f t="shared" si="5"/>
        <v>0.33333333333333331</v>
      </c>
      <c r="C51" s="38">
        <f t="shared" si="5"/>
        <v>1</v>
      </c>
      <c r="D51" s="38">
        <f t="shared" si="5"/>
        <v>0.66666666666666663</v>
      </c>
      <c r="E51" s="38">
        <f t="shared" si="5"/>
        <v>1</v>
      </c>
      <c r="F51" s="38">
        <f t="shared" si="6"/>
        <v>9.6666666666666661</v>
      </c>
      <c r="G51" s="28">
        <f t="shared" si="7"/>
        <v>2</v>
      </c>
      <c r="I51" s="4"/>
      <c r="J51" s="4"/>
      <c r="K51" s="4"/>
      <c r="L51" s="4"/>
      <c r="M51" s="4"/>
      <c r="N51" s="4"/>
    </row>
    <row r="52" spans="1:15" x14ac:dyDescent="0.25">
      <c r="A52" s="18" t="s">
        <v>8</v>
      </c>
      <c r="B52" s="38">
        <f t="shared" si="5"/>
        <v>0.4</v>
      </c>
      <c r="C52" s="38">
        <f t="shared" si="5"/>
        <v>0.5</v>
      </c>
      <c r="D52" s="38">
        <f t="shared" si="5"/>
        <v>1</v>
      </c>
      <c r="E52" s="38">
        <f t="shared" si="5"/>
        <v>0.5</v>
      </c>
      <c r="F52" s="38">
        <f t="shared" si="6"/>
        <v>7.3</v>
      </c>
      <c r="G52" s="28">
        <f t="shared" si="7"/>
        <v>11</v>
      </c>
      <c r="I52" s="4"/>
      <c r="J52" s="4"/>
      <c r="K52" s="4"/>
      <c r="L52" s="4"/>
      <c r="M52" s="4"/>
      <c r="N52" s="4"/>
    </row>
    <row r="53" spans="1:15" x14ac:dyDescent="0.25">
      <c r="A53" s="18" t="s">
        <v>9</v>
      </c>
      <c r="B53" s="38">
        <f t="shared" si="5"/>
        <v>0.4</v>
      </c>
      <c r="C53" s="38">
        <f t="shared" si="5"/>
        <v>1</v>
      </c>
      <c r="D53" s="38">
        <f t="shared" si="5"/>
        <v>0.66666666666666663</v>
      </c>
      <c r="E53" s="38">
        <f t="shared" si="5"/>
        <v>0.4</v>
      </c>
      <c r="F53" s="38">
        <f t="shared" si="6"/>
        <v>7.4</v>
      </c>
      <c r="G53" s="28">
        <f t="shared" si="7"/>
        <v>10</v>
      </c>
      <c r="M53" s="4"/>
      <c r="N53" s="4"/>
      <c r="O53" s="4"/>
    </row>
    <row r="54" spans="1:15" x14ac:dyDescent="0.25">
      <c r="A54" s="18" t="s">
        <v>10</v>
      </c>
      <c r="B54" s="38">
        <f t="shared" si="5"/>
        <v>0.33333333333333331</v>
      </c>
      <c r="C54" s="38">
        <f t="shared" si="5"/>
        <v>0.5</v>
      </c>
      <c r="D54" s="38">
        <f t="shared" si="5"/>
        <v>0.66666666666666663</v>
      </c>
      <c r="E54" s="38">
        <f t="shared" si="5"/>
        <v>1</v>
      </c>
      <c r="F54" s="38">
        <f t="shared" si="6"/>
        <v>8.1666666666666661</v>
      </c>
      <c r="G54" s="28">
        <f t="shared" si="7"/>
        <v>7</v>
      </c>
      <c r="M54" s="4"/>
      <c r="N54" s="4"/>
      <c r="O54" s="4"/>
    </row>
    <row r="55" spans="1:15" x14ac:dyDescent="0.25">
      <c r="A55" s="18" t="s">
        <v>11</v>
      </c>
      <c r="B55" s="38">
        <f t="shared" si="5"/>
        <v>0.66666666666666663</v>
      </c>
      <c r="C55" s="38">
        <f t="shared" si="5"/>
        <v>0.5</v>
      </c>
      <c r="D55" s="38">
        <f t="shared" si="5"/>
        <v>0.66666666666666663</v>
      </c>
      <c r="E55" s="38">
        <f t="shared" si="5"/>
        <v>1</v>
      </c>
      <c r="F55" s="38">
        <f t="shared" si="6"/>
        <v>8.8333333333333321</v>
      </c>
      <c r="G55" s="28">
        <f t="shared" si="7"/>
        <v>5</v>
      </c>
      <c r="H55"/>
      <c r="M55" s="4"/>
      <c r="N55" s="4"/>
      <c r="O55" s="4"/>
    </row>
    <row r="56" spans="1:15" x14ac:dyDescent="0.25">
      <c r="A56" s="18" t="s">
        <v>12</v>
      </c>
      <c r="B56" s="38">
        <f t="shared" si="5"/>
        <v>0.5</v>
      </c>
      <c r="C56" s="38">
        <f t="shared" si="5"/>
        <v>0.66666666666666663</v>
      </c>
      <c r="D56" s="38">
        <f t="shared" si="5"/>
        <v>0.5</v>
      </c>
      <c r="E56" s="38">
        <f t="shared" si="5"/>
        <v>0.66666666666666663</v>
      </c>
      <c r="F56" s="38">
        <f t="shared" si="6"/>
        <v>7.1666666666666661</v>
      </c>
      <c r="G56" s="28">
        <f t="shared" si="7"/>
        <v>12</v>
      </c>
      <c r="H56"/>
    </row>
    <row r="57" spans="1:15" x14ac:dyDescent="0.25">
      <c r="A57" s="18" t="s">
        <v>13</v>
      </c>
      <c r="B57" s="38">
        <f t="shared" si="5"/>
        <v>0.33333333333333331</v>
      </c>
      <c r="C57" s="38">
        <f t="shared" si="5"/>
        <v>1</v>
      </c>
      <c r="D57" s="38">
        <f t="shared" si="5"/>
        <v>1</v>
      </c>
      <c r="E57" s="38">
        <f t="shared" si="5"/>
        <v>1</v>
      </c>
      <c r="F57" s="38">
        <f t="shared" si="6"/>
        <v>10.666666666666666</v>
      </c>
      <c r="G57" s="28">
        <f t="shared" si="7"/>
        <v>1</v>
      </c>
      <c r="H57"/>
    </row>
    <row r="58" spans="1:15" x14ac:dyDescent="0.25">
      <c r="A58" s="18" t="s">
        <v>14</v>
      </c>
      <c r="B58" s="38">
        <f t="shared" si="5"/>
        <v>1</v>
      </c>
      <c r="C58" s="38">
        <f t="shared" si="5"/>
        <v>0.5</v>
      </c>
      <c r="D58" s="38">
        <f t="shared" si="5"/>
        <v>0.5</v>
      </c>
      <c r="E58" s="38">
        <f t="shared" si="5"/>
        <v>1</v>
      </c>
      <c r="F58" s="38">
        <f t="shared" si="6"/>
        <v>9</v>
      </c>
      <c r="G58" s="28">
        <f t="shared" si="7"/>
        <v>4</v>
      </c>
      <c r="H58"/>
    </row>
    <row r="59" spans="1:15" x14ac:dyDescent="0.25">
      <c r="A59" s="18" t="s">
        <v>15</v>
      </c>
      <c r="B59" s="38">
        <f t="shared" si="5"/>
        <v>0.4</v>
      </c>
      <c r="C59" s="38">
        <f t="shared" si="5"/>
        <v>0.66666666666666663</v>
      </c>
      <c r="D59" s="38">
        <f t="shared" si="5"/>
        <v>0.5</v>
      </c>
      <c r="E59" s="38">
        <f t="shared" si="5"/>
        <v>0.33333333333333331</v>
      </c>
      <c r="F59" s="38">
        <f t="shared" si="6"/>
        <v>5.6333333333333329</v>
      </c>
      <c r="G59" s="28">
        <f t="shared" si="7"/>
        <v>15</v>
      </c>
      <c r="H59"/>
    </row>
    <row r="60" spans="1:15" x14ac:dyDescent="0.25">
      <c r="A60" s="18" t="s">
        <v>16</v>
      </c>
      <c r="B60" s="38">
        <f t="shared" si="5"/>
        <v>1</v>
      </c>
      <c r="C60" s="38">
        <f t="shared" si="5"/>
        <v>0.5</v>
      </c>
      <c r="D60" s="38">
        <f t="shared" si="5"/>
        <v>0.5</v>
      </c>
      <c r="E60" s="38">
        <f t="shared" si="5"/>
        <v>0.66666666666666663</v>
      </c>
      <c r="F60" s="38">
        <f t="shared" si="6"/>
        <v>7.6666666666666661</v>
      </c>
      <c r="G60" s="28">
        <f t="shared" si="7"/>
        <v>9</v>
      </c>
      <c r="H60"/>
    </row>
    <row r="61" spans="1:15" x14ac:dyDescent="0.25">
      <c r="A61" s="18" t="s">
        <v>17</v>
      </c>
      <c r="B61" s="38">
        <f t="shared" si="5"/>
        <v>0.33333333333333331</v>
      </c>
      <c r="C61" s="38">
        <f t="shared" si="5"/>
        <v>1</v>
      </c>
      <c r="D61" s="38">
        <f t="shared" si="5"/>
        <v>0.66666666666666663</v>
      </c>
      <c r="E61" s="38">
        <f t="shared" si="5"/>
        <v>1</v>
      </c>
      <c r="F61" s="38">
        <f t="shared" si="6"/>
        <v>9.6666666666666661</v>
      </c>
      <c r="G61" s="28">
        <f t="shared" si="7"/>
        <v>2</v>
      </c>
      <c r="H61"/>
    </row>
    <row r="62" spans="1:15" x14ac:dyDescent="0.25">
      <c r="A62" s="18" t="s">
        <v>18</v>
      </c>
      <c r="B62" s="38">
        <f t="shared" si="5"/>
        <v>1</v>
      </c>
      <c r="C62" s="38">
        <f t="shared" si="5"/>
        <v>0.5</v>
      </c>
      <c r="D62" s="38">
        <f t="shared" si="5"/>
        <v>0.66666666666666663</v>
      </c>
      <c r="E62" s="38">
        <f t="shared" si="5"/>
        <v>0.4</v>
      </c>
      <c r="F62" s="38">
        <f t="shared" si="6"/>
        <v>7.1</v>
      </c>
      <c r="G62" s="28">
        <f t="shared" si="7"/>
        <v>13</v>
      </c>
      <c r="H62"/>
    </row>
    <row r="63" spans="1:15" x14ac:dyDescent="0.25">
      <c r="A63" s="18" t="s">
        <v>19</v>
      </c>
      <c r="B63" s="38">
        <f t="shared" si="5"/>
        <v>0.4</v>
      </c>
      <c r="C63" s="38">
        <f>IF(C$47="cost",C$43/C42,C42/C$43)</f>
        <v>1</v>
      </c>
      <c r="D63" s="38">
        <f t="shared" si="5"/>
        <v>1</v>
      </c>
      <c r="E63" s="38">
        <f t="shared" si="5"/>
        <v>0.33333333333333331</v>
      </c>
      <c r="F63" s="38">
        <f t="shared" si="6"/>
        <v>8.1333333333333329</v>
      </c>
      <c r="G63" s="28">
        <f t="shared" si="7"/>
        <v>8</v>
      </c>
      <c r="H63"/>
    </row>
    <row r="64" spans="1:15" x14ac:dyDescent="0.25">
      <c r="A64"/>
      <c r="B64"/>
      <c r="C64"/>
      <c r="D64"/>
      <c r="E64"/>
      <c r="F64"/>
      <c r="G64"/>
      <c r="H64"/>
    </row>
    <row r="65" spans="1:8" x14ac:dyDescent="0.25">
      <c r="A65"/>
      <c r="B65"/>
      <c r="C65"/>
      <c r="D65"/>
      <c r="E65"/>
      <c r="F65"/>
      <c r="G65"/>
      <c r="H65"/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/>
      <c r="B72"/>
      <c r="C72"/>
      <c r="D72"/>
      <c r="E72"/>
      <c r="F72"/>
      <c r="G72"/>
      <c r="H72"/>
    </row>
    <row r="73" spans="1:8" x14ac:dyDescent="0.25">
      <c r="A73"/>
      <c r="B73"/>
      <c r="C73"/>
      <c r="D73"/>
      <c r="E73"/>
      <c r="F73"/>
      <c r="G73"/>
      <c r="H73"/>
    </row>
    <row r="74" spans="1:8" x14ac:dyDescent="0.25">
      <c r="A74"/>
      <c r="B74"/>
      <c r="C74"/>
      <c r="D74"/>
      <c r="E74"/>
    </row>
    <row r="75" spans="1:8" x14ac:dyDescent="0.25">
      <c r="A75"/>
      <c r="B75"/>
      <c r="C75"/>
      <c r="D75"/>
      <c r="E75"/>
    </row>
    <row r="76" spans="1:8" x14ac:dyDescent="0.25">
      <c r="A76"/>
      <c r="B76"/>
      <c r="C76"/>
      <c r="D76"/>
      <c r="E76"/>
    </row>
    <row r="77" spans="1:8" x14ac:dyDescent="0.25">
      <c r="A77"/>
      <c r="B77"/>
      <c r="C77"/>
      <c r="D77"/>
      <c r="E77"/>
    </row>
    <row r="78" spans="1:8" x14ac:dyDescent="0.25">
      <c r="A78"/>
      <c r="B78"/>
      <c r="C78"/>
      <c r="D78"/>
      <c r="E78"/>
    </row>
    <row r="79" spans="1:8" x14ac:dyDescent="0.25">
      <c r="A79"/>
      <c r="B79"/>
      <c r="C79"/>
      <c r="D79"/>
      <c r="E79"/>
    </row>
    <row r="80" spans="1:8" x14ac:dyDescent="0.25">
      <c r="A80"/>
      <c r="B80"/>
      <c r="C80"/>
      <c r="D80"/>
      <c r="E80"/>
    </row>
    <row r="81" spans="1:11" x14ac:dyDescent="0.25">
      <c r="A81"/>
      <c r="B81"/>
      <c r="C81"/>
      <c r="D81"/>
      <c r="E81"/>
      <c r="F81"/>
      <c r="G81"/>
      <c r="H81"/>
      <c r="I81"/>
      <c r="J81"/>
      <c r="K81"/>
    </row>
    <row r="82" spans="1:11" x14ac:dyDescent="0.25">
      <c r="A82"/>
      <c r="B82"/>
      <c r="C82"/>
      <c r="D82"/>
      <c r="E82"/>
      <c r="F82"/>
      <c r="G82"/>
      <c r="H82"/>
      <c r="I82"/>
      <c r="J82"/>
      <c r="K82"/>
    </row>
    <row r="83" spans="1:11" x14ac:dyDescent="0.25">
      <c r="A83"/>
      <c r="B83"/>
      <c r="C83"/>
      <c r="D83"/>
      <c r="E83"/>
      <c r="F83"/>
      <c r="G83"/>
      <c r="H83"/>
      <c r="I83"/>
      <c r="J83"/>
      <c r="K83"/>
    </row>
    <row r="84" spans="1:11" x14ac:dyDescent="0.25">
      <c r="A84"/>
      <c r="B84"/>
      <c r="C84"/>
      <c r="D84"/>
      <c r="E84"/>
      <c r="F84"/>
      <c r="G84"/>
      <c r="H84"/>
      <c r="I84"/>
      <c r="J84"/>
      <c r="K84"/>
    </row>
    <row r="85" spans="1:11" x14ac:dyDescent="0.25">
      <c r="A85"/>
      <c r="B85"/>
      <c r="C85"/>
      <c r="D85"/>
      <c r="E85"/>
      <c r="F85"/>
      <c r="G85"/>
      <c r="H85"/>
      <c r="I85"/>
      <c r="J85"/>
      <c r="K85"/>
    </row>
    <row r="86" spans="1:11" x14ac:dyDescent="0.25">
      <c r="A86"/>
      <c r="B86"/>
      <c r="C86"/>
      <c r="D86"/>
      <c r="E86"/>
      <c r="F86"/>
      <c r="G86"/>
      <c r="H86"/>
      <c r="I86"/>
      <c r="J86"/>
      <c r="K86"/>
    </row>
    <row r="87" spans="1:11" x14ac:dyDescent="0.25">
      <c r="A87"/>
      <c r="B87"/>
      <c r="C87"/>
      <c r="D87"/>
      <c r="E87"/>
      <c r="F87"/>
      <c r="G87"/>
      <c r="H87"/>
      <c r="I87"/>
      <c r="J87"/>
      <c r="K87"/>
    </row>
    <row r="88" spans="1:11" x14ac:dyDescent="0.25">
      <c r="A88"/>
      <c r="B88"/>
      <c r="C88"/>
      <c r="D88"/>
      <c r="E88"/>
      <c r="F88"/>
      <c r="G88"/>
      <c r="H88"/>
      <c r="I88"/>
      <c r="J88"/>
      <c r="K88"/>
    </row>
    <row r="89" spans="1:11" x14ac:dyDescent="0.25">
      <c r="A89"/>
      <c r="B89"/>
      <c r="C89"/>
      <c r="D89"/>
      <c r="E89"/>
      <c r="F89"/>
      <c r="G89"/>
      <c r="H89"/>
      <c r="I89"/>
      <c r="J89"/>
      <c r="K89"/>
    </row>
    <row r="90" spans="1:11" x14ac:dyDescent="0.25">
      <c r="A90"/>
      <c r="B90"/>
      <c r="C90"/>
      <c r="D90"/>
      <c r="E90"/>
      <c r="F90"/>
      <c r="G90"/>
      <c r="H90"/>
      <c r="I90"/>
      <c r="J90"/>
      <c r="K90"/>
    </row>
    <row r="91" spans="1:11" x14ac:dyDescent="0.25">
      <c r="A91"/>
      <c r="B91"/>
      <c r="C91"/>
      <c r="D91"/>
      <c r="E91"/>
      <c r="F91"/>
      <c r="G91"/>
      <c r="H91"/>
      <c r="I91"/>
      <c r="J91"/>
      <c r="K91"/>
    </row>
    <row r="92" spans="1:11" x14ac:dyDescent="0.25">
      <c r="A92"/>
      <c r="B92"/>
      <c r="C92"/>
      <c r="D92"/>
      <c r="E92"/>
      <c r="F92"/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/>
      <c r="B94"/>
      <c r="C94"/>
      <c r="D94"/>
      <c r="E94"/>
      <c r="F94"/>
      <c r="G94"/>
      <c r="H94"/>
      <c r="I94"/>
      <c r="J94"/>
      <c r="K94"/>
    </row>
    <row r="95" spans="1:11" x14ac:dyDescent="0.25">
      <c r="A95"/>
      <c r="B95"/>
      <c r="C95"/>
      <c r="D95"/>
      <c r="E95"/>
      <c r="F95"/>
      <c r="G95"/>
      <c r="H95"/>
      <c r="I95"/>
      <c r="J95"/>
      <c r="K95"/>
    </row>
    <row r="96" spans="1:11" x14ac:dyDescent="0.25">
      <c r="A96"/>
      <c r="B96"/>
      <c r="C96"/>
      <c r="D96"/>
      <c r="E96"/>
      <c r="F96"/>
      <c r="G96"/>
      <c r="H96"/>
      <c r="I96"/>
      <c r="J96"/>
      <c r="K96"/>
    </row>
    <row r="97" spans="1:11" x14ac:dyDescent="0.25">
      <c r="A97"/>
      <c r="B97"/>
      <c r="C97"/>
      <c r="D97"/>
      <c r="E97"/>
      <c r="F97"/>
      <c r="G97"/>
      <c r="H97"/>
      <c r="I97"/>
      <c r="J97"/>
      <c r="K97"/>
    </row>
    <row r="98" spans="1:11" x14ac:dyDescent="0.25">
      <c r="A98"/>
      <c r="B98"/>
      <c r="C98"/>
      <c r="D98"/>
      <c r="E98"/>
      <c r="F98"/>
      <c r="G98"/>
      <c r="H98"/>
      <c r="I98"/>
      <c r="J98"/>
      <c r="K98"/>
    </row>
    <row r="99" spans="1:11" x14ac:dyDescent="0.25">
      <c r="A99"/>
      <c r="B99"/>
      <c r="C99"/>
      <c r="D99"/>
      <c r="E99"/>
      <c r="F99"/>
      <c r="G99"/>
      <c r="H99"/>
      <c r="I99"/>
      <c r="J99"/>
      <c r="K99"/>
    </row>
    <row r="100" spans="1:11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5">
      <c r="A111"/>
      <c r="B111"/>
      <c r="C111"/>
      <c r="D111"/>
      <c r="E111"/>
      <c r="F111"/>
      <c r="G111"/>
      <c r="H111"/>
      <c r="I111"/>
      <c r="J111"/>
      <c r="K1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AAF5-155C-4FBE-BDF5-A7236B5ADCC5}">
  <dimension ref="A1:S138"/>
  <sheetViews>
    <sheetView topLeftCell="A16" workbookViewId="0">
      <selection activeCell="G36" sqref="G36"/>
    </sheetView>
  </sheetViews>
  <sheetFormatPr defaultRowHeight="15.75" x14ac:dyDescent="0.25"/>
  <cols>
    <col min="1" max="1" width="15.7109375" style="1" customWidth="1"/>
    <col min="2" max="2" width="18.7109375" style="1" customWidth="1"/>
    <col min="3" max="3" width="16" style="1" customWidth="1"/>
    <col min="4" max="4" width="13.42578125" style="1" customWidth="1"/>
    <col min="5" max="5" width="17.28515625" style="1" customWidth="1"/>
    <col min="6" max="6" width="10.7109375" style="1" customWidth="1"/>
    <col min="7" max="7" width="24.140625" style="1" customWidth="1"/>
    <col min="8" max="8" width="34.28515625" style="1" bestFit="1" customWidth="1"/>
    <col min="9" max="9" width="21.140625" style="1" customWidth="1"/>
    <col min="10" max="10" width="14.5703125" style="1" customWidth="1"/>
    <col min="11" max="11" width="14.7109375" style="1" customWidth="1"/>
    <col min="12" max="12" width="13.7109375" style="1" customWidth="1"/>
    <col min="13" max="13" width="13.5703125" style="1" customWidth="1"/>
    <col min="14" max="14" width="14" style="1" customWidth="1"/>
    <col min="15" max="15" width="10" style="1" customWidth="1"/>
    <col min="16" max="16" width="9.140625" style="1"/>
    <col min="17" max="17" width="36.5703125" style="1" customWidth="1"/>
    <col min="18" max="18" width="6.5703125" style="1" customWidth="1"/>
    <col min="19" max="24" width="9.140625" style="1"/>
    <col min="25" max="25" width="8.85546875" style="1" customWidth="1"/>
    <col min="26" max="16384" width="9.140625" style="1"/>
  </cols>
  <sheetData>
    <row r="1" spans="1:19" x14ac:dyDescent="0.25">
      <c r="A1" s="8" t="s">
        <v>44</v>
      </c>
    </row>
    <row r="2" spans="1:19" ht="22.5" customHeight="1" x14ac:dyDescent="0.25">
      <c r="A2" s="30" t="s">
        <v>0</v>
      </c>
      <c r="B2" s="19" t="s">
        <v>27</v>
      </c>
      <c r="C2" s="19" t="s">
        <v>310</v>
      </c>
      <c r="D2" s="19" t="s">
        <v>45</v>
      </c>
      <c r="E2" s="30" t="s">
        <v>28</v>
      </c>
      <c r="F2" s="133" t="s">
        <v>311</v>
      </c>
      <c r="G2" s="133"/>
      <c r="P2"/>
      <c r="Q2"/>
    </row>
    <row r="3" spans="1:19" x14ac:dyDescent="0.25">
      <c r="A3" s="18" t="s">
        <v>1</v>
      </c>
      <c r="B3" s="28" t="s">
        <v>312</v>
      </c>
      <c r="C3" s="29">
        <v>7</v>
      </c>
      <c r="D3" s="7" t="s">
        <v>46</v>
      </c>
      <c r="E3" s="104">
        <v>5</v>
      </c>
      <c r="F3" s="14">
        <f>C3/$C$8</f>
        <v>0.17499999999999999</v>
      </c>
      <c r="P3"/>
      <c r="Q3"/>
    </row>
    <row r="4" spans="1:19" x14ac:dyDescent="0.25">
      <c r="A4" s="18" t="s">
        <v>2</v>
      </c>
      <c r="B4" s="28" t="s">
        <v>313</v>
      </c>
      <c r="C4" s="29">
        <v>7</v>
      </c>
      <c r="D4" s="7" t="s">
        <v>46</v>
      </c>
      <c r="F4" s="28">
        <f t="shared" ref="F4:F7" si="0">C4/$C$8</f>
        <v>0.17499999999999999</v>
      </c>
      <c r="P4"/>
      <c r="Q4"/>
    </row>
    <row r="5" spans="1:19" x14ac:dyDescent="0.25">
      <c r="A5" s="18" t="s">
        <v>3</v>
      </c>
      <c r="B5" s="28" t="s">
        <v>314</v>
      </c>
      <c r="C5" s="29">
        <v>9</v>
      </c>
      <c r="D5" s="7" t="s">
        <v>46</v>
      </c>
      <c r="F5" s="28">
        <f t="shared" si="0"/>
        <v>0.22500000000000001</v>
      </c>
      <c r="P5"/>
      <c r="Q5"/>
    </row>
    <row r="6" spans="1:19" x14ac:dyDescent="0.25">
      <c r="A6" s="18" t="s">
        <v>4</v>
      </c>
      <c r="B6" s="28" t="s">
        <v>315</v>
      </c>
      <c r="C6" s="29">
        <v>8</v>
      </c>
      <c r="D6" s="7" t="s">
        <v>46</v>
      </c>
      <c r="F6" s="105">
        <f t="shared" si="0"/>
        <v>0.2</v>
      </c>
      <c r="P6"/>
      <c r="Q6"/>
      <c r="R6" s="4"/>
      <c r="S6" s="4"/>
    </row>
    <row r="7" spans="1:19" x14ac:dyDescent="0.25">
      <c r="A7" s="18" t="s">
        <v>64</v>
      </c>
      <c r="B7" s="28" t="s">
        <v>316</v>
      </c>
      <c r="C7" s="29">
        <v>9</v>
      </c>
      <c r="D7" s="7" t="s">
        <v>123</v>
      </c>
      <c r="F7" s="28">
        <f t="shared" si="0"/>
        <v>0.22500000000000001</v>
      </c>
      <c r="P7"/>
      <c r="Q7"/>
      <c r="R7" s="4"/>
      <c r="S7" s="4">
        <f ca="1">RANDBETWEEN(39,47)</f>
        <v>45</v>
      </c>
    </row>
    <row r="8" spans="1:19" x14ac:dyDescent="0.25">
      <c r="A8"/>
      <c r="B8" s="13" t="s">
        <v>43</v>
      </c>
      <c r="C8" s="14">
        <f>SUM(C3:C7)</f>
        <v>40</v>
      </c>
      <c r="D8"/>
      <c r="P8"/>
      <c r="Q8"/>
      <c r="R8" s="4"/>
      <c r="S8" s="4"/>
    </row>
    <row r="9" spans="1:19" x14ac:dyDescent="0.25">
      <c r="A9"/>
      <c r="B9"/>
      <c r="C9"/>
      <c r="D9"/>
      <c r="P9"/>
      <c r="Q9"/>
      <c r="R9" s="4"/>
      <c r="S9" s="4"/>
    </row>
    <row r="10" spans="1:19" x14ac:dyDescent="0.25">
      <c r="A10" s="1" t="s">
        <v>47</v>
      </c>
      <c r="G10" s="4"/>
      <c r="H10" s="4"/>
      <c r="I10" s="4"/>
      <c r="J10" s="4"/>
      <c r="K10" s="4"/>
      <c r="P10"/>
      <c r="Q10"/>
      <c r="R10" s="4"/>
      <c r="S10" s="4"/>
    </row>
    <row r="11" spans="1:19" x14ac:dyDescent="0.25">
      <c r="A11" s="16" t="s">
        <v>1</v>
      </c>
      <c r="B11" s="17" t="s">
        <v>48</v>
      </c>
      <c r="D11" s="16" t="s">
        <v>2</v>
      </c>
      <c r="E11" s="17" t="s">
        <v>48</v>
      </c>
      <c r="G11" s="16" t="s">
        <v>3</v>
      </c>
      <c r="H11" s="17" t="s">
        <v>48</v>
      </c>
      <c r="I11" s="4"/>
      <c r="J11" s="16" t="s">
        <v>4</v>
      </c>
      <c r="K11" s="17" t="s">
        <v>48</v>
      </c>
      <c r="M11" s="16" t="s">
        <v>64</v>
      </c>
      <c r="N11" s="17" t="s">
        <v>48</v>
      </c>
      <c r="P11"/>
      <c r="Q11"/>
      <c r="R11" s="4"/>
      <c r="S11" s="4"/>
    </row>
    <row r="12" spans="1:19" ht="18" customHeight="1" x14ac:dyDescent="0.25">
      <c r="A12" s="18" t="s">
        <v>317</v>
      </c>
      <c r="B12" s="7">
        <v>1</v>
      </c>
      <c r="D12" s="18" t="s">
        <v>317</v>
      </c>
      <c r="E12" s="7">
        <v>1</v>
      </c>
      <c r="G12" s="18" t="s">
        <v>317</v>
      </c>
      <c r="H12" s="7">
        <v>1</v>
      </c>
      <c r="J12" s="18" t="s">
        <v>318</v>
      </c>
      <c r="K12" s="7">
        <v>1</v>
      </c>
      <c r="M12" s="18" t="s">
        <v>319</v>
      </c>
      <c r="N12" s="7">
        <v>3</v>
      </c>
      <c r="P12"/>
      <c r="Q12"/>
      <c r="R12" s="4"/>
      <c r="S12" s="4"/>
    </row>
    <row r="13" spans="1:19" x14ac:dyDescent="0.25">
      <c r="A13" s="18" t="s">
        <v>320</v>
      </c>
      <c r="B13" s="7">
        <v>2</v>
      </c>
      <c r="D13" s="18" t="s">
        <v>320</v>
      </c>
      <c r="E13" s="7">
        <v>2</v>
      </c>
      <c r="G13" s="18" t="s">
        <v>320</v>
      </c>
      <c r="H13" s="7">
        <v>2</v>
      </c>
      <c r="J13" s="18" t="s">
        <v>321</v>
      </c>
      <c r="K13" s="7">
        <v>2</v>
      </c>
      <c r="M13" s="18" t="s">
        <v>322</v>
      </c>
      <c r="N13" s="7">
        <v>2</v>
      </c>
      <c r="P13"/>
      <c r="Q13"/>
      <c r="R13" s="4"/>
      <c r="S13" s="4"/>
    </row>
    <row r="14" spans="1:19" x14ac:dyDescent="0.25">
      <c r="A14" s="18" t="s">
        <v>323</v>
      </c>
      <c r="B14" s="7">
        <v>3</v>
      </c>
      <c r="D14" s="18" t="s">
        <v>323</v>
      </c>
      <c r="E14" s="7">
        <v>3</v>
      </c>
      <c r="G14" s="18" t="s">
        <v>323</v>
      </c>
      <c r="H14" s="7">
        <v>3</v>
      </c>
      <c r="J14" s="18" t="s">
        <v>324</v>
      </c>
      <c r="K14" s="7">
        <v>3</v>
      </c>
      <c r="M14" s="18" t="s">
        <v>325</v>
      </c>
      <c r="N14" s="7">
        <v>1</v>
      </c>
      <c r="P14"/>
      <c r="Q14"/>
      <c r="R14" s="4"/>
      <c r="S14" s="4"/>
    </row>
    <row r="15" spans="1:19" x14ac:dyDescent="0.25">
      <c r="A15"/>
      <c r="B15"/>
      <c r="D15"/>
      <c r="E15"/>
      <c r="G15"/>
      <c r="H15"/>
      <c r="I15"/>
      <c r="J15" s="18" t="s">
        <v>326</v>
      </c>
      <c r="K15" s="7">
        <v>4</v>
      </c>
      <c r="L15"/>
      <c r="M15"/>
      <c r="N15"/>
      <c r="P15"/>
      <c r="Q15"/>
      <c r="R15" s="4"/>
      <c r="S15" s="4"/>
    </row>
    <row r="16" spans="1:19" x14ac:dyDescent="0.25">
      <c r="P16"/>
      <c r="Q16"/>
      <c r="R16" s="4"/>
      <c r="S16" s="4"/>
    </row>
    <row r="17" spans="1:19" x14ac:dyDescent="0.25">
      <c r="A17" s="8" t="s">
        <v>49</v>
      </c>
      <c r="G17"/>
      <c r="H17" s="8" t="s">
        <v>50</v>
      </c>
      <c r="P17"/>
      <c r="Q17"/>
      <c r="R17" s="4"/>
      <c r="S17" s="4"/>
    </row>
    <row r="18" spans="1:19" x14ac:dyDescent="0.25">
      <c r="A18" s="30" t="s">
        <v>0</v>
      </c>
      <c r="B18" s="19" t="s">
        <v>1</v>
      </c>
      <c r="C18" s="19" t="s">
        <v>2</v>
      </c>
      <c r="D18" s="19" t="s">
        <v>3</v>
      </c>
      <c r="E18" s="19" t="s">
        <v>4</v>
      </c>
      <c r="F18" s="19" t="s">
        <v>64</v>
      </c>
      <c r="G18"/>
      <c r="H18" s="30" t="s">
        <v>0</v>
      </c>
      <c r="I18" s="19" t="s">
        <v>20</v>
      </c>
      <c r="J18" s="19" t="s">
        <v>1</v>
      </c>
      <c r="K18" s="19" t="s">
        <v>2</v>
      </c>
      <c r="L18" s="19" t="s">
        <v>3</v>
      </c>
      <c r="M18" s="19" t="s">
        <v>4</v>
      </c>
      <c r="N18" s="19" t="s">
        <v>64</v>
      </c>
      <c r="R18" s="4"/>
      <c r="S18" s="4"/>
    </row>
    <row r="19" spans="1:19" x14ac:dyDescent="0.25">
      <c r="A19" s="18" t="s">
        <v>5</v>
      </c>
      <c r="B19" s="7">
        <f>IF(J19="Baik",1,IF(J19="Kurang Baik",2,IF(J19="Tidak Baik",3,0)))</f>
        <v>1</v>
      </c>
      <c r="C19" s="7">
        <f>IF(K19="Baik",1,IF(K19="Kurang Baik",2,IF(K19="Tidak Baik",3,0)))</f>
        <v>2</v>
      </c>
      <c r="D19" s="7">
        <f>IF(L19="Baik",1,IF(L19="Kurang Baik",2,IF(L19="Tidak Baik",3,0)))</f>
        <v>2</v>
      </c>
      <c r="E19" s="7">
        <f>IF(M19="Keramik",1,IF(M19="Semen",2,IF(M19="Papan",3,IF(M19="Tanah",4,0))))</f>
        <v>3</v>
      </c>
      <c r="F19" s="7">
        <f>IF(N19="Besar",3,IF(N19="Sedang",2,IF(N19="Kecil",1,0)))</f>
        <v>1</v>
      </c>
      <c r="G19"/>
      <c r="H19" s="18" t="s">
        <v>5</v>
      </c>
      <c r="I19" s="5" t="s">
        <v>327</v>
      </c>
      <c r="J19" s="5" t="s">
        <v>317</v>
      </c>
      <c r="K19" s="5" t="s">
        <v>320</v>
      </c>
      <c r="L19" s="5" t="s">
        <v>320</v>
      </c>
      <c r="M19" s="5" t="s">
        <v>324</v>
      </c>
      <c r="N19" s="5" t="s">
        <v>325</v>
      </c>
      <c r="R19" s="4"/>
      <c r="S19" s="4"/>
    </row>
    <row r="20" spans="1:19" x14ac:dyDescent="0.25">
      <c r="A20" s="18" t="s">
        <v>6</v>
      </c>
      <c r="B20" s="7">
        <f t="shared" ref="B20:D33" si="1">IF(J20="Baik",1,IF(J20="Kurang Baik",2,IF(J20="Tidak Baik",3,0)))</f>
        <v>3</v>
      </c>
      <c r="C20" s="7">
        <f t="shared" si="1"/>
        <v>3</v>
      </c>
      <c r="D20" s="7">
        <f t="shared" si="1"/>
        <v>3</v>
      </c>
      <c r="E20" s="7">
        <f t="shared" ref="E20:E33" si="2">IF(M20="Keramik",1,IF(M20="Semen",2,IF(M20="Papan",3,IF(M20="Tanah",4,0))))</f>
        <v>4</v>
      </c>
      <c r="F20" s="7">
        <f t="shared" ref="F20:F33" si="3">IF(N20="Besar",3,IF(N20="Sedang",2,IF(N20="Kecil",1,0)))</f>
        <v>1</v>
      </c>
      <c r="G20"/>
      <c r="H20" s="18" t="s">
        <v>6</v>
      </c>
      <c r="I20" s="5" t="s">
        <v>328</v>
      </c>
      <c r="J20" s="5" t="s">
        <v>323</v>
      </c>
      <c r="K20" s="5" t="s">
        <v>323</v>
      </c>
      <c r="L20" s="5" t="s">
        <v>323</v>
      </c>
      <c r="M20" s="5" t="s">
        <v>326</v>
      </c>
      <c r="N20" s="5" t="s">
        <v>325</v>
      </c>
      <c r="Q20"/>
      <c r="R20" s="4"/>
      <c r="S20" s="4"/>
    </row>
    <row r="21" spans="1:19" x14ac:dyDescent="0.25">
      <c r="A21" s="18" t="s">
        <v>7</v>
      </c>
      <c r="B21" s="7">
        <f t="shared" si="1"/>
        <v>2</v>
      </c>
      <c r="C21" s="7">
        <f t="shared" si="1"/>
        <v>1</v>
      </c>
      <c r="D21" s="7">
        <f t="shared" si="1"/>
        <v>3</v>
      </c>
      <c r="E21" s="7">
        <f t="shared" si="2"/>
        <v>2</v>
      </c>
      <c r="F21" s="7">
        <f t="shared" si="3"/>
        <v>3</v>
      </c>
      <c r="G21"/>
      <c r="H21" s="18" t="s">
        <v>7</v>
      </c>
      <c r="I21" s="5" t="s">
        <v>329</v>
      </c>
      <c r="J21" s="5" t="s">
        <v>320</v>
      </c>
      <c r="K21" s="5" t="s">
        <v>317</v>
      </c>
      <c r="L21" s="5" t="s">
        <v>323</v>
      </c>
      <c r="M21" s="5" t="s">
        <v>321</v>
      </c>
      <c r="N21" s="5" t="s">
        <v>319</v>
      </c>
      <c r="Q21"/>
      <c r="R21" s="4"/>
      <c r="S21" s="4"/>
    </row>
    <row r="22" spans="1:19" x14ac:dyDescent="0.25">
      <c r="A22" s="18" t="s">
        <v>8</v>
      </c>
      <c r="B22" s="7">
        <f t="shared" si="1"/>
        <v>2</v>
      </c>
      <c r="C22" s="7">
        <f t="shared" si="1"/>
        <v>2</v>
      </c>
      <c r="D22" s="7">
        <f t="shared" si="1"/>
        <v>2</v>
      </c>
      <c r="E22" s="7">
        <f t="shared" si="2"/>
        <v>2</v>
      </c>
      <c r="F22" s="7">
        <f t="shared" si="3"/>
        <v>3</v>
      </c>
      <c r="G22"/>
      <c r="H22" s="18" t="s">
        <v>8</v>
      </c>
      <c r="I22" s="5" t="s">
        <v>330</v>
      </c>
      <c r="J22" s="5" t="s">
        <v>320</v>
      </c>
      <c r="K22" s="5" t="s">
        <v>320</v>
      </c>
      <c r="L22" s="5" t="s">
        <v>320</v>
      </c>
      <c r="M22" s="5" t="s">
        <v>321</v>
      </c>
      <c r="N22" s="5" t="s">
        <v>319</v>
      </c>
      <c r="Q22"/>
    </row>
    <row r="23" spans="1:19" x14ac:dyDescent="0.25">
      <c r="A23" s="18" t="s">
        <v>9</v>
      </c>
      <c r="B23" s="7">
        <f t="shared" si="1"/>
        <v>1</v>
      </c>
      <c r="C23" s="7">
        <f t="shared" si="1"/>
        <v>2</v>
      </c>
      <c r="D23" s="7">
        <f t="shared" si="1"/>
        <v>3</v>
      </c>
      <c r="E23" s="7">
        <f t="shared" si="2"/>
        <v>2</v>
      </c>
      <c r="F23" s="7">
        <f t="shared" si="3"/>
        <v>1</v>
      </c>
      <c r="G23"/>
      <c r="H23" s="18" t="s">
        <v>9</v>
      </c>
      <c r="I23" s="5" t="s">
        <v>331</v>
      </c>
      <c r="J23" s="5" t="s">
        <v>317</v>
      </c>
      <c r="K23" s="5" t="s">
        <v>320</v>
      </c>
      <c r="L23" s="5" t="s">
        <v>323</v>
      </c>
      <c r="M23" s="5" t="s">
        <v>321</v>
      </c>
      <c r="N23" s="5" t="s">
        <v>325</v>
      </c>
      <c r="Q23"/>
    </row>
    <row r="24" spans="1:19" x14ac:dyDescent="0.25">
      <c r="A24" s="18" t="s">
        <v>10</v>
      </c>
      <c r="B24" s="7">
        <f t="shared" si="1"/>
        <v>2</v>
      </c>
      <c r="C24" s="7">
        <f t="shared" si="1"/>
        <v>3</v>
      </c>
      <c r="D24" s="7">
        <f t="shared" si="1"/>
        <v>3</v>
      </c>
      <c r="E24" s="7">
        <f t="shared" si="2"/>
        <v>3</v>
      </c>
      <c r="F24" s="7">
        <f t="shared" si="3"/>
        <v>3</v>
      </c>
      <c r="G24"/>
      <c r="H24" s="18" t="s">
        <v>10</v>
      </c>
      <c r="I24" s="5" t="s">
        <v>332</v>
      </c>
      <c r="J24" s="5" t="s">
        <v>320</v>
      </c>
      <c r="K24" s="5" t="s">
        <v>323</v>
      </c>
      <c r="L24" s="5" t="s">
        <v>323</v>
      </c>
      <c r="M24" s="5" t="s">
        <v>324</v>
      </c>
      <c r="N24" s="5" t="s">
        <v>319</v>
      </c>
      <c r="Q24"/>
    </row>
    <row r="25" spans="1:19" x14ac:dyDescent="0.25">
      <c r="A25" s="18" t="s">
        <v>11</v>
      </c>
      <c r="B25" s="7">
        <f t="shared" si="1"/>
        <v>1</v>
      </c>
      <c r="C25" s="7">
        <f t="shared" si="1"/>
        <v>1</v>
      </c>
      <c r="D25" s="7">
        <f t="shared" si="1"/>
        <v>2</v>
      </c>
      <c r="E25" s="7">
        <f t="shared" si="2"/>
        <v>2</v>
      </c>
      <c r="F25" s="7">
        <f t="shared" si="3"/>
        <v>2</v>
      </c>
      <c r="G25"/>
      <c r="H25" s="18" t="s">
        <v>11</v>
      </c>
      <c r="I25" s="5" t="s">
        <v>333</v>
      </c>
      <c r="J25" s="5" t="s">
        <v>317</v>
      </c>
      <c r="K25" s="5" t="s">
        <v>317</v>
      </c>
      <c r="L25" s="5" t="s">
        <v>320</v>
      </c>
      <c r="M25" s="5" t="s">
        <v>321</v>
      </c>
      <c r="N25" s="5" t="s">
        <v>322</v>
      </c>
      <c r="Q25"/>
    </row>
    <row r="26" spans="1:19" x14ac:dyDescent="0.25">
      <c r="A26" s="18" t="s">
        <v>12</v>
      </c>
      <c r="B26" s="7">
        <f t="shared" si="1"/>
        <v>3</v>
      </c>
      <c r="C26" s="7">
        <f t="shared" si="1"/>
        <v>3</v>
      </c>
      <c r="D26" s="7">
        <f t="shared" si="1"/>
        <v>2</v>
      </c>
      <c r="E26" s="7">
        <f t="shared" si="2"/>
        <v>3</v>
      </c>
      <c r="F26" s="7">
        <f t="shared" si="3"/>
        <v>3</v>
      </c>
      <c r="G26"/>
      <c r="H26" s="18" t="s">
        <v>12</v>
      </c>
      <c r="I26" s="5" t="s">
        <v>334</v>
      </c>
      <c r="J26" s="5" t="s">
        <v>323</v>
      </c>
      <c r="K26" s="5" t="s">
        <v>323</v>
      </c>
      <c r="L26" s="5" t="s">
        <v>320</v>
      </c>
      <c r="M26" s="5" t="s">
        <v>324</v>
      </c>
      <c r="N26" s="5" t="s">
        <v>319</v>
      </c>
      <c r="Q26"/>
    </row>
    <row r="27" spans="1:19" x14ac:dyDescent="0.25">
      <c r="A27" s="18" t="s">
        <v>13</v>
      </c>
      <c r="B27" s="7">
        <f t="shared" si="1"/>
        <v>1</v>
      </c>
      <c r="C27" s="7">
        <f t="shared" si="1"/>
        <v>2</v>
      </c>
      <c r="D27" s="7">
        <f t="shared" si="1"/>
        <v>1</v>
      </c>
      <c r="E27" s="7">
        <f t="shared" si="2"/>
        <v>2</v>
      </c>
      <c r="F27" s="7">
        <f t="shared" si="3"/>
        <v>1</v>
      </c>
      <c r="G27"/>
      <c r="H27" s="18" t="s">
        <v>13</v>
      </c>
      <c r="I27" s="5" t="s">
        <v>335</v>
      </c>
      <c r="J27" s="5" t="s">
        <v>317</v>
      </c>
      <c r="K27" s="5" t="s">
        <v>320</v>
      </c>
      <c r="L27" s="5" t="s">
        <v>317</v>
      </c>
      <c r="M27" s="5" t="s">
        <v>321</v>
      </c>
      <c r="N27" s="5" t="s">
        <v>325</v>
      </c>
      <c r="Q27"/>
    </row>
    <row r="28" spans="1:19" x14ac:dyDescent="0.25">
      <c r="A28" s="18" t="s">
        <v>14</v>
      </c>
      <c r="B28" s="7">
        <f t="shared" si="1"/>
        <v>3</v>
      </c>
      <c r="C28" s="7">
        <f t="shared" si="1"/>
        <v>2</v>
      </c>
      <c r="D28" s="7">
        <f t="shared" si="1"/>
        <v>2</v>
      </c>
      <c r="E28" s="7">
        <f t="shared" si="2"/>
        <v>1</v>
      </c>
      <c r="F28" s="7">
        <f t="shared" si="3"/>
        <v>2</v>
      </c>
      <c r="G28"/>
      <c r="H28" s="18" t="s">
        <v>14</v>
      </c>
      <c r="I28" s="5" t="s">
        <v>336</v>
      </c>
      <c r="J28" s="5" t="s">
        <v>323</v>
      </c>
      <c r="K28" s="5" t="s">
        <v>320</v>
      </c>
      <c r="L28" s="5" t="s">
        <v>320</v>
      </c>
      <c r="M28" s="5" t="s">
        <v>318</v>
      </c>
      <c r="N28" s="5" t="s">
        <v>322</v>
      </c>
      <c r="Q28"/>
    </row>
    <row r="29" spans="1:19" x14ac:dyDescent="0.25">
      <c r="A29" s="18" t="s">
        <v>15</v>
      </c>
      <c r="B29" s="7">
        <f t="shared" si="1"/>
        <v>2</v>
      </c>
      <c r="C29" s="7">
        <f t="shared" si="1"/>
        <v>2</v>
      </c>
      <c r="D29" s="7">
        <f t="shared" si="1"/>
        <v>1</v>
      </c>
      <c r="E29" s="7">
        <f t="shared" si="2"/>
        <v>4</v>
      </c>
      <c r="F29" s="7">
        <f t="shared" si="3"/>
        <v>2</v>
      </c>
      <c r="G29"/>
      <c r="H29" s="18" t="s">
        <v>15</v>
      </c>
      <c r="I29" s="5" t="s">
        <v>337</v>
      </c>
      <c r="J29" s="5" t="s">
        <v>320</v>
      </c>
      <c r="K29" s="5" t="s">
        <v>320</v>
      </c>
      <c r="L29" s="5" t="s">
        <v>317</v>
      </c>
      <c r="M29" s="5" t="s">
        <v>326</v>
      </c>
      <c r="N29" s="5" t="s">
        <v>322</v>
      </c>
      <c r="Q29"/>
    </row>
    <row r="30" spans="1:19" x14ac:dyDescent="0.25">
      <c r="A30" s="18" t="s">
        <v>16</v>
      </c>
      <c r="B30" s="7">
        <f t="shared" si="1"/>
        <v>2</v>
      </c>
      <c r="C30" s="7">
        <f t="shared" si="1"/>
        <v>2</v>
      </c>
      <c r="D30" s="7">
        <f t="shared" si="1"/>
        <v>3</v>
      </c>
      <c r="E30" s="7">
        <f t="shared" si="2"/>
        <v>2</v>
      </c>
      <c r="F30" s="7">
        <f t="shared" si="3"/>
        <v>1</v>
      </c>
      <c r="G30"/>
      <c r="H30" s="18" t="s">
        <v>16</v>
      </c>
      <c r="I30" s="5" t="s">
        <v>338</v>
      </c>
      <c r="J30" s="5" t="s">
        <v>320</v>
      </c>
      <c r="K30" s="5" t="s">
        <v>320</v>
      </c>
      <c r="L30" s="5" t="s">
        <v>323</v>
      </c>
      <c r="M30" s="5" t="s">
        <v>321</v>
      </c>
      <c r="N30" s="5" t="s">
        <v>325</v>
      </c>
      <c r="Q30"/>
    </row>
    <row r="31" spans="1:19" x14ac:dyDescent="0.25">
      <c r="A31" s="18" t="s">
        <v>17</v>
      </c>
      <c r="B31" s="7">
        <f t="shared" si="1"/>
        <v>2</v>
      </c>
      <c r="C31" s="7">
        <f t="shared" si="1"/>
        <v>2</v>
      </c>
      <c r="D31" s="7">
        <f t="shared" si="1"/>
        <v>3</v>
      </c>
      <c r="E31" s="7">
        <f t="shared" si="2"/>
        <v>1</v>
      </c>
      <c r="F31" s="7">
        <f t="shared" si="3"/>
        <v>3</v>
      </c>
      <c r="G31"/>
      <c r="H31" s="18" t="s">
        <v>17</v>
      </c>
      <c r="I31" s="5" t="s">
        <v>339</v>
      </c>
      <c r="J31" s="5" t="s">
        <v>320</v>
      </c>
      <c r="K31" s="5" t="s">
        <v>320</v>
      </c>
      <c r="L31" s="5" t="s">
        <v>323</v>
      </c>
      <c r="M31" s="5" t="s">
        <v>318</v>
      </c>
      <c r="N31" s="5" t="s">
        <v>319</v>
      </c>
      <c r="Q31"/>
    </row>
    <row r="32" spans="1:19" x14ac:dyDescent="0.25">
      <c r="A32" s="18" t="s">
        <v>18</v>
      </c>
      <c r="B32" s="7">
        <f t="shared" si="1"/>
        <v>1</v>
      </c>
      <c r="C32" s="7">
        <f t="shared" si="1"/>
        <v>1</v>
      </c>
      <c r="D32" s="7">
        <f t="shared" si="1"/>
        <v>1</v>
      </c>
      <c r="E32" s="7">
        <f t="shared" si="2"/>
        <v>3</v>
      </c>
      <c r="F32" s="7">
        <f t="shared" si="3"/>
        <v>2</v>
      </c>
      <c r="G32"/>
      <c r="H32" s="18" t="s">
        <v>18</v>
      </c>
      <c r="I32" s="5" t="s">
        <v>340</v>
      </c>
      <c r="J32" s="5" t="s">
        <v>317</v>
      </c>
      <c r="K32" s="5" t="s">
        <v>317</v>
      </c>
      <c r="L32" s="5" t="s">
        <v>317</v>
      </c>
      <c r="M32" s="5" t="s">
        <v>324</v>
      </c>
      <c r="N32" s="5" t="s">
        <v>322</v>
      </c>
      <c r="Q32"/>
    </row>
    <row r="33" spans="1:17" x14ac:dyDescent="0.25">
      <c r="A33" s="18" t="s">
        <v>19</v>
      </c>
      <c r="B33" s="7">
        <f t="shared" si="1"/>
        <v>3</v>
      </c>
      <c r="C33" s="7">
        <f t="shared" si="1"/>
        <v>3</v>
      </c>
      <c r="D33" s="7">
        <f t="shared" si="1"/>
        <v>1</v>
      </c>
      <c r="E33" s="7">
        <f t="shared" si="2"/>
        <v>1</v>
      </c>
      <c r="F33" s="7">
        <f t="shared" si="3"/>
        <v>3</v>
      </c>
      <c r="G33"/>
      <c r="H33" s="18" t="s">
        <v>19</v>
      </c>
      <c r="I33" s="5" t="s">
        <v>341</v>
      </c>
      <c r="J33" s="5" t="s">
        <v>323</v>
      </c>
      <c r="K33" s="5" t="s">
        <v>323</v>
      </c>
      <c r="L33" s="5" t="s">
        <v>317</v>
      </c>
      <c r="M33" s="5" t="s">
        <v>318</v>
      </c>
      <c r="N33" s="5" t="s">
        <v>319</v>
      </c>
      <c r="Q33"/>
    </row>
    <row r="34" spans="1:17" x14ac:dyDescent="0.25">
      <c r="Q34"/>
    </row>
    <row r="35" spans="1:17" x14ac:dyDescent="0.25">
      <c r="A35" s="49" t="s">
        <v>342</v>
      </c>
      <c r="Q35"/>
    </row>
    <row r="36" spans="1:17" x14ac:dyDescent="0.25">
      <c r="B36" s="106" t="s">
        <v>343</v>
      </c>
      <c r="C36" s="106" t="s">
        <v>2</v>
      </c>
      <c r="D36" s="106" t="s">
        <v>3</v>
      </c>
      <c r="E36" s="106" t="s">
        <v>4</v>
      </c>
      <c r="F36" s="106" t="s">
        <v>64</v>
      </c>
      <c r="G36"/>
      <c r="H36"/>
    </row>
    <row r="37" spans="1:17" x14ac:dyDescent="0.25">
      <c r="A37" s="60" t="s">
        <v>344</v>
      </c>
      <c r="B37" s="13">
        <f>MAX(B19:B33)</f>
        <v>3</v>
      </c>
      <c r="C37" s="13">
        <f>MAX(C19:C33)</f>
        <v>3</v>
      </c>
      <c r="D37" s="13">
        <f>MAX(D19:D33)</f>
        <v>3</v>
      </c>
      <c r="E37" s="13">
        <f t="shared" ref="E37:F37" si="4">MAX(E19:E33)</f>
        <v>4</v>
      </c>
      <c r="F37" s="13">
        <f t="shared" si="4"/>
        <v>3</v>
      </c>
      <c r="G37"/>
      <c r="H37"/>
    </row>
    <row r="38" spans="1:17" x14ac:dyDescent="0.25">
      <c r="A38" s="60" t="s">
        <v>345</v>
      </c>
      <c r="B38" s="13">
        <f>MIN(B19:B33)</f>
        <v>1</v>
      </c>
      <c r="C38" s="13">
        <f t="shared" ref="C38:F38" si="5">MIN(C19:C33)</f>
        <v>1</v>
      </c>
      <c r="D38" s="13">
        <f t="shared" si="5"/>
        <v>1</v>
      </c>
      <c r="E38" s="13">
        <f t="shared" si="5"/>
        <v>1</v>
      </c>
      <c r="F38" s="13">
        <f t="shared" si="5"/>
        <v>1</v>
      </c>
      <c r="G38"/>
      <c r="H38"/>
    </row>
    <row r="40" spans="1:17" x14ac:dyDescent="0.25">
      <c r="A40" s="49" t="s">
        <v>346</v>
      </c>
    </row>
    <row r="41" spans="1:17" x14ac:dyDescent="0.25">
      <c r="A41" s="106" t="s">
        <v>0</v>
      </c>
      <c r="B41" s="106" t="s">
        <v>1</v>
      </c>
      <c r="C41" s="106" t="s">
        <v>2</v>
      </c>
      <c r="D41" s="106" t="s">
        <v>3</v>
      </c>
      <c r="E41" s="106" t="s">
        <v>4</v>
      </c>
      <c r="F41" s="106" t="s">
        <v>64</v>
      </c>
    </row>
    <row r="42" spans="1:17" x14ac:dyDescent="0.25">
      <c r="A42" s="60" t="s">
        <v>5</v>
      </c>
      <c r="B42" s="7">
        <f>IF(D$3="benefit",(B19-B$38)/(B$37-B$38),IF(D$3="cost",(B$37-B19)/(B$37-B$38),0))</f>
        <v>0</v>
      </c>
      <c r="C42" s="7">
        <f>IF(D$4="benefit",(C19-C$38)/(C$37-C$38),IF(D$4="cost",(C$37-C19)/(C$37-C$38),0))</f>
        <v>0.5</v>
      </c>
      <c r="D42" s="7">
        <f>IF(D$5="benefit",(D19-D$38)/(D$37-D$38),IF(D$5="cost",(D$37-D19)/(D$37-D$38),0))</f>
        <v>0.5</v>
      </c>
      <c r="E42" s="7">
        <f>IF(D$6="benefit",(E19-E$38)/(E$37-E$38),IF(D$6="cost",(E$37-E19)/(E$37-E$38),0))</f>
        <v>0.66666666666666663</v>
      </c>
      <c r="F42" s="7">
        <f>IF(D$7="benefit",(F19-F$38)/(F$37-F$38),IF(D$7="cost",(F$37-F19)/(F$37-F$38),0))</f>
        <v>1</v>
      </c>
      <c r="I42" s="1">
        <v>0.66666666666666663</v>
      </c>
      <c r="J42" s="1">
        <v>1</v>
      </c>
    </row>
    <row r="43" spans="1:17" x14ac:dyDescent="0.25">
      <c r="A43" s="60" t="s">
        <v>6</v>
      </c>
      <c r="B43" s="7">
        <f t="shared" ref="B43:B56" si="6">IF(D$3="benefit",(B20-B$38)/(B$37-B$38),IF(D$3="cost",(B$37-B20)/(B$37-B$38),0))</f>
        <v>1</v>
      </c>
      <c r="C43" s="7">
        <f t="shared" ref="C43:C56" si="7">IF(D$4="benefit",(C20-C$38)/(C$37-C$38),IF(D$4="cost",(C$37-C20)/(C$37-C$38),0))</f>
        <v>1</v>
      </c>
      <c r="D43" s="7">
        <f t="shared" ref="D43:D56" si="8">IF(D$5="benefit",(D20-D$38)/(D$37-D$38),IF(D$5="cost",(D$37-D20)/(D$37-D$38),0))</f>
        <v>1</v>
      </c>
      <c r="E43" s="7">
        <f t="shared" ref="E43:E56" si="9">IF(D$6="benefit",(E20-E$38)/(E$37-E$38),IF(D$6="cost",(E$37-E20)/(E$37-E$38),0))</f>
        <v>1</v>
      </c>
      <c r="F43" s="7">
        <f t="shared" ref="F43:F56" si="10">IF(D$7="benefit",(F20-F$38)/(F$37-F$38),IF(D$7="cost",(F$37-F20)/(F$37-F$38),0))</f>
        <v>1</v>
      </c>
      <c r="I43" s="1">
        <v>1</v>
      </c>
      <c r="J43">
        <v>1</v>
      </c>
      <c r="K43"/>
      <c r="L43"/>
      <c r="M43"/>
      <c r="N43"/>
    </row>
    <row r="44" spans="1:17" x14ac:dyDescent="0.25">
      <c r="A44" s="60" t="s">
        <v>7</v>
      </c>
      <c r="B44" s="7">
        <f t="shared" si="6"/>
        <v>0.5</v>
      </c>
      <c r="C44" s="7">
        <f t="shared" si="7"/>
        <v>0</v>
      </c>
      <c r="D44" s="7">
        <f t="shared" si="8"/>
        <v>1</v>
      </c>
      <c r="E44" s="7">
        <f t="shared" si="9"/>
        <v>0.33333333333333331</v>
      </c>
      <c r="F44" s="7">
        <f t="shared" si="10"/>
        <v>0</v>
      </c>
      <c r="I44" s="1">
        <v>0.33333333333333331</v>
      </c>
      <c r="J44">
        <v>0</v>
      </c>
      <c r="K44"/>
      <c r="L44"/>
      <c r="M44"/>
      <c r="N44"/>
    </row>
    <row r="45" spans="1:17" x14ac:dyDescent="0.25">
      <c r="A45" s="60" t="s">
        <v>8</v>
      </c>
      <c r="B45" s="7">
        <f t="shared" si="6"/>
        <v>0.5</v>
      </c>
      <c r="C45" s="7">
        <f t="shared" si="7"/>
        <v>0.5</v>
      </c>
      <c r="D45" s="7">
        <f t="shared" si="8"/>
        <v>0.5</v>
      </c>
      <c r="E45" s="7">
        <f t="shared" si="9"/>
        <v>0.33333333333333331</v>
      </c>
      <c r="F45" s="7">
        <f t="shared" si="10"/>
        <v>0</v>
      </c>
      <c r="I45" s="1">
        <v>0.33333333333333331</v>
      </c>
      <c r="J45">
        <v>0</v>
      </c>
      <c r="K45"/>
      <c r="L45"/>
      <c r="M45"/>
      <c r="N45"/>
    </row>
    <row r="46" spans="1:17" x14ac:dyDescent="0.25">
      <c r="A46" s="60" t="s">
        <v>9</v>
      </c>
      <c r="B46" s="7">
        <f t="shared" si="6"/>
        <v>0</v>
      </c>
      <c r="C46" s="7">
        <f t="shared" si="7"/>
        <v>0.5</v>
      </c>
      <c r="D46" s="7">
        <f t="shared" si="8"/>
        <v>1</v>
      </c>
      <c r="E46" s="7">
        <f t="shared" si="9"/>
        <v>0.33333333333333331</v>
      </c>
      <c r="F46" s="7">
        <f t="shared" si="10"/>
        <v>1</v>
      </c>
      <c r="I46" s="1">
        <v>0.33333333333333331</v>
      </c>
      <c r="J46">
        <v>1</v>
      </c>
      <c r="K46"/>
      <c r="L46"/>
      <c r="M46"/>
      <c r="N46"/>
    </row>
    <row r="47" spans="1:17" x14ac:dyDescent="0.25">
      <c r="A47" s="60" t="s">
        <v>10</v>
      </c>
      <c r="B47" s="7">
        <f t="shared" si="6"/>
        <v>0.5</v>
      </c>
      <c r="C47" s="7">
        <f t="shared" si="7"/>
        <v>1</v>
      </c>
      <c r="D47" s="7">
        <f t="shared" si="8"/>
        <v>1</v>
      </c>
      <c r="E47" s="7">
        <f t="shared" si="9"/>
        <v>0.66666666666666663</v>
      </c>
      <c r="F47" s="7">
        <f t="shared" si="10"/>
        <v>0</v>
      </c>
      <c r="I47" s="1">
        <v>0.66666666666666663</v>
      </c>
      <c r="J47">
        <v>0</v>
      </c>
      <c r="K47"/>
      <c r="L47"/>
      <c r="M47"/>
      <c r="N47"/>
    </row>
    <row r="48" spans="1:17" x14ac:dyDescent="0.25">
      <c r="A48" s="60" t="s">
        <v>11</v>
      </c>
      <c r="B48" s="7">
        <f t="shared" si="6"/>
        <v>0</v>
      </c>
      <c r="C48" s="7">
        <f t="shared" si="7"/>
        <v>0</v>
      </c>
      <c r="D48" s="7">
        <f t="shared" si="8"/>
        <v>0.5</v>
      </c>
      <c r="E48" s="7">
        <f t="shared" si="9"/>
        <v>0.33333333333333331</v>
      </c>
      <c r="F48" s="7">
        <f t="shared" si="10"/>
        <v>0.5</v>
      </c>
      <c r="I48" s="1">
        <v>0.33333333333333331</v>
      </c>
      <c r="J48">
        <v>0.5</v>
      </c>
      <c r="K48"/>
      <c r="L48"/>
      <c r="M48"/>
      <c r="N48"/>
    </row>
    <row r="49" spans="1:15" x14ac:dyDescent="0.25">
      <c r="A49" s="60" t="s">
        <v>12</v>
      </c>
      <c r="B49" s="7">
        <f t="shared" si="6"/>
        <v>1</v>
      </c>
      <c r="C49" s="7">
        <f t="shared" si="7"/>
        <v>1</v>
      </c>
      <c r="D49" s="7">
        <f t="shared" si="8"/>
        <v>0.5</v>
      </c>
      <c r="E49" s="7">
        <f t="shared" si="9"/>
        <v>0.66666666666666663</v>
      </c>
      <c r="F49" s="7">
        <f t="shared" si="10"/>
        <v>0</v>
      </c>
      <c r="I49" s="1">
        <v>0.66666666666666663</v>
      </c>
      <c r="J49">
        <v>0</v>
      </c>
      <c r="K49"/>
      <c r="L49"/>
      <c r="M49"/>
      <c r="N49"/>
    </row>
    <row r="50" spans="1:15" x14ac:dyDescent="0.25">
      <c r="A50" s="60" t="s">
        <v>13</v>
      </c>
      <c r="B50" s="7">
        <f t="shared" si="6"/>
        <v>0</v>
      </c>
      <c r="C50" s="7">
        <f t="shared" si="7"/>
        <v>0.5</v>
      </c>
      <c r="D50" s="7">
        <f t="shared" si="8"/>
        <v>0</v>
      </c>
      <c r="E50" s="7">
        <f t="shared" si="9"/>
        <v>0.33333333333333331</v>
      </c>
      <c r="F50" s="7">
        <f t="shared" si="10"/>
        <v>1</v>
      </c>
      <c r="I50" s="1">
        <v>0.33333333333333331</v>
      </c>
      <c r="J50">
        <v>1</v>
      </c>
      <c r="K50"/>
      <c r="L50"/>
      <c r="M50"/>
      <c r="N50"/>
    </row>
    <row r="51" spans="1:15" x14ac:dyDescent="0.25">
      <c r="A51" s="60" t="s">
        <v>14</v>
      </c>
      <c r="B51" s="7">
        <f t="shared" si="6"/>
        <v>1</v>
      </c>
      <c r="C51" s="7">
        <f t="shared" si="7"/>
        <v>0.5</v>
      </c>
      <c r="D51" s="7">
        <f t="shared" si="8"/>
        <v>0.5</v>
      </c>
      <c r="E51" s="7">
        <f t="shared" si="9"/>
        <v>0</v>
      </c>
      <c r="F51" s="7">
        <f t="shared" si="10"/>
        <v>0.5</v>
      </c>
      <c r="G51"/>
      <c r="H51"/>
      <c r="I51">
        <v>0</v>
      </c>
      <c r="J51">
        <v>0.5</v>
      </c>
      <c r="K51"/>
      <c r="L51"/>
      <c r="M51"/>
      <c r="N51"/>
    </row>
    <row r="52" spans="1:15" x14ac:dyDescent="0.25">
      <c r="A52" s="60" t="s">
        <v>15</v>
      </c>
      <c r="B52" s="7">
        <f t="shared" si="6"/>
        <v>0.5</v>
      </c>
      <c r="C52" s="7">
        <f t="shared" si="7"/>
        <v>0.5</v>
      </c>
      <c r="D52" s="7">
        <f t="shared" si="8"/>
        <v>0</v>
      </c>
      <c r="E52" s="7">
        <f t="shared" si="9"/>
        <v>1</v>
      </c>
      <c r="F52" s="7">
        <f t="shared" si="10"/>
        <v>0.5</v>
      </c>
      <c r="G52"/>
      <c r="H52"/>
      <c r="I52">
        <v>1</v>
      </c>
      <c r="J52">
        <v>0.5</v>
      </c>
      <c r="K52"/>
      <c r="L52"/>
      <c r="M52"/>
      <c r="N52"/>
    </row>
    <row r="53" spans="1:15" x14ac:dyDescent="0.25">
      <c r="A53" s="60" t="s">
        <v>16</v>
      </c>
      <c r="B53" s="7">
        <f t="shared" si="6"/>
        <v>0.5</v>
      </c>
      <c r="C53" s="7">
        <f t="shared" si="7"/>
        <v>0.5</v>
      </c>
      <c r="D53" s="7">
        <f t="shared" si="8"/>
        <v>1</v>
      </c>
      <c r="E53" s="7">
        <f t="shared" si="9"/>
        <v>0.33333333333333331</v>
      </c>
      <c r="F53" s="7">
        <f t="shared" si="10"/>
        <v>1</v>
      </c>
      <c r="G53"/>
      <c r="H53"/>
      <c r="I53">
        <v>0.33333333333333331</v>
      </c>
      <c r="J53">
        <v>1</v>
      </c>
      <c r="K53"/>
      <c r="L53"/>
      <c r="M53"/>
      <c r="N53"/>
      <c r="O53"/>
    </row>
    <row r="54" spans="1:15" x14ac:dyDescent="0.25">
      <c r="A54" s="60" t="s">
        <v>17</v>
      </c>
      <c r="B54" s="7">
        <f t="shared" si="6"/>
        <v>0.5</v>
      </c>
      <c r="C54" s="7">
        <f t="shared" si="7"/>
        <v>0.5</v>
      </c>
      <c r="D54" s="7">
        <f t="shared" si="8"/>
        <v>1</v>
      </c>
      <c r="E54" s="7">
        <f t="shared" si="9"/>
        <v>0</v>
      </c>
      <c r="F54" s="7">
        <f t="shared" si="10"/>
        <v>0</v>
      </c>
      <c r="G54"/>
      <c r="H54"/>
      <c r="I54">
        <v>0</v>
      </c>
      <c r="J54">
        <v>0</v>
      </c>
      <c r="K54"/>
      <c r="L54"/>
      <c r="M54"/>
      <c r="N54"/>
      <c r="O54"/>
    </row>
    <row r="55" spans="1:15" x14ac:dyDescent="0.25">
      <c r="A55" s="60" t="s">
        <v>18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0.66666666666666663</v>
      </c>
      <c r="F55" s="7">
        <f t="shared" si="10"/>
        <v>0.5</v>
      </c>
      <c r="G55"/>
      <c r="H55"/>
      <c r="I55">
        <v>0.66666666666666663</v>
      </c>
      <c r="J55">
        <v>0.5</v>
      </c>
      <c r="K55"/>
      <c r="L55"/>
      <c r="M55"/>
      <c r="N55"/>
      <c r="O55"/>
    </row>
    <row r="56" spans="1:15" x14ac:dyDescent="0.25">
      <c r="A56" s="60" t="s">
        <v>19</v>
      </c>
      <c r="B56" s="7">
        <f t="shared" si="6"/>
        <v>1</v>
      </c>
      <c r="C56" s="7">
        <f t="shared" si="7"/>
        <v>1</v>
      </c>
      <c r="D56" s="7">
        <f t="shared" si="8"/>
        <v>0</v>
      </c>
      <c r="E56" s="7">
        <f t="shared" si="9"/>
        <v>0</v>
      </c>
      <c r="F56" s="7">
        <f t="shared" si="10"/>
        <v>0</v>
      </c>
      <c r="G56"/>
      <c r="H56"/>
      <c r="I56">
        <v>0</v>
      </c>
      <c r="J56">
        <v>0</v>
      </c>
      <c r="K56"/>
      <c r="L56"/>
    </row>
    <row r="57" spans="1:15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5" x14ac:dyDescent="0.25">
      <c r="A58" s="49" t="s">
        <v>347</v>
      </c>
      <c r="G58"/>
      <c r="H58"/>
      <c r="I58"/>
      <c r="J58"/>
      <c r="K58"/>
      <c r="L58"/>
    </row>
    <row r="59" spans="1:15" x14ac:dyDescent="0.25">
      <c r="A59" s="107" t="s">
        <v>0</v>
      </c>
      <c r="B59" s="107" t="s">
        <v>1</v>
      </c>
      <c r="C59" s="107" t="s">
        <v>2</v>
      </c>
      <c r="D59" s="107" t="s">
        <v>3</v>
      </c>
      <c r="E59" s="107" t="s">
        <v>4</v>
      </c>
      <c r="F59" s="107" t="s">
        <v>64</v>
      </c>
      <c r="G59" s="108" t="s">
        <v>348</v>
      </c>
      <c r="H59" s="108" t="s">
        <v>193</v>
      </c>
      <c r="I59"/>
      <c r="J59"/>
      <c r="K59"/>
      <c r="L59"/>
    </row>
    <row r="60" spans="1:15" x14ac:dyDescent="0.25">
      <c r="A60" s="109" t="s">
        <v>349</v>
      </c>
      <c r="B60" s="109">
        <f>F3</f>
        <v>0.17499999999999999</v>
      </c>
      <c r="C60" s="109">
        <f>F4</f>
        <v>0.17499999999999999</v>
      </c>
      <c r="D60" s="109">
        <f>F5</f>
        <v>0.22500000000000001</v>
      </c>
      <c r="E60" s="110">
        <f>F6</f>
        <v>0.2</v>
      </c>
      <c r="F60" s="109">
        <f>F7</f>
        <v>0.22500000000000001</v>
      </c>
      <c r="G60"/>
      <c r="H60"/>
      <c r="I60"/>
      <c r="J60"/>
      <c r="K60"/>
      <c r="L60"/>
    </row>
    <row r="61" spans="1:15" x14ac:dyDescent="0.25">
      <c r="A61" s="60" t="s">
        <v>5</v>
      </c>
      <c r="B61" s="7">
        <f>(B42*B$60)</f>
        <v>0</v>
      </c>
      <c r="C61" s="7">
        <f t="shared" ref="C61:F62" si="11">(C42*C$60)</f>
        <v>8.7499999999999994E-2</v>
      </c>
      <c r="D61" s="7">
        <f t="shared" si="11"/>
        <v>0.1125</v>
      </c>
      <c r="E61" s="7">
        <f t="shared" si="11"/>
        <v>0.13333333333333333</v>
      </c>
      <c r="F61" s="7">
        <f t="shared" si="11"/>
        <v>0.22500000000000001</v>
      </c>
      <c r="G61" s="7">
        <f>SUM(B61:F61)</f>
        <v>0.55833333333333335</v>
      </c>
      <c r="H61" s="7">
        <f>RANK(G61,$G$61:$G$75,0)</f>
        <v>6</v>
      </c>
      <c r="I61"/>
      <c r="J61"/>
      <c r="K61"/>
      <c r="L61"/>
    </row>
    <row r="62" spans="1:15" x14ac:dyDescent="0.25">
      <c r="A62" s="60" t="s">
        <v>6</v>
      </c>
      <c r="B62" s="7">
        <f>(B43*B$60)</f>
        <v>0.17499999999999999</v>
      </c>
      <c r="C62" s="7">
        <f t="shared" si="11"/>
        <v>0.17499999999999999</v>
      </c>
      <c r="D62" s="7">
        <f t="shared" si="11"/>
        <v>0.22500000000000001</v>
      </c>
      <c r="E62" s="7">
        <f t="shared" si="11"/>
        <v>0.2</v>
      </c>
      <c r="F62" s="7">
        <f t="shared" si="11"/>
        <v>0.22500000000000001</v>
      </c>
      <c r="G62" s="7">
        <f t="shared" ref="G62:G75" si="12">SUM(B62:F62)</f>
        <v>0.99999999999999989</v>
      </c>
      <c r="H62" s="7">
        <f t="shared" ref="H62:H75" si="13">RANK(G62,$G$61:$G$75,0)</f>
        <v>1</v>
      </c>
      <c r="I62"/>
      <c r="J62"/>
      <c r="K62"/>
      <c r="L62"/>
    </row>
    <row r="63" spans="1:15" x14ac:dyDescent="0.25">
      <c r="A63" s="60" t="s">
        <v>7</v>
      </c>
      <c r="B63" s="7">
        <f t="shared" ref="B63:F75" si="14">(B44*B$60)</f>
        <v>8.7499999999999994E-2</v>
      </c>
      <c r="C63" s="7">
        <f t="shared" si="14"/>
        <v>0</v>
      </c>
      <c r="D63" s="7">
        <f t="shared" si="14"/>
        <v>0.22500000000000001</v>
      </c>
      <c r="E63" s="7">
        <f t="shared" si="14"/>
        <v>6.6666666666666666E-2</v>
      </c>
      <c r="F63" s="7">
        <f t="shared" si="14"/>
        <v>0</v>
      </c>
      <c r="G63" s="7">
        <f t="shared" si="12"/>
        <v>0.37916666666666665</v>
      </c>
      <c r="H63" s="7">
        <f t="shared" si="13"/>
        <v>10</v>
      </c>
      <c r="I63"/>
      <c r="J63"/>
      <c r="K63"/>
      <c r="L63"/>
    </row>
    <row r="64" spans="1:15" x14ac:dyDescent="0.25">
      <c r="A64" s="60" t="s">
        <v>8</v>
      </c>
      <c r="B64" s="7">
        <f t="shared" si="14"/>
        <v>8.7499999999999994E-2</v>
      </c>
      <c r="C64" s="7">
        <f t="shared" si="14"/>
        <v>8.7499999999999994E-2</v>
      </c>
      <c r="D64" s="7">
        <f t="shared" si="14"/>
        <v>0.1125</v>
      </c>
      <c r="E64" s="7">
        <f t="shared" si="14"/>
        <v>6.6666666666666666E-2</v>
      </c>
      <c r="F64" s="7">
        <f t="shared" si="14"/>
        <v>0</v>
      </c>
      <c r="G64" s="7">
        <f t="shared" si="12"/>
        <v>0.35416666666666663</v>
      </c>
      <c r="H64" s="7">
        <f t="shared" si="13"/>
        <v>12</v>
      </c>
      <c r="I64"/>
      <c r="J64"/>
      <c r="K64"/>
      <c r="L64"/>
    </row>
    <row r="65" spans="1:12" x14ac:dyDescent="0.25">
      <c r="A65" s="60" t="s">
        <v>9</v>
      </c>
      <c r="B65" s="7">
        <f t="shared" si="14"/>
        <v>0</v>
      </c>
      <c r="C65" s="7">
        <f t="shared" si="14"/>
        <v>8.7499999999999994E-2</v>
      </c>
      <c r="D65" s="7">
        <f t="shared" si="14"/>
        <v>0.22500000000000001</v>
      </c>
      <c r="E65" s="7">
        <f t="shared" si="14"/>
        <v>6.6666666666666666E-2</v>
      </c>
      <c r="F65" s="7">
        <f t="shared" si="14"/>
        <v>0.22500000000000001</v>
      </c>
      <c r="G65" s="7">
        <f t="shared" si="12"/>
        <v>0.60416666666666663</v>
      </c>
      <c r="H65" s="7">
        <f t="shared" si="13"/>
        <v>4</v>
      </c>
      <c r="I65"/>
      <c r="J65"/>
      <c r="K65"/>
      <c r="L65"/>
    </row>
    <row r="66" spans="1:12" x14ac:dyDescent="0.25">
      <c r="A66" s="60" t="s">
        <v>10</v>
      </c>
      <c r="B66" s="7">
        <f t="shared" si="14"/>
        <v>8.7499999999999994E-2</v>
      </c>
      <c r="C66" s="7">
        <f t="shared" si="14"/>
        <v>0.17499999999999999</v>
      </c>
      <c r="D66" s="7">
        <f t="shared" si="14"/>
        <v>0.22500000000000001</v>
      </c>
      <c r="E66" s="7">
        <f t="shared" si="14"/>
        <v>0.13333333333333333</v>
      </c>
      <c r="F66" s="7">
        <f t="shared" si="14"/>
        <v>0</v>
      </c>
      <c r="G66" s="7">
        <f t="shared" si="12"/>
        <v>0.62083333333333324</v>
      </c>
      <c r="H66" s="7">
        <f t="shared" si="13"/>
        <v>3</v>
      </c>
      <c r="I66"/>
      <c r="J66"/>
      <c r="K66"/>
      <c r="L66"/>
    </row>
    <row r="67" spans="1:12" x14ac:dyDescent="0.25">
      <c r="A67" s="60" t="s">
        <v>11</v>
      </c>
      <c r="B67" s="7">
        <f t="shared" si="14"/>
        <v>0</v>
      </c>
      <c r="C67" s="7">
        <f t="shared" si="14"/>
        <v>0</v>
      </c>
      <c r="D67" s="7">
        <f t="shared" si="14"/>
        <v>0.1125</v>
      </c>
      <c r="E67" s="7">
        <f t="shared" si="14"/>
        <v>6.6666666666666666E-2</v>
      </c>
      <c r="F67" s="7">
        <f t="shared" si="14"/>
        <v>0.1125</v>
      </c>
      <c r="G67" s="7">
        <f t="shared" si="12"/>
        <v>0.29166666666666669</v>
      </c>
      <c r="H67" s="7">
        <f t="shared" si="13"/>
        <v>14</v>
      </c>
      <c r="I67"/>
      <c r="J67"/>
      <c r="K67"/>
      <c r="L67"/>
    </row>
    <row r="68" spans="1:12" x14ac:dyDescent="0.25">
      <c r="A68" s="60" t="s">
        <v>12</v>
      </c>
      <c r="B68" s="7">
        <f t="shared" si="14"/>
        <v>0.17499999999999999</v>
      </c>
      <c r="C68" s="7">
        <f t="shared" si="14"/>
        <v>0.17499999999999999</v>
      </c>
      <c r="D68" s="7">
        <f t="shared" si="14"/>
        <v>0.1125</v>
      </c>
      <c r="E68" s="7">
        <f t="shared" si="14"/>
        <v>0.13333333333333333</v>
      </c>
      <c r="F68" s="7">
        <f t="shared" si="14"/>
        <v>0</v>
      </c>
      <c r="G68" s="7">
        <f t="shared" si="12"/>
        <v>0.59583333333333333</v>
      </c>
      <c r="H68" s="7">
        <f t="shared" si="13"/>
        <v>5</v>
      </c>
      <c r="I68"/>
      <c r="J68"/>
      <c r="K68"/>
      <c r="L68"/>
    </row>
    <row r="69" spans="1:12" x14ac:dyDescent="0.25">
      <c r="A69" s="60" t="s">
        <v>13</v>
      </c>
      <c r="B69" s="7">
        <f t="shared" si="14"/>
        <v>0</v>
      </c>
      <c r="C69" s="7">
        <f t="shared" si="14"/>
        <v>8.7499999999999994E-2</v>
      </c>
      <c r="D69" s="7">
        <f t="shared" si="14"/>
        <v>0</v>
      </c>
      <c r="E69" s="7">
        <f t="shared" si="14"/>
        <v>6.6666666666666666E-2</v>
      </c>
      <c r="F69" s="7">
        <f t="shared" si="14"/>
        <v>0.22500000000000001</v>
      </c>
      <c r="G69" s="7">
        <f t="shared" si="12"/>
        <v>0.37916666666666665</v>
      </c>
      <c r="H69" s="7">
        <f t="shared" si="13"/>
        <v>10</v>
      </c>
      <c r="I69"/>
      <c r="J69"/>
      <c r="K69"/>
      <c r="L69"/>
    </row>
    <row r="70" spans="1:12" x14ac:dyDescent="0.25">
      <c r="A70" s="60" t="s">
        <v>14</v>
      </c>
      <c r="B70" s="7">
        <f t="shared" si="14"/>
        <v>0.17499999999999999</v>
      </c>
      <c r="C70" s="7">
        <f t="shared" si="14"/>
        <v>8.7499999999999994E-2</v>
      </c>
      <c r="D70" s="7">
        <f t="shared" si="14"/>
        <v>0.1125</v>
      </c>
      <c r="E70" s="7">
        <f t="shared" si="14"/>
        <v>0</v>
      </c>
      <c r="F70" s="7">
        <f t="shared" si="14"/>
        <v>0.1125</v>
      </c>
      <c r="G70" s="7">
        <f t="shared" si="12"/>
        <v>0.48749999999999993</v>
      </c>
      <c r="H70" s="7">
        <f t="shared" si="13"/>
        <v>8</v>
      </c>
      <c r="I70"/>
      <c r="J70"/>
      <c r="K70"/>
      <c r="L70"/>
    </row>
    <row r="71" spans="1:12" x14ac:dyDescent="0.25">
      <c r="A71" s="60" t="s">
        <v>15</v>
      </c>
      <c r="B71" s="7">
        <f t="shared" si="14"/>
        <v>8.7499999999999994E-2</v>
      </c>
      <c r="C71" s="7">
        <f t="shared" si="14"/>
        <v>8.7499999999999994E-2</v>
      </c>
      <c r="D71" s="7">
        <f t="shared" si="14"/>
        <v>0</v>
      </c>
      <c r="E71" s="7">
        <f t="shared" si="14"/>
        <v>0.2</v>
      </c>
      <c r="F71" s="7">
        <f t="shared" si="14"/>
        <v>0.1125</v>
      </c>
      <c r="G71" s="7">
        <f t="shared" si="12"/>
        <v>0.48749999999999999</v>
      </c>
      <c r="H71" s="7">
        <f t="shared" si="13"/>
        <v>7</v>
      </c>
      <c r="I71"/>
      <c r="J71"/>
      <c r="K71"/>
      <c r="L71"/>
    </row>
    <row r="72" spans="1:12" x14ac:dyDescent="0.25">
      <c r="A72" s="60" t="s">
        <v>16</v>
      </c>
      <c r="B72" s="7">
        <f t="shared" si="14"/>
        <v>8.7499999999999994E-2</v>
      </c>
      <c r="C72" s="7">
        <f t="shared" si="14"/>
        <v>8.7499999999999994E-2</v>
      </c>
      <c r="D72" s="7">
        <f t="shared" si="14"/>
        <v>0.22500000000000001</v>
      </c>
      <c r="E72" s="7">
        <f t="shared" si="14"/>
        <v>6.6666666666666666E-2</v>
      </c>
      <c r="F72" s="7">
        <f t="shared" si="14"/>
        <v>0.22500000000000001</v>
      </c>
      <c r="G72" s="7">
        <f t="shared" si="12"/>
        <v>0.69166666666666665</v>
      </c>
      <c r="H72" s="7">
        <f t="shared" si="13"/>
        <v>2</v>
      </c>
      <c r="I72"/>
      <c r="J72"/>
      <c r="K72"/>
      <c r="L72"/>
    </row>
    <row r="73" spans="1:12" x14ac:dyDescent="0.25">
      <c r="A73" s="60" t="s">
        <v>17</v>
      </c>
      <c r="B73" s="7">
        <f t="shared" si="14"/>
        <v>8.7499999999999994E-2</v>
      </c>
      <c r="C73" s="7">
        <f t="shared" si="14"/>
        <v>8.7499999999999994E-2</v>
      </c>
      <c r="D73" s="7">
        <f t="shared" si="14"/>
        <v>0.22500000000000001</v>
      </c>
      <c r="E73" s="7">
        <f t="shared" si="14"/>
        <v>0</v>
      </c>
      <c r="F73" s="7">
        <f t="shared" si="14"/>
        <v>0</v>
      </c>
      <c r="G73" s="7">
        <f t="shared" si="12"/>
        <v>0.4</v>
      </c>
      <c r="H73" s="7">
        <f t="shared" si="13"/>
        <v>9</v>
      </c>
      <c r="I73"/>
      <c r="J73"/>
      <c r="K73"/>
      <c r="L73"/>
    </row>
    <row r="74" spans="1:12" x14ac:dyDescent="0.25">
      <c r="A74" s="60" t="s">
        <v>18</v>
      </c>
      <c r="B74" s="7">
        <f t="shared" si="14"/>
        <v>0</v>
      </c>
      <c r="C74" s="7">
        <f t="shared" si="14"/>
        <v>0</v>
      </c>
      <c r="D74" s="7">
        <f t="shared" si="14"/>
        <v>0</v>
      </c>
      <c r="E74" s="7">
        <f t="shared" si="14"/>
        <v>0.13333333333333333</v>
      </c>
      <c r="F74" s="7">
        <f t="shared" si="14"/>
        <v>0.1125</v>
      </c>
      <c r="G74" s="7">
        <f t="shared" si="12"/>
        <v>0.24583333333333335</v>
      </c>
      <c r="H74" s="7">
        <f t="shared" si="13"/>
        <v>15</v>
      </c>
      <c r="I74"/>
      <c r="J74"/>
      <c r="K74"/>
      <c r="L74"/>
    </row>
    <row r="75" spans="1:12" x14ac:dyDescent="0.25">
      <c r="A75" s="60" t="s">
        <v>19</v>
      </c>
      <c r="B75" s="7">
        <f t="shared" si="14"/>
        <v>0.17499999999999999</v>
      </c>
      <c r="C75" s="7">
        <f t="shared" si="14"/>
        <v>0.17499999999999999</v>
      </c>
      <c r="D75" s="7">
        <f t="shared" si="14"/>
        <v>0</v>
      </c>
      <c r="E75" s="7">
        <f t="shared" si="14"/>
        <v>0</v>
      </c>
      <c r="F75" s="7">
        <f t="shared" si="14"/>
        <v>0</v>
      </c>
      <c r="G75" s="7">
        <f t="shared" si="12"/>
        <v>0.35</v>
      </c>
      <c r="H75" s="7">
        <f t="shared" si="13"/>
        <v>13</v>
      </c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2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2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2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2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2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2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25">
      <c r="A138"/>
      <c r="B138"/>
      <c r="C138"/>
      <c r="D138"/>
      <c r="E138"/>
      <c r="F138"/>
      <c r="G138"/>
      <c r="H138"/>
      <c r="I138"/>
      <c r="J138"/>
      <c r="K138"/>
      <c r="L138"/>
    </row>
  </sheetData>
  <mergeCells count="1">
    <mergeCell ref="F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E1DE-D8D1-4855-ACCD-0F111298C2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F82B-4B1A-43E9-B2D7-9364E2B0DEEB}">
  <dimension ref="A1:Q86"/>
  <sheetViews>
    <sheetView workbookViewId="0"/>
  </sheetViews>
  <sheetFormatPr defaultRowHeight="15.75" x14ac:dyDescent="0.25"/>
  <cols>
    <col min="1" max="1" width="9.140625" style="4"/>
    <col min="2" max="2" width="29.140625" style="4" bestFit="1" customWidth="1"/>
    <col min="3" max="3" width="21.7109375" style="4" bestFit="1" customWidth="1"/>
    <col min="4" max="4" width="15.42578125" style="4" bestFit="1" customWidth="1"/>
    <col min="5" max="5" width="16.28515625" style="4" bestFit="1" customWidth="1"/>
    <col min="6" max="7" width="15.42578125" style="4" bestFit="1" customWidth="1"/>
    <col min="8" max="8" width="21.42578125" style="4" bestFit="1" customWidth="1"/>
    <col min="9" max="10" width="15.42578125" style="4" bestFit="1" customWidth="1"/>
    <col min="11" max="15" width="9.140625" style="4"/>
    <col min="16" max="16" width="31.7109375" style="4" customWidth="1"/>
    <col min="17" max="16384" width="9.140625" style="4"/>
  </cols>
  <sheetData>
    <row r="1" spans="1:17" x14ac:dyDescent="0.25">
      <c r="A1" s="8" t="s">
        <v>50</v>
      </c>
      <c r="B1" s="1"/>
      <c r="C1" s="1"/>
      <c r="D1" s="1"/>
      <c r="E1" s="1"/>
      <c r="F1" s="1"/>
      <c r="G1" s="1"/>
      <c r="H1" s="1"/>
      <c r="I1" s="1"/>
      <c r="J1" s="1"/>
    </row>
    <row r="2" spans="1:17" ht="13.5" customHeight="1" x14ac:dyDescent="0.25">
      <c r="A2" s="30" t="s">
        <v>0</v>
      </c>
      <c r="B2" s="30" t="s">
        <v>163</v>
      </c>
      <c r="C2" s="19" t="s">
        <v>164</v>
      </c>
      <c r="D2" s="19" t="s">
        <v>165</v>
      </c>
      <c r="E2" s="19" t="s">
        <v>166</v>
      </c>
      <c r="F2" s="19" t="s">
        <v>167</v>
      </c>
      <c r="G2" s="19"/>
      <c r="H2" s="19"/>
      <c r="I2" s="19"/>
    </row>
    <row r="3" spans="1:17" x14ac:dyDescent="0.25">
      <c r="A3" s="18" t="s">
        <v>5</v>
      </c>
      <c r="B3" s="28" t="s">
        <v>168</v>
      </c>
      <c r="C3" s="28" t="s">
        <v>169</v>
      </c>
      <c r="D3" s="28" t="s">
        <v>170</v>
      </c>
      <c r="E3" s="28" t="s">
        <v>171</v>
      </c>
      <c r="F3" s="28" t="s">
        <v>169</v>
      </c>
      <c r="G3" s="28"/>
      <c r="H3" s="28"/>
      <c r="I3" s="28"/>
    </row>
    <row r="4" spans="1:17" x14ac:dyDescent="0.25">
      <c r="A4" s="18" t="s">
        <v>6</v>
      </c>
      <c r="B4" s="28" t="s">
        <v>172</v>
      </c>
      <c r="C4" s="28" t="s">
        <v>171</v>
      </c>
      <c r="D4" s="28" t="s">
        <v>169</v>
      </c>
      <c r="E4" s="28" t="s">
        <v>170</v>
      </c>
      <c r="F4" s="28" t="s">
        <v>169</v>
      </c>
      <c r="G4" s="28"/>
      <c r="H4" s="28"/>
      <c r="I4" s="28"/>
    </row>
    <row r="5" spans="1:17" x14ac:dyDescent="0.25">
      <c r="A5" s="18" t="s">
        <v>7</v>
      </c>
      <c r="B5" s="28" t="s">
        <v>173</v>
      </c>
      <c r="C5" s="28" t="s">
        <v>170</v>
      </c>
      <c r="D5" s="28" t="s">
        <v>169</v>
      </c>
      <c r="E5" s="28" t="s">
        <v>171</v>
      </c>
      <c r="F5" s="28" t="s">
        <v>174</v>
      </c>
      <c r="G5" s="28"/>
      <c r="H5" s="28"/>
      <c r="I5" s="28"/>
    </row>
    <row r="6" spans="1:17" x14ac:dyDescent="0.25">
      <c r="A6" s="18" t="s">
        <v>8</v>
      </c>
      <c r="B6" s="28" t="s">
        <v>175</v>
      </c>
      <c r="C6" s="28" t="s">
        <v>171</v>
      </c>
      <c r="D6" s="28" t="s">
        <v>174</v>
      </c>
      <c r="E6" s="28" t="s">
        <v>174</v>
      </c>
      <c r="F6" s="28" t="s">
        <v>174</v>
      </c>
      <c r="G6" s="28"/>
      <c r="H6" s="28"/>
      <c r="I6" s="28"/>
    </row>
    <row r="7" spans="1:17" x14ac:dyDescent="0.25">
      <c r="A7" s="18" t="s">
        <v>9</v>
      </c>
      <c r="B7" s="28" t="s">
        <v>176</v>
      </c>
      <c r="C7" s="28" t="s">
        <v>170</v>
      </c>
      <c r="D7" s="28" t="s">
        <v>174</v>
      </c>
      <c r="E7" s="28" t="s">
        <v>169</v>
      </c>
      <c r="F7" s="28" t="s">
        <v>170</v>
      </c>
      <c r="G7" s="28"/>
      <c r="H7" s="28"/>
      <c r="I7" s="28"/>
    </row>
    <row r="8" spans="1:17" ht="16.5" thickBot="1" x14ac:dyDescent="0.3">
      <c r="A8" s="18" t="s">
        <v>10</v>
      </c>
      <c r="B8" s="28" t="s">
        <v>177</v>
      </c>
      <c r="C8" s="28" t="s">
        <v>174</v>
      </c>
      <c r="D8" s="28" t="s">
        <v>174</v>
      </c>
      <c r="E8" s="28" t="s">
        <v>174</v>
      </c>
      <c r="F8" s="28" t="s">
        <v>169</v>
      </c>
      <c r="G8" s="28"/>
      <c r="H8" s="28"/>
      <c r="I8" s="28"/>
    </row>
    <row r="9" spans="1:17" ht="16.5" thickBot="1" x14ac:dyDescent="0.3">
      <c r="A9" s="18" t="s">
        <v>11</v>
      </c>
      <c r="B9" s="28" t="s">
        <v>178</v>
      </c>
      <c r="C9" s="28" t="s">
        <v>169</v>
      </c>
      <c r="D9" s="28" t="s">
        <v>171</v>
      </c>
      <c r="E9" s="28" t="s">
        <v>169</v>
      </c>
      <c r="F9" s="28" t="s">
        <v>169</v>
      </c>
      <c r="G9" s="28"/>
      <c r="H9" s="28"/>
      <c r="I9" s="28"/>
      <c r="O9" s="66" t="s">
        <v>0</v>
      </c>
      <c r="P9" s="67" t="s">
        <v>27</v>
      </c>
      <c r="Q9" s="67" t="s">
        <v>26</v>
      </c>
    </row>
    <row r="10" spans="1:17" ht="16.5" thickBot="1" x14ac:dyDescent="0.3">
      <c r="A10" s="18" t="s">
        <v>12</v>
      </c>
      <c r="B10" s="28" t="s">
        <v>179</v>
      </c>
      <c r="C10" s="28" t="s">
        <v>174</v>
      </c>
      <c r="D10" s="28" t="s">
        <v>171</v>
      </c>
      <c r="E10" s="28" t="s">
        <v>171</v>
      </c>
      <c r="F10" s="28" t="s">
        <v>169</v>
      </c>
      <c r="G10" s="28"/>
      <c r="H10" s="28"/>
      <c r="I10" s="28"/>
      <c r="O10" s="68" t="s">
        <v>1</v>
      </c>
      <c r="P10" s="69" t="s">
        <v>171</v>
      </c>
      <c r="Q10" s="69">
        <v>4</v>
      </c>
    </row>
    <row r="11" spans="1:17" ht="16.5" thickBot="1" x14ac:dyDescent="0.3">
      <c r="A11" s="18" t="s">
        <v>13</v>
      </c>
      <c r="B11" s="28" t="s">
        <v>180</v>
      </c>
      <c r="C11" s="28" t="s">
        <v>171</v>
      </c>
      <c r="D11" s="28" t="s">
        <v>174</v>
      </c>
      <c r="E11" s="28" t="s">
        <v>169</v>
      </c>
      <c r="F11" s="28" t="s">
        <v>170</v>
      </c>
      <c r="G11" s="28"/>
      <c r="H11" s="28"/>
      <c r="I11" s="28"/>
      <c r="O11" s="68"/>
      <c r="P11" s="69" t="s">
        <v>169</v>
      </c>
      <c r="Q11" s="69">
        <v>3</v>
      </c>
    </row>
    <row r="12" spans="1:17" ht="16.5" thickBot="1" x14ac:dyDescent="0.3">
      <c r="A12" s="18" t="s">
        <v>14</v>
      </c>
      <c r="B12" s="28" t="s">
        <v>181</v>
      </c>
      <c r="C12" s="28" t="s">
        <v>174</v>
      </c>
      <c r="D12" s="28" t="s">
        <v>169</v>
      </c>
      <c r="E12" s="28" t="s">
        <v>170</v>
      </c>
      <c r="F12" s="28" t="s">
        <v>171</v>
      </c>
      <c r="G12" s="28"/>
      <c r="H12" s="28"/>
      <c r="I12" s="28"/>
      <c r="O12" s="68"/>
      <c r="P12" s="69" t="s">
        <v>174</v>
      </c>
      <c r="Q12" s="69">
        <v>2</v>
      </c>
    </row>
    <row r="13" spans="1:17" ht="16.5" thickBot="1" x14ac:dyDescent="0.3">
      <c r="A13" s="18" t="s">
        <v>15</v>
      </c>
      <c r="B13" s="28" t="s">
        <v>182</v>
      </c>
      <c r="C13" s="28" t="s">
        <v>174</v>
      </c>
      <c r="D13" s="28" t="s">
        <v>170</v>
      </c>
      <c r="E13" s="28" t="s">
        <v>169</v>
      </c>
      <c r="F13" s="28" t="s">
        <v>170</v>
      </c>
      <c r="G13" s="28"/>
      <c r="H13" s="28"/>
      <c r="I13" s="28"/>
      <c r="O13" s="70"/>
      <c r="P13" s="69" t="s">
        <v>170</v>
      </c>
      <c r="Q13" s="69">
        <v>1</v>
      </c>
    </row>
    <row r="14" spans="1:17" ht="16.5" thickBot="1" x14ac:dyDescent="0.3">
      <c r="A14" s="18" t="s">
        <v>16</v>
      </c>
      <c r="B14" s="28" t="s">
        <v>183</v>
      </c>
      <c r="C14" s="28" t="s">
        <v>170</v>
      </c>
      <c r="D14" s="28" t="s">
        <v>170</v>
      </c>
      <c r="E14" s="28" t="s">
        <v>170</v>
      </c>
      <c r="F14" s="28" t="s">
        <v>169</v>
      </c>
      <c r="G14" s="28"/>
      <c r="H14" s="28"/>
      <c r="I14" s="28"/>
      <c r="O14" s="68" t="s">
        <v>2</v>
      </c>
      <c r="P14" s="69" t="s">
        <v>171</v>
      </c>
      <c r="Q14" s="69">
        <v>4</v>
      </c>
    </row>
    <row r="15" spans="1:17" ht="16.5" thickBot="1" x14ac:dyDescent="0.3">
      <c r="O15" s="68"/>
      <c r="P15" s="69" t="s">
        <v>169</v>
      </c>
      <c r="Q15" s="69">
        <v>3</v>
      </c>
    </row>
    <row r="16" spans="1:17" ht="16.5" thickBot="1" x14ac:dyDescent="0.3">
      <c r="A16" s="71" t="s">
        <v>184</v>
      </c>
      <c r="B16" s="72"/>
      <c r="C16" s="72"/>
      <c r="D16" s="72"/>
      <c r="E16" s="72"/>
      <c r="F16" s="72"/>
      <c r="G16" s="72"/>
      <c r="H16" s="72"/>
      <c r="I16" s="72"/>
      <c r="J16" s="72"/>
      <c r="L16" s="4" t="s">
        <v>46</v>
      </c>
      <c r="O16" s="68"/>
      <c r="P16" s="69" t="s">
        <v>174</v>
      </c>
      <c r="Q16" s="69">
        <v>2</v>
      </c>
    </row>
    <row r="17" spans="1:17" ht="16.5" thickBot="1" x14ac:dyDescent="0.3">
      <c r="A17" s="31" t="s">
        <v>0</v>
      </c>
      <c r="B17" s="31" t="s">
        <v>163</v>
      </c>
      <c r="C17" s="73" t="s">
        <v>164</v>
      </c>
      <c r="D17" s="73" t="s">
        <v>165</v>
      </c>
      <c r="E17" s="73" t="s">
        <v>166</v>
      </c>
      <c r="F17" s="73" t="s">
        <v>167</v>
      </c>
      <c r="G17" s="73"/>
      <c r="H17" s="73"/>
      <c r="I17" s="73"/>
      <c r="L17" s="22" t="s">
        <v>171</v>
      </c>
      <c r="M17" s="22">
        <v>4</v>
      </c>
      <c r="O17" s="70"/>
      <c r="P17" s="69" t="s">
        <v>170</v>
      </c>
      <c r="Q17" s="69">
        <v>1</v>
      </c>
    </row>
    <row r="18" spans="1:17" ht="16.5" thickBot="1" x14ac:dyDescent="0.3">
      <c r="A18" s="74" t="s">
        <v>45</v>
      </c>
      <c r="B18" s="22"/>
      <c r="C18" s="74" t="s">
        <v>123</v>
      </c>
      <c r="D18" s="74" t="s">
        <v>46</v>
      </c>
      <c r="E18" s="74" t="s">
        <v>123</v>
      </c>
      <c r="F18" s="74" t="s">
        <v>46</v>
      </c>
      <c r="G18" s="74"/>
      <c r="H18" s="74"/>
      <c r="I18" s="74"/>
      <c r="L18" s="22" t="s">
        <v>169</v>
      </c>
      <c r="M18" s="22">
        <v>3</v>
      </c>
      <c r="O18" s="68" t="s">
        <v>3</v>
      </c>
      <c r="P18" s="69" t="s">
        <v>171</v>
      </c>
      <c r="Q18" s="69">
        <v>4</v>
      </c>
    </row>
    <row r="19" spans="1:17" ht="16.5" thickBot="1" x14ac:dyDescent="0.3">
      <c r="A19" s="75" t="s">
        <v>26</v>
      </c>
      <c r="B19" s="22"/>
      <c r="C19" s="75">
        <v>4</v>
      </c>
      <c r="D19" s="75">
        <v>5</v>
      </c>
      <c r="E19" s="75">
        <v>4</v>
      </c>
      <c r="F19" s="75">
        <v>3</v>
      </c>
      <c r="G19" s="75"/>
      <c r="H19" s="75"/>
      <c r="I19" s="75"/>
      <c r="L19" s="22" t="s">
        <v>174</v>
      </c>
      <c r="M19" s="22">
        <v>2</v>
      </c>
      <c r="O19" s="68"/>
      <c r="P19" s="69" t="s">
        <v>169</v>
      </c>
      <c r="Q19" s="69">
        <v>3</v>
      </c>
    </row>
    <row r="20" spans="1:17" ht="16.5" thickBot="1" x14ac:dyDescent="0.3">
      <c r="A20" s="76" t="s">
        <v>5</v>
      </c>
      <c r="B20" s="77" t="s">
        <v>168</v>
      </c>
      <c r="C20" s="77">
        <f>IF(C3="a",4,IF(C3="b",3,IF(C3="c",2,IF(C3="d",1,0))))</f>
        <v>3</v>
      </c>
      <c r="D20" s="77">
        <f t="shared" ref="D20:F31" si="0">IF(D3="a",4,IF(D3="b",3,IF(D3="c",2,IF(D3="d",1,0))))</f>
        <v>1</v>
      </c>
      <c r="E20" s="77">
        <f t="shared" si="0"/>
        <v>4</v>
      </c>
      <c r="F20" s="77">
        <f t="shared" si="0"/>
        <v>3</v>
      </c>
      <c r="G20" s="77"/>
      <c r="H20" s="77"/>
      <c r="I20" s="77"/>
      <c r="L20" s="77" t="s">
        <v>170</v>
      </c>
      <c r="M20" s="22">
        <v>1</v>
      </c>
      <c r="O20" s="68"/>
      <c r="P20" s="69" t="s">
        <v>174</v>
      </c>
      <c r="Q20" s="69">
        <v>2</v>
      </c>
    </row>
    <row r="21" spans="1:17" ht="16.5" thickBot="1" x14ac:dyDescent="0.3">
      <c r="A21" s="76" t="s">
        <v>6</v>
      </c>
      <c r="B21" s="77" t="s">
        <v>172</v>
      </c>
      <c r="C21" s="77">
        <f t="shared" ref="C21:D31" si="1">IF(C4="a",4,IF(C4="b",3,IF(C4="c",2,IF(C4="d",1,0))))</f>
        <v>4</v>
      </c>
      <c r="D21" s="77">
        <f t="shared" si="1"/>
        <v>3</v>
      </c>
      <c r="E21" s="77">
        <f t="shared" si="0"/>
        <v>1</v>
      </c>
      <c r="F21" s="77">
        <f t="shared" si="0"/>
        <v>3</v>
      </c>
      <c r="G21" s="77"/>
      <c r="H21" s="77"/>
      <c r="I21" s="77"/>
      <c r="O21" s="70"/>
      <c r="P21" s="69" t="s">
        <v>170</v>
      </c>
      <c r="Q21" s="69">
        <v>1</v>
      </c>
    </row>
    <row r="22" spans="1:17" ht="16.5" thickBot="1" x14ac:dyDescent="0.3">
      <c r="A22" s="76" t="s">
        <v>7</v>
      </c>
      <c r="B22" s="77" t="s">
        <v>173</v>
      </c>
      <c r="C22" s="77">
        <f t="shared" si="1"/>
        <v>1</v>
      </c>
      <c r="D22" s="77">
        <f t="shared" si="1"/>
        <v>3</v>
      </c>
      <c r="E22" s="77">
        <f t="shared" si="0"/>
        <v>4</v>
      </c>
      <c r="F22" s="77">
        <f t="shared" si="0"/>
        <v>2</v>
      </c>
      <c r="G22" s="77"/>
      <c r="H22" s="77"/>
      <c r="I22" s="77"/>
      <c r="L22"/>
      <c r="M22"/>
      <c r="O22" s="68" t="s">
        <v>4</v>
      </c>
      <c r="P22" s="69" t="s">
        <v>171</v>
      </c>
      <c r="Q22" s="69">
        <v>4</v>
      </c>
    </row>
    <row r="23" spans="1:17" ht="16.5" thickBot="1" x14ac:dyDescent="0.3">
      <c r="A23" s="76" t="s">
        <v>8</v>
      </c>
      <c r="B23" s="77" t="s">
        <v>175</v>
      </c>
      <c r="C23" s="77">
        <f t="shared" si="1"/>
        <v>4</v>
      </c>
      <c r="D23" s="77">
        <f>IF(D6="a",4,IF(D6="b",3,IF(D6="c",2,IF(D6="d",1,0))))</f>
        <v>2</v>
      </c>
      <c r="E23" s="77">
        <f t="shared" si="0"/>
        <v>2</v>
      </c>
      <c r="F23" s="77">
        <f t="shared" si="0"/>
        <v>2</v>
      </c>
      <c r="G23" s="77"/>
      <c r="H23" s="77"/>
      <c r="I23" s="77"/>
      <c r="L23"/>
      <c r="M23"/>
      <c r="O23" s="68"/>
      <c r="P23" s="69" t="s">
        <v>169</v>
      </c>
      <c r="Q23" s="69">
        <v>3</v>
      </c>
    </row>
    <row r="24" spans="1:17" ht="16.5" thickBot="1" x14ac:dyDescent="0.3">
      <c r="A24" s="76" t="s">
        <v>9</v>
      </c>
      <c r="B24" s="77" t="s">
        <v>176</v>
      </c>
      <c r="C24" s="77">
        <f t="shared" si="1"/>
        <v>1</v>
      </c>
      <c r="D24" s="77">
        <f t="shared" si="1"/>
        <v>2</v>
      </c>
      <c r="E24" s="77">
        <f t="shared" si="0"/>
        <v>3</v>
      </c>
      <c r="F24" s="77">
        <f t="shared" si="0"/>
        <v>1</v>
      </c>
      <c r="G24" s="77"/>
      <c r="H24" s="77"/>
      <c r="I24" s="77"/>
      <c r="L24"/>
      <c r="M24"/>
      <c r="O24" s="68"/>
      <c r="P24" s="69" t="s">
        <v>174</v>
      </c>
      <c r="Q24" s="69">
        <v>2</v>
      </c>
    </row>
    <row r="25" spans="1:17" ht="16.5" thickBot="1" x14ac:dyDescent="0.3">
      <c r="A25" s="76" t="s">
        <v>10</v>
      </c>
      <c r="B25" s="77" t="s">
        <v>177</v>
      </c>
      <c r="C25" s="77">
        <f t="shared" si="1"/>
        <v>2</v>
      </c>
      <c r="D25" s="77">
        <f t="shared" si="1"/>
        <v>2</v>
      </c>
      <c r="E25" s="77">
        <f t="shared" si="0"/>
        <v>2</v>
      </c>
      <c r="F25" s="77">
        <f t="shared" si="0"/>
        <v>3</v>
      </c>
      <c r="G25" s="77"/>
      <c r="H25" s="77"/>
      <c r="I25" s="77"/>
      <c r="L25"/>
      <c r="M25"/>
      <c r="O25" s="70"/>
      <c r="P25" s="69" t="s">
        <v>170</v>
      </c>
      <c r="Q25" s="69">
        <v>1</v>
      </c>
    </row>
    <row r="26" spans="1:17" ht="16.5" thickBot="1" x14ac:dyDescent="0.3">
      <c r="A26" s="76" t="s">
        <v>11</v>
      </c>
      <c r="B26" s="77" t="s">
        <v>178</v>
      </c>
      <c r="C26" s="77">
        <f t="shared" si="1"/>
        <v>3</v>
      </c>
      <c r="D26" s="77">
        <f t="shared" si="1"/>
        <v>4</v>
      </c>
      <c r="E26" s="77">
        <f t="shared" si="0"/>
        <v>3</v>
      </c>
      <c r="F26" s="77">
        <f t="shared" si="0"/>
        <v>3</v>
      </c>
      <c r="G26" s="77"/>
      <c r="H26" s="77"/>
      <c r="I26" s="77"/>
      <c r="L26"/>
      <c r="M26"/>
      <c r="O26" s="68" t="s">
        <v>64</v>
      </c>
      <c r="P26" s="69" t="s">
        <v>171</v>
      </c>
      <c r="Q26" s="69">
        <v>4</v>
      </c>
    </row>
    <row r="27" spans="1:17" ht="16.5" thickBot="1" x14ac:dyDescent="0.3">
      <c r="A27" s="76" t="s">
        <v>12</v>
      </c>
      <c r="B27" s="77" t="s">
        <v>179</v>
      </c>
      <c r="C27" s="77">
        <f t="shared" si="1"/>
        <v>2</v>
      </c>
      <c r="D27" s="77">
        <f t="shared" si="1"/>
        <v>4</v>
      </c>
      <c r="E27" s="77">
        <f t="shared" si="0"/>
        <v>4</v>
      </c>
      <c r="F27" s="77">
        <f t="shared" si="0"/>
        <v>3</v>
      </c>
      <c r="G27" s="77"/>
      <c r="H27" s="77"/>
      <c r="I27" s="77"/>
      <c r="O27" s="68"/>
      <c r="P27" s="69" t="s">
        <v>169</v>
      </c>
      <c r="Q27" s="69">
        <v>3</v>
      </c>
    </row>
    <row r="28" spans="1:17" ht="16.5" thickBot="1" x14ac:dyDescent="0.3">
      <c r="A28" s="76" t="s">
        <v>13</v>
      </c>
      <c r="B28" s="77" t="s">
        <v>180</v>
      </c>
      <c r="C28" s="77">
        <f t="shared" si="1"/>
        <v>4</v>
      </c>
      <c r="D28" s="77">
        <f t="shared" si="1"/>
        <v>2</v>
      </c>
      <c r="E28" s="77">
        <f t="shared" si="0"/>
        <v>3</v>
      </c>
      <c r="F28" s="77">
        <f t="shared" si="0"/>
        <v>1</v>
      </c>
      <c r="G28" s="77"/>
      <c r="H28" s="77"/>
      <c r="I28" s="77"/>
      <c r="O28" s="68"/>
      <c r="P28" s="69" t="s">
        <v>174</v>
      </c>
      <c r="Q28" s="69">
        <v>2</v>
      </c>
    </row>
    <row r="29" spans="1:17" ht="16.5" thickBot="1" x14ac:dyDescent="0.3">
      <c r="A29" s="76" t="s">
        <v>14</v>
      </c>
      <c r="B29" s="77" t="s">
        <v>181</v>
      </c>
      <c r="C29" s="77">
        <f t="shared" si="1"/>
        <v>2</v>
      </c>
      <c r="D29" s="77">
        <f t="shared" si="1"/>
        <v>3</v>
      </c>
      <c r="E29" s="77">
        <f t="shared" si="0"/>
        <v>1</v>
      </c>
      <c r="F29" s="77">
        <f t="shared" si="0"/>
        <v>4</v>
      </c>
      <c r="G29" s="77"/>
      <c r="H29" s="77"/>
      <c r="I29" s="77"/>
      <c r="O29" s="70"/>
      <c r="P29" s="69" t="s">
        <v>170</v>
      </c>
      <c r="Q29" s="69">
        <v>1</v>
      </c>
    </row>
    <row r="30" spans="1:17" ht="16.5" thickBot="1" x14ac:dyDescent="0.3">
      <c r="A30" s="76" t="s">
        <v>15</v>
      </c>
      <c r="B30" s="77" t="s">
        <v>182</v>
      </c>
      <c r="C30" s="77">
        <f t="shared" si="1"/>
        <v>2</v>
      </c>
      <c r="D30" s="77">
        <f t="shared" si="1"/>
        <v>1</v>
      </c>
      <c r="E30" s="77">
        <f t="shared" si="0"/>
        <v>3</v>
      </c>
      <c r="F30" s="77">
        <f t="shared" si="0"/>
        <v>1</v>
      </c>
      <c r="G30" s="77"/>
      <c r="H30" s="77"/>
      <c r="I30" s="77"/>
      <c r="O30" s="68" t="s">
        <v>65</v>
      </c>
      <c r="P30" s="69" t="s">
        <v>171</v>
      </c>
      <c r="Q30" s="69">
        <v>4</v>
      </c>
    </row>
    <row r="31" spans="1:17" ht="16.5" thickBot="1" x14ac:dyDescent="0.3">
      <c r="A31" s="76" t="s">
        <v>16</v>
      </c>
      <c r="B31" s="77" t="s">
        <v>183</v>
      </c>
      <c r="C31" s="77">
        <f t="shared" si="1"/>
        <v>1</v>
      </c>
      <c r="D31" s="77">
        <f t="shared" si="1"/>
        <v>1</v>
      </c>
      <c r="E31" s="77">
        <f t="shared" si="0"/>
        <v>1</v>
      </c>
      <c r="F31" s="77">
        <f t="shared" si="0"/>
        <v>3</v>
      </c>
      <c r="G31" s="77"/>
      <c r="H31" s="77"/>
      <c r="I31" s="77"/>
      <c r="O31" s="68"/>
      <c r="P31" s="69" t="s">
        <v>169</v>
      </c>
      <c r="Q31" s="69">
        <v>3</v>
      </c>
    </row>
    <row r="32" spans="1:17" ht="16.5" thickBot="1" x14ac:dyDescent="0.3">
      <c r="C32" s="4">
        <f>SUM(C20:C31)</f>
        <v>29</v>
      </c>
      <c r="D32" s="4">
        <f t="shared" ref="D32" si="2">SUM(D20:D31)</f>
        <v>28</v>
      </c>
      <c r="E32" s="4">
        <f>SUM(E20:E31)</f>
        <v>31</v>
      </c>
      <c r="F32" s="4">
        <f>SUM(F20:F31)</f>
        <v>29</v>
      </c>
      <c r="O32" s="68"/>
      <c r="P32" s="69" t="s">
        <v>174</v>
      </c>
      <c r="Q32" s="69">
        <v>2</v>
      </c>
    </row>
    <row r="33" spans="1:17" ht="16.5" thickBot="1" x14ac:dyDescent="0.3">
      <c r="A33" s="71" t="s">
        <v>185</v>
      </c>
      <c r="O33" s="70"/>
      <c r="P33" s="69" t="s">
        <v>170</v>
      </c>
      <c r="Q33" s="69">
        <v>1</v>
      </c>
    </row>
    <row r="34" spans="1:17" ht="16.5" thickBot="1" x14ac:dyDescent="0.3">
      <c r="C34" s="78">
        <f>SQRT((C20^2)+(C21^2)+(C22^2)+(C23^2)+(C24^2)+(C25^2)+(C26^2)+(C27^2)+(C28^2)+(C29^2)+(C30^2)+(C31^2))</f>
        <v>9.2195444572928871</v>
      </c>
      <c r="D34" s="78">
        <f t="shared" ref="D34" si="3">SQRT((D20^2)+(D21^2)+(D22^2)+(D23^2)+(D24^2)+(D25^2)+(D26^2)+(D27^2)+(D28^2)+(D29^2)+(D30^2)+(D31^2))</f>
        <v>8.8317608663278477</v>
      </c>
      <c r="E34" s="78">
        <f>SQRT((E20^2)+(E21^2)+(E22^2)+(E23^2)+(E24^2)+(E25^2)+(E26^2)+(E27^2)+(E28^2)+(E29^2)+(E30^2)+(E31^2))</f>
        <v>9.7467943448089631</v>
      </c>
      <c r="F34" s="78">
        <f>SQRT((F20^2)+(F21^2)+(F22^2)+(F23^2)+(F24^2)+(F25^2)+(F26^2)+(F27^2)+(F28^2)+(F29^2)+(F30^2)+(F31^2))</f>
        <v>9</v>
      </c>
      <c r="G34" s="78"/>
      <c r="H34" s="78"/>
      <c r="I34" s="78"/>
      <c r="O34" s="68" t="s">
        <v>66</v>
      </c>
      <c r="P34" s="69" t="s">
        <v>171</v>
      </c>
      <c r="Q34" s="69">
        <v>4</v>
      </c>
    </row>
    <row r="35" spans="1:17" ht="16.5" thickBot="1" x14ac:dyDescent="0.3">
      <c r="O35" s="68"/>
      <c r="P35" s="69" t="s">
        <v>169</v>
      </c>
      <c r="Q35" s="69">
        <v>3</v>
      </c>
    </row>
    <row r="36" spans="1:17" ht="16.5" thickBot="1" x14ac:dyDescent="0.3">
      <c r="A36" s="71" t="s">
        <v>61</v>
      </c>
      <c r="B36" s="72"/>
      <c r="C36" s="72"/>
      <c r="D36" s="72"/>
      <c r="E36" s="72"/>
      <c r="F36" s="72"/>
      <c r="G36" s="72"/>
      <c r="H36" s="72"/>
      <c r="I36" s="72"/>
      <c r="J36" s="72"/>
      <c r="O36" s="68"/>
      <c r="P36" s="69" t="s">
        <v>174</v>
      </c>
      <c r="Q36" s="69">
        <v>2</v>
      </c>
    </row>
    <row r="37" spans="1:17" ht="16.5" thickBot="1" x14ac:dyDescent="0.3">
      <c r="A37" s="31" t="s">
        <v>0</v>
      </c>
      <c r="B37" s="31" t="s">
        <v>163</v>
      </c>
      <c r="C37" s="73" t="s">
        <v>164</v>
      </c>
      <c r="D37" s="73" t="s">
        <v>165</v>
      </c>
      <c r="E37" s="73" t="s">
        <v>166</v>
      </c>
      <c r="F37" s="73" t="s">
        <v>167</v>
      </c>
      <c r="G37" s="73"/>
      <c r="H37" s="73"/>
      <c r="I37" s="73"/>
      <c r="O37" s="70"/>
      <c r="P37" s="69" t="s">
        <v>170</v>
      </c>
      <c r="Q37" s="69">
        <v>1</v>
      </c>
    </row>
    <row r="38" spans="1:17" ht="16.5" thickBot="1" x14ac:dyDescent="0.3">
      <c r="A38" s="74" t="s">
        <v>45</v>
      </c>
      <c r="B38" s="22"/>
      <c r="C38" s="74" t="s">
        <v>123</v>
      </c>
      <c r="D38" s="74" t="s">
        <v>46</v>
      </c>
      <c r="E38" s="74" t="s">
        <v>123</v>
      </c>
      <c r="F38" s="74" t="s">
        <v>46</v>
      </c>
      <c r="G38" s="74"/>
      <c r="H38" s="74"/>
      <c r="I38" s="74"/>
      <c r="O38" s="68" t="s">
        <v>186</v>
      </c>
      <c r="P38" s="69" t="s">
        <v>171</v>
      </c>
      <c r="Q38" s="69">
        <v>4</v>
      </c>
    </row>
    <row r="39" spans="1:17" ht="16.5" thickBot="1" x14ac:dyDescent="0.3">
      <c r="A39" s="75" t="s">
        <v>26</v>
      </c>
      <c r="B39" s="22"/>
      <c r="C39" s="75">
        <v>4</v>
      </c>
      <c r="D39" s="75">
        <v>5</v>
      </c>
      <c r="E39" s="75">
        <v>4</v>
      </c>
      <c r="F39" s="75">
        <v>3</v>
      </c>
      <c r="G39" s="75"/>
      <c r="H39" s="75"/>
      <c r="I39" s="75"/>
      <c r="O39" s="68"/>
      <c r="P39" s="69" t="s">
        <v>169</v>
      </c>
      <c r="Q39" s="69">
        <v>3</v>
      </c>
    </row>
    <row r="40" spans="1:17" ht="16.5" thickBot="1" x14ac:dyDescent="0.3">
      <c r="A40" s="76" t="s">
        <v>5</v>
      </c>
      <c r="B40" s="77" t="s">
        <v>168</v>
      </c>
      <c r="C40" s="79">
        <f>C20/C$34</f>
        <v>0.32539568672798425</v>
      </c>
      <c r="D40" s="79">
        <f>D20/D$34</f>
        <v>0.11322770341445956</v>
      </c>
      <c r="E40" s="79">
        <f>E20/E$34</f>
        <v>0.41039134083406165</v>
      </c>
      <c r="F40" s="79">
        <f>F20/F$34</f>
        <v>0.33333333333333331</v>
      </c>
      <c r="G40" s="79"/>
      <c r="H40" s="79"/>
      <c r="I40" s="79"/>
      <c r="O40" s="68"/>
      <c r="P40" s="69" t="s">
        <v>174</v>
      </c>
      <c r="Q40" s="69">
        <v>2</v>
      </c>
    </row>
    <row r="41" spans="1:17" ht="16.5" thickBot="1" x14ac:dyDescent="0.3">
      <c r="A41" s="76" t="s">
        <v>6</v>
      </c>
      <c r="B41" s="77" t="s">
        <v>172</v>
      </c>
      <c r="C41" s="79">
        <f t="shared" ref="C41:F51" si="4">C21/C$34</f>
        <v>0.43386091563731233</v>
      </c>
      <c r="D41" s="79">
        <f t="shared" si="4"/>
        <v>0.33968311024337872</v>
      </c>
      <c r="E41" s="79">
        <f t="shared" si="4"/>
        <v>0.10259783520851541</v>
      </c>
      <c r="F41" s="79">
        <f t="shared" si="4"/>
        <v>0.33333333333333331</v>
      </c>
      <c r="G41" s="79"/>
      <c r="H41" s="79"/>
      <c r="I41" s="79"/>
      <c r="O41" s="70"/>
      <c r="P41" s="69" t="s">
        <v>170</v>
      </c>
      <c r="Q41" s="69">
        <v>1</v>
      </c>
    </row>
    <row r="42" spans="1:17" x14ac:dyDescent="0.25">
      <c r="A42" s="76" t="s">
        <v>7</v>
      </c>
      <c r="B42" s="77" t="s">
        <v>173</v>
      </c>
      <c r="C42" s="79">
        <f t="shared" si="4"/>
        <v>0.10846522890932808</v>
      </c>
      <c r="D42" s="79">
        <f t="shared" si="4"/>
        <v>0.33968311024337872</v>
      </c>
      <c r="E42" s="79">
        <f t="shared" si="4"/>
        <v>0.41039134083406165</v>
      </c>
      <c r="F42" s="79">
        <f t="shared" si="4"/>
        <v>0.22222222222222221</v>
      </c>
      <c r="G42" s="79"/>
      <c r="H42" s="79"/>
      <c r="I42" s="79"/>
    </row>
    <row r="43" spans="1:17" x14ac:dyDescent="0.25">
      <c r="A43" s="76" t="s">
        <v>8</v>
      </c>
      <c r="B43" s="77" t="s">
        <v>175</v>
      </c>
      <c r="C43" s="79">
        <f t="shared" si="4"/>
        <v>0.43386091563731233</v>
      </c>
      <c r="D43" s="79">
        <f t="shared" si="4"/>
        <v>0.22645540682891913</v>
      </c>
      <c r="E43" s="79">
        <f t="shared" si="4"/>
        <v>0.20519567041703082</v>
      </c>
      <c r="F43" s="79">
        <f t="shared" si="4"/>
        <v>0.22222222222222221</v>
      </c>
      <c r="G43" s="79"/>
      <c r="H43" s="79"/>
      <c r="I43" s="79"/>
    </row>
    <row r="44" spans="1:17" x14ac:dyDescent="0.25">
      <c r="A44" s="76" t="s">
        <v>9</v>
      </c>
      <c r="B44" s="77" t="s">
        <v>176</v>
      </c>
      <c r="C44" s="79">
        <f t="shared" si="4"/>
        <v>0.10846522890932808</v>
      </c>
      <c r="D44" s="79">
        <f t="shared" si="4"/>
        <v>0.22645540682891913</v>
      </c>
      <c r="E44" s="79">
        <f t="shared" si="4"/>
        <v>0.30779350562554625</v>
      </c>
      <c r="F44" s="79">
        <f t="shared" si="4"/>
        <v>0.1111111111111111</v>
      </c>
      <c r="G44" s="79"/>
      <c r="H44" s="79"/>
      <c r="I44" s="79"/>
    </row>
    <row r="45" spans="1:17" x14ac:dyDescent="0.25">
      <c r="A45" s="76" t="s">
        <v>10</v>
      </c>
      <c r="B45" s="77" t="s">
        <v>177</v>
      </c>
      <c r="C45" s="79">
        <f t="shared" si="4"/>
        <v>0.21693045781865616</v>
      </c>
      <c r="D45" s="79">
        <f t="shared" si="4"/>
        <v>0.22645540682891913</v>
      </c>
      <c r="E45" s="79">
        <f t="shared" si="4"/>
        <v>0.20519567041703082</v>
      </c>
      <c r="F45" s="79">
        <f t="shared" si="4"/>
        <v>0.33333333333333331</v>
      </c>
      <c r="G45" s="79"/>
      <c r="H45" s="79"/>
      <c r="I45" s="79"/>
    </row>
    <row r="46" spans="1:17" x14ac:dyDescent="0.25">
      <c r="A46" s="76" t="s">
        <v>11</v>
      </c>
      <c r="B46" s="77" t="s">
        <v>178</v>
      </c>
      <c r="C46" s="79">
        <f t="shared" si="4"/>
        <v>0.32539568672798425</v>
      </c>
      <c r="D46" s="79">
        <f t="shared" si="4"/>
        <v>0.45291081365783825</v>
      </c>
      <c r="E46" s="79">
        <f t="shared" si="4"/>
        <v>0.30779350562554625</v>
      </c>
      <c r="F46" s="79">
        <f t="shared" si="4"/>
        <v>0.33333333333333331</v>
      </c>
      <c r="G46" s="79"/>
      <c r="H46" s="79"/>
      <c r="I46" s="79"/>
    </row>
    <row r="47" spans="1:17" x14ac:dyDescent="0.25">
      <c r="A47" s="76" t="s">
        <v>12</v>
      </c>
      <c r="B47" s="77" t="s">
        <v>179</v>
      </c>
      <c r="C47" s="79">
        <f t="shared" si="4"/>
        <v>0.21693045781865616</v>
      </c>
      <c r="D47" s="79">
        <f t="shared" si="4"/>
        <v>0.45291081365783825</v>
      </c>
      <c r="E47" s="79">
        <f t="shared" si="4"/>
        <v>0.41039134083406165</v>
      </c>
      <c r="F47" s="79">
        <f t="shared" si="4"/>
        <v>0.33333333333333331</v>
      </c>
      <c r="G47" s="79"/>
      <c r="H47" s="79"/>
      <c r="I47" s="79"/>
    </row>
    <row r="48" spans="1:17" x14ac:dyDescent="0.25">
      <c r="A48" s="76" t="s">
        <v>13</v>
      </c>
      <c r="B48" s="77" t="s">
        <v>180</v>
      </c>
      <c r="C48" s="79">
        <f t="shared" si="4"/>
        <v>0.43386091563731233</v>
      </c>
      <c r="D48" s="79">
        <f t="shared" si="4"/>
        <v>0.22645540682891913</v>
      </c>
      <c r="E48" s="79">
        <f t="shared" si="4"/>
        <v>0.30779350562554625</v>
      </c>
      <c r="F48" s="79">
        <f t="shared" si="4"/>
        <v>0.1111111111111111</v>
      </c>
      <c r="G48" s="79"/>
      <c r="H48" s="79"/>
      <c r="I48" s="79"/>
    </row>
    <row r="49" spans="1:10" x14ac:dyDescent="0.25">
      <c r="A49" s="76" t="s">
        <v>14</v>
      </c>
      <c r="B49" s="77" t="s">
        <v>181</v>
      </c>
      <c r="C49" s="79">
        <f t="shared" si="4"/>
        <v>0.21693045781865616</v>
      </c>
      <c r="D49" s="79">
        <f t="shared" si="4"/>
        <v>0.33968311024337872</v>
      </c>
      <c r="E49" s="79">
        <f t="shared" si="4"/>
        <v>0.10259783520851541</v>
      </c>
      <c r="F49" s="79">
        <f t="shared" si="4"/>
        <v>0.44444444444444442</v>
      </c>
      <c r="G49" s="79"/>
      <c r="H49" s="79"/>
      <c r="I49" s="79"/>
    </row>
    <row r="50" spans="1:10" x14ac:dyDescent="0.25">
      <c r="A50" s="76" t="s">
        <v>15</v>
      </c>
      <c r="B50" s="77" t="s">
        <v>182</v>
      </c>
      <c r="C50" s="79">
        <f t="shared" si="4"/>
        <v>0.21693045781865616</v>
      </c>
      <c r="D50" s="79">
        <f t="shared" si="4"/>
        <v>0.11322770341445956</v>
      </c>
      <c r="E50" s="79">
        <f t="shared" si="4"/>
        <v>0.30779350562554625</v>
      </c>
      <c r="F50" s="79">
        <f t="shared" si="4"/>
        <v>0.1111111111111111</v>
      </c>
      <c r="G50" s="79"/>
      <c r="H50" s="79"/>
      <c r="I50" s="79"/>
    </row>
    <row r="51" spans="1:10" x14ac:dyDescent="0.25">
      <c r="A51" s="76" t="s">
        <v>16</v>
      </c>
      <c r="B51" s="77" t="s">
        <v>183</v>
      </c>
      <c r="C51" s="79">
        <f t="shared" si="4"/>
        <v>0.10846522890932808</v>
      </c>
      <c r="D51" s="79">
        <f t="shared" si="4"/>
        <v>0.11322770341445956</v>
      </c>
      <c r="E51" s="79">
        <f t="shared" si="4"/>
        <v>0.10259783520851541</v>
      </c>
      <c r="F51" s="79">
        <f t="shared" si="4"/>
        <v>0.33333333333333331</v>
      </c>
      <c r="G51" s="79"/>
      <c r="H51" s="79"/>
      <c r="I51" s="79"/>
    </row>
    <row r="53" spans="1:10" x14ac:dyDescent="0.25">
      <c r="A53" s="71" t="s">
        <v>187</v>
      </c>
      <c r="B53" s="72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31" t="s">
        <v>0</v>
      </c>
      <c r="B54" s="31" t="s">
        <v>163</v>
      </c>
      <c r="C54" s="73" t="s">
        <v>164</v>
      </c>
      <c r="D54" s="73" t="s">
        <v>165</v>
      </c>
      <c r="E54" s="73" t="s">
        <v>166</v>
      </c>
      <c r="F54" s="73" t="s">
        <v>167</v>
      </c>
      <c r="G54" s="73"/>
      <c r="H54" s="73"/>
      <c r="I54" s="73"/>
    </row>
    <row r="55" spans="1:10" x14ac:dyDescent="0.25">
      <c r="A55" s="74" t="s">
        <v>45</v>
      </c>
      <c r="B55" s="22"/>
      <c r="C55" s="74" t="s">
        <v>123</v>
      </c>
      <c r="D55" s="74" t="s">
        <v>46</v>
      </c>
      <c r="E55" s="74" t="s">
        <v>123</v>
      </c>
      <c r="F55" s="74" t="s">
        <v>46</v>
      </c>
      <c r="G55" s="74"/>
      <c r="H55" s="74"/>
      <c r="I55" s="74"/>
    </row>
    <row r="56" spans="1:10" x14ac:dyDescent="0.25">
      <c r="A56" s="75" t="s">
        <v>26</v>
      </c>
      <c r="B56" s="22"/>
      <c r="C56" s="75">
        <v>4</v>
      </c>
      <c r="D56" s="75">
        <v>5</v>
      </c>
      <c r="E56" s="75">
        <v>4</v>
      </c>
      <c r="F56" s="75">
        <v>3</v>
      </c>
      <c r="G56" s="75"/>
      <c r="H56" s="75"/>
      <c r="I56" s="75"/>
    </row>
    <row r="57" spans="1:10" x14ac:dyDescent="0.25">
      <c r="A57" s="76" t="s">
        <v>5</v>
      </c>
      <c r="B57" s="77" t="s">
        <v>168</v>
      </c>
      <c r="C57" s="79">
        <f>C40*C$56</f>
        <v>1.301582746911937</v>
      </c>
      <c r="D57" s="79">
        <f t="shared" ref="D57:F68" si="5">D40*D$56</f>
        <v>0.56613851707229779</v>
      </c>
      <c r="E57" s="79">
        <f t="shared" si="5"/>
        <v>1.6415653633362466</v>
      </c>
      <c r="F57" s="80">
        <f t="shared" si="5"/>
        <v>1</v>
      </c>
      <c r="G57" s="79"/>
      <c r="H57" s="79"/>
      <c r="I57" s="79"/>
    </row>
    <row r="58" spans="1:10" x14ac:dyDescent="0.25">
      <c r="A58" s="76" t="s">
        <v>6</v>
      </c>
      <c r="B58" s="77" t="s">
        <v>172</v>
      </c>
      <c r="C58" s="79">
        <f t="shared" ref="C58:D68" si="6">C41*C$56</f>
        <v>1.7354436625492493</v>
      </c>
      <c r="D58" s="79">
        <f t="shared" si="6"/>
        <v>1.6984155512168937</v>
      </c>
      <c r="E58" s="79">
        <f t="shared" si="5"/>
        <v>0.41039134083406165</v>
      </c>
      <c r="F58" s="80">
        <f t="shared" si="5"/>
        <v>1</v>
      </c>
      <c r="G58" s="79"/>
      <c r="H58" s="79"/>
      <c r="I58" s="79"/>
    </row>
    <row r="59" spans="1:10" x14ac:dyDescent="0.25">
      <c r="A59" s="76" t="s">
        <v>7</v>
      </c>
      <c r="B59" s="77" t="s">
        <v>173</v>
      </c>
      <c r="C59" s="79">
        <f t="shared" si="6"/>
        <v>0.43386091563731233</v>
      </c>
      <c r="D59" s="79">
        <f t="shared" si="6"/>
        <v>1.6984155512168937</v>
      </c>
      <c r="E59" s="79">
        <f t="shared" si="5"/>
        <v>1.6415653633362466</v>
      </c>
      <c r="F59" s="80">
        <f t="shared" si="5"/>
        <v>0.66666666666666663</v>
      </c>
      <c r="G59" s="79"/>
      <c r="H59" s="79"/>
      <c r="I59" s="79"/>
    </row>
    <row r="60" spans="1:10" x14ac:dyDescent="0.25">
      <c r="A60" s="76" t="s">
        <v>8</v>
      </c>
      <c r="B60" s="77" t="s">
        <v>175</v>
      </c>
      <c r="C60" s="79">
        <f t="shared" si="6"/>
        <v>1.7354436625492493</v>
      </c>
      <c r="D60" s="79">
        <f t="shared" si="6"/>
        <v>1.1322770341445956</v>
      </c>
      <c r="E60" s="79">
        <f t="shared" si="5"/>
        <v>0.82078268166812329</v>
      </c>
      <c r="F60" s="80">
        <f t="shared" si="5"/>
        <v>0.66666666666666663</v>
      </c>
      <c r="G60" s="79"/>
      <c r="H60" s="79"/>
      <c r="I60" s="79"/>
    </row>
    <row r="61" spans="1:10" x14ac:dyDescent="0.25">
      <c r="A61" s="76" t="s">
        <v>9</v>
      </c>
      <c r="B61" s="77" t="s">
        <v>176</v>
      </c>
      <c r="C61" s="79">
        <f t="shared" si="6"/>
        <v>0.43386091563731233</v>
      </c>
      <c r="D61" s="79">
        <f t="shared" si="6"/>
        <v>1.1322770341445956</v>
      </c>
      <c r="E61" s="79">
        <f t="shared" si="5"/>
        <v>1.231174022502185</v>
      </c>
      <c r="F61" s="80">
        <f t="shared" si="5"/>
        <v>0.33333333333333331</v>
      </c>
      <c r="G61" s="79"/>
      <c r="H61" s="79"/>
      <c r="I61" s="79"/>
    </row>
    <row r="62" spans="1:10" x14ac:dyDescent="0.25">
      <c r="A62" s="76" t="s">
        <v>10</v>
      </c>
      <c r="B62" s="77" t="s">
        <v>177</v>
      </c>
      <c r="C62" s="79">
        <f t="shared" si="6"/>
        <v>0.86772183127462466</v>
      </c>
      <c r="D62" s="79">
        <f t="shared" si="6"/>
        <v>1.1322770341445956</v>
      </c>
      <c r="E62" s="79">
        <f t="shared" si="5"/>
        <v>0.82078268166812329</v>
      </c>
      <c r="F62" s="80">
        <f t="shared" si="5"/>
        <v>1</v>
      </c>
      <c r="G62" s="79"/>
      <c r="H62" s="79"/>
      <c r="I62" s="79"/>
    </row>
    <row r="63" spans="1:10" x14ac:dyDescent="0.25">
      <c r="A63" s="76" t="s">
        <v>11</v>
      </c>
      <c r="B63" s="77" t="s">
        <v>178</v>
      </c>
      <c r="C63" s="79">
        <f t="shared" si="6"/>
        <v>1.301582746911937</v>
      </c>
      <c r="D63" s="79">
        <f t="shared" si="6"/>
        <v>2.2645540682891911</v>
      </c>
      <c r="E63" s="79">
        <f t="shared" si="5"/>
        <v>1.231174022502185</v>
      </c>
      <c r="F63" s="80">
        <f t="shared" si="5"/>
        <v>1</v>
      </c>
      <c r="G63" s="79"/>
      <c r="H63" s="79"/>
      <c r="I63" s="79"/>
    </row>
    <row r="64" spans="1:10" x14ac:dyDescent="0.25">
      <c r="A64" s="76" t="s">
        <v>12</v>
      </c>
      <c r="B64" s="77" t="s">
        <v>179</v>
      </c>
      <c r="C64" s="79">
        <f t="shared" si="6"/>
        <v>0.86772183127462466</v>
      </c>
      <c r="D64" s="79">
        <f t="shared" si="6"/>
        <v>2.2645540682891911</v>
      </c>
      <c r="E64" s="79">
        <f t="shared" si="5"/>
        <v>1.6415653633362466</v>
      </c>
      <c r="F64" s="80">
        <f t="shared" si="5"/>
        <v>1</v>
      </c>
      <c r="G64" s="79"/>
      <c r="H64" s="79"/>
      <c r="I64" s="79"/>
    </row>
    <row r="65" spans="1:9" x14ac:dyDescent="0.25">
      <c r="A65" s="76" t="s">
        <v>13</v>
      </c>
      <c r="B65" s="77" t="s">
        <v>180</v>
      </c>
      <c r="C65" s="79">
        <f t="shared" si="6"/>
        <v>1.7354436625492493</v>
      </c>
      <c r="D65" s="79">
        <f t="shared" si="6"/>
        <v>1.1322770341445956</v>
      </c>
      <c r="E65" s="79">
        <f t="shared" si="5"/>
        <v>1.231174022502185</v>
      </c>
      <c r="F65" s="80">
        <f t="shared" si="5"/>
        <v>0.33333333333333331</v>
      </c>
      <c r="G65" s="79"/>
      <c r="H65" s="79"/>
      <c r="I65" s="79"/>
    </row>
    <row r="66" spans="1:9" x14ac:dyDescent="0.25">
      <c r="A66" s="76" t="s">
        <v>14</v>
      </c>
      <c r="B66" s="77" t="s">
        <v>181</v>
      </c>
      <c r="C66" s="79">
        <f t="shared" si="6"/>
        <v>0.86772183127462466</v>
      </c>
      <c r="D66" s="79">
        <f t="shared" si="6"/>
        <v>1.6984155512168937</v>
      </c>
      <c r="E66" s="79">
        <f t="shared" si="5"/>
        <v>0.41039134083406165</v>
      </c>
      <c r="F66" s="80">
        <f t="shared" si="5"/>
        <v>1.3333333333333333</v>
      </c>
      <c r="G66" s="79"/>
      <c r="H66" s="79"/>
      <c r="I66" s="79"/>
    </row>
    <row r="67" spans="1:9" x14ac:dyDescent="0.25">
      <c r="A67" s="76" t="s">
        <v>15</v>
      </c>
      <c r="B67" s="77" t="s">
        <v>182</v>
      </c>
      <c r="C67" s="79">
        <f t="shared" si="6"/>
        <v>0.86772183127462466</v>
      </c>
      <c r="D67" s="79">
        <f t="shared" si="6"/>
        <v>0.56613851707229779</v>
      </c>
      <c r="E67" s="79">
        <f t="shared" si="5"/>
        <v>1.231174022502185</v>
      </c>
      <c r="F67" s="80">
        <f t="shared" si="5"/>
        <v>0.33333333333333331</v>
      </c>
      <c r="G67" s="79"/>
      <c r="H67" s="79"/>
      <c r="I67" s="79"/>
    </row>
    <row r="68" spans="1:9" x14ac:dyDescent="0.25">
      <c r="A68" s="76" t="s">
        <v>16</v>
      </c>
      <c r="B68" s="77" t="s">
        <v>183</v>
      </c>
      <c r="C68" s="79">
        <f t="shared" si="6"/>
        <v>0.43386091563731233</v>
      </c>
      <c r="D68" s="79">
        <f t="shared" si="6"/>
        <v>0.56613851707229779</v>
      </c>
      <c r="E68" s="79">
        <f t="shared" si="5"/>
        <v>0.41039134083406165</v>
      </c>
      <c r="F68" s="80">
        <f t="shared" si="5"/>
        <v>1</v>
      </c>
      <c r="G68" s="79"/>
      <c r="H68" s="79"/>
      <c r="I68" s="79"/>
    </row>
    <row r="71" spans="1:9" x14ac:dyDescent="0.25">
      <c r="A71" s="4" t="s">
        <v>171</v>
      </c>
      <c r="B71" s="22" t="s">
        <v>188</v>
      </c>
      <c r="C71" s="81">
        <f>IF(C$55="benefit", MAX(C57:C68),MIN(C57:C68))</f>
        <v>0.43386091563731233</v>
      </c>
      <c r="D71" s="81">
        <f t="shared" ref="D71" si="7">IF(D$55="benefit", MAX(D57:D68),MIN(D57:D68))</f>
        <v>2.2645540682891911</v>
      </c>
      <c r="E71" s="81">
        <f>IF(E$55="benefit", MAX(E57:E68),MIN(E57:E68))</f>
        <v>0.41039134083406165</v>
      </c>
      <c r="F71" s="81">
        <f>IF(F$55="benefit", MAX(F57:F68),MIN(F57:F68))</f>
        <v>1.3333333333333333</v>
      </c>
      <c r="G71" s="81"/>
      <c r="H71" s="81"/>
      <c r="I71" s="81"/>
    </row>
    <row r="72" spans="1:9" x14ac:dyDescent="0.25">
      <c r="B72" s="22" t="s">
        <v>189</v>
      </c>
      <c r="C72" s="81">
        <f>IF(C$55="benefit", MIN(C57:C68),MAX(C57:C68))</f>
        <v>1.7354436625492493</v>
      </c>
      <c r="D72" s="81">
        <f t="shared" ref="D72" si="8">IF(D$55="benefit", MIN(D57:D68),MAX(D57:D68))</f>
        <v>0.56613851707229779</v>
      </c>
      <c r="E72" s="81">
        <f>IF(E$55="benefit", MIN(E57:E68),MAX(E57:E68))</f>
        <v>1.6415653633362466</v>
      </c>
      <c r="F72" s="81">
        <f>IF(F$55="benefit", MIN(F57:F68),MAX(F57:F68))</f>
        <v>0.33333333333333331</v>
      </c>
      <c r="G72" s="81"/>
      <c r="H72" s="81"/>
      <c r="I72" s="81"/>
    </row>
    <row r="74" spans="1:9" x14ac:dyDescent="0.25">
      <c r="A74" s="31" t="s">
        <v>0</v>
      </c>
      <c r="B74" s="31" t="s">
        <v>163</v>
      </c>
      <c r="C74" s="82" t="s">
        <v>190</v>
      </c>
      <c r="D74" s="82" t="s">
        <v>191</v>
      </c>
      <c r="E74" s="82" t="s">
        <v>192</v>
      </c>
      <c r="F74" s="82" t="s">
        <v>193</v>
      </c>
    </row>
    <row r="75" spans="1:9" x14ac:dyDescent="0.25">
      <c r="A75" s="76" t="s">
        <v>5</v>
      </c>
      <c r="B75" s="77" t="s">
        <v>168</v>
      </c>
      <c r="C75" s="81">
        <f>SQRT((C$71-C57)^2+(D$71-D57)^2+(E$71-E57)^2+(F$71-F57)^2)</f>
        <v>2.2944404864544414</v>
      </c>
      <c r="D75" s="81">
        <f>SQRT((C$72-C57)^2+(D$72-D57)^2+(E$72-E57)^2+(F$72-F57)^2)</f>
        <v>0.79541167866840601</v>
      </c>
      <c r="E75" s="81">
        <f>D75/(D75+C75)</f>
        <v>0.25742709882586945</v>
      </c>
      <c r="F75" s="22">
        <f>RANK(E75,$E$75:$E$86,0)</f>
        <v>11</v>
      </c>
    </row>
    <row r="76" spans="1:9" x14ac:dyDescent="0.25">
      <c r="A76" s="76" t="s">
        <v>6</v>
      </c>
      <c r="B76" s="77" t="s">
        <v>172</v>
      </c>
      <c r="C76" s="81">
        <f t="shared" ref="C76:C86" si="9">SQRT((C$71-C58)^2+(D$71-D58)^2+(E$71-E58)^2+(F$71-F58)^2)</f>
        <v>1.4579923109134543</v>
      </c>
      <c r="D76" s="81">
        <f t="shared" ref="D76:D86" si="10">SQRT((C$72-C58)^2+(D$72-D58)^2+(E$72-E58)^2+(F$72-F58)^2)</f>
        <v>1.8006346659386343</v>
      </c>
      <c r="E76" s="81">
        <f t="shared" ref="E76:E86" si="11">D76/(D76+C76)</f>
        <v>0.55257465144970053</v>
      </c>
      <c r="F76" s="22">
        <f t="shared" ref="F76:F86" si="12">RANK(E76,$E$75:$E$86,0)</f>
        <v>4</v>
      </c>
    </row>
    <row r="77" spans="1:9" x14ac:dyDescent="0.25">
      <c r="A77" s="76" t="s">
        <v>7</v>
      </c>
      <c r="B77" s="77" t="s">
        <v>173</v>
      </c>
      <c r="C77" s="81">
        <f t="shared" si="9"/>
        <v>1.5102141366844224</v>
      </c>
      <c r="D77" s="81">
        <f t="shared" si="10"/>
        <v>1.7570657472676476</v>
      </c>
      <c r="E77" s="81">
        <f t="shared" si="11"/>
        <v>0.5377763184286245</v>
      </c>
      <c r="F77" s="22">
        <f t="shared" si="12"/>
        <v>5</v>
      </c>
    </row>
    <row r="78" spans="1:9" x14ac:dyDescent="0.25">
      <c r="A78" s="76" t="s">
        <v>8</v>
      </c>
      <c r="B78" s="77" t="s">
        <v>175</v>
      </c>
      <c r="C78" s="81">
        <f t="shared" si="9"/>
        <v>1.8944747098301757</v>
      </c>
      <c r="D78" s="81">
        <f t="shared" si="10"/>
        <v>1.0513363601389649</v>
      </c>
      <c r="E78" s="81">
        <f t="shared" si="11"/>
        <v>0.35689198498055014</v>
      </c>
      <c r="F78" s="22">
        <f t="shared" si="12"/>
        <v>9</v>
      </c>
    </row>
    <row r="79" spans="1:9" x14ac:dyDescent="0.25">
      <c r="A79" s="76" t="s">
        <v>9</v>
      </c>
      <c r="B79" s="77" t="s">
        <v>176</v>
      </c>
      <c r="C79" s="81">
        <f t="shared" si="9"/>
        <v>1.7192252594054096</v>
      </c>
      <c r="D79" s="81">
        <f t="shared" si="10"/>
        <v>1.4775153197863036</v>
      </c>
      <c r="E79" s="81">
        <f t="shared" si="11"/>
        <v>0.46219431423487267</v>
      </c>
      <c r="F79" s="22">
        <f t="shared" si="12"/>
        <v>8</v>
      </c>
    </row>
    <row r="80" spans="1:9" x14ac:dyDescent="0.25">
      <c r="A80" s="76" t="s">
        <v>10</v>
      </c>
      <c r="B80" s="77" t="s">
        <v>177</v>
      </c>
      <c r="C80" s="81">
        <f t="shared" si="9"/>
        <v>1.3228071438844058</v>
      </c>
      <c r="D80" s="81">
        <f t="shared" si="10"/>
        <v>1.4803994906626283</v>
      </c>
      <c r="E80" s="81">
        <f t="shared" si="11"/>
        <v>0.52810929897854064</v>
      </c>
      <c r="F80" s="22">
        <f t="shared" si="12"/>
        <v>6</v>
      </c>
    </row>
    <row r="81" spans="1:6" x14ac:dyDescent="0.25">
      <c r="A81" s="76" t="s">
        <v>11</v>
      </c>
      <c r="B81" s="77" t="s">
        <v>178</v>
      </c>
      <c r="C81" s="81">
        <f t="shared" si="9"/>
        <v>1.2400550383382245</v>
      </c>
      <c r="D81" s="81">
        <f t="shared" si="10"/>
        <v>1.9198219125244544</v>
      </c>
      <c r="E81" s="81">
        <f t="shared" si="11"/>
        <v>0.60756223814358445</v>
      </c>
      <c r="F81" s="22">
        <f t="shared" si="12"/>
        <v>2</v>
      </c>
    </row>
    <row r="82" spans="1:6" x14ac:dyDescent="0.25">
      <c r="A82" s="76" t="s">
        <v>12</v>
      </c>
      <c r="B82" s="77" t="s">
        <v>179</v>
      </c>
      <c r="C82" s="81">
        <f t="shared" si="9"/>
        <v>1.347269786981423</v>
      </c>
      <c r="D82" s="81">
        <f t="shared" si="10"/>
        <v>2.0203962496328329</v>
      </c>
      <c r="E82" s="81">
        <f t="shared" si="11"/>
        <v>0.59993961030176113</v>
      </c>
      <c r="F82" s="22">
        <f t="shared" si="12"/>
        <v>3</v>
      </c>
    </row>
    <row r="83" spans="1:6" x14ac:dyDescent="0.25">
      <c r="A83" s="76" t="s">
        <v>13</v>
      </c>
      <c r="B83" s="77" t="s">
        <v>180</v>
      </c>
      <c r="C83" s="81">
        <f t="shared" si="9"/>
        <v>2.1563518125844916</v>
      </c>
      <c r="D83" s="81">
        <f t="shared" si="10"/>
        <v>0.69923806614371287</v>
      </c>
      <c r="E83" s="81">
        <f t="shared" si="11"/>
        <v>0.24486641844210935</v>
      </c>
      <c r="F83" s="22">
        <f t="shared" si="12"/>
        <v>12</v>
      </c>
    </row>
    <row r="84" spans="1:6" x14ac:dyDescent="0.25">
      <c r="A84" s="76" t="s">
        <v>14</v>
      </c>
      <c r="B84" s="77" t="s">
        <v>181</v>
      </c>
      <c r="C84" s="81">
        <f t="shared" si="9"/>
        <v>0.71326580923977223</v>
      </c>
      <c r="D84" s="81">
        <f t="shared" si="10"/>
        <v>2.1332561806323405</v>
      </c>
      <c r="E84" s="81">
        <f t="shared" si="11"/>
        <v>0.74942550530873731</v>
      </c>
      <c r="F84" s="22">
        <f t="shared" si="12"/>
        <v>1</v>
      </c>
    </row>
    <row r="85" spans="1:6" x14ac:dyDescent="0.25">
      <c r="A85" s="76" t="s">
        <v>15</v>
      </c>
      <c r="B85" s="77" t="s">
        <v>182</v>
      </c>
      <c r="C85" s="81">
        <f t="shared" si="9"/>
        <v>2.178654375815344</v>
      </c>
      <c r="D85" s="81">
        <f t="shared" si="10"/>
        <v>0.95987615300212925</v>
      </c>
      <c r="E85" s="81">
        <f t="shared" si="11"/>
        <v>0.30583616892960053</v>
      </c>
      <c r="F85" s="22">
        <f t="shared" si="12"/>
        <v>10</v>
      </c>
    </row>
    <row r="86" spans="1:6" x14ac:dyDescent="0.25">
      <c r="A86" s="76" t="s">
        <v>16</v>
      </c>
      <c r="B86" s="77" t="s">
        <v>183</v>
      </c>
      <c r="C86" s="81">
        <f t="shared" si="9"/>
        <v>1.7308167134987154</v>
      </c>
      <c r="D86" s="81">
        <f t="shared" si="10"/>
        <v>1.911635834877417</v>
      </c>
      <c r="E86" s="81">
        <f t="shared" si="11"/>
        <v>0.52482106753309854</v>
      </c>
      <c r="F86" s="22">
        <f t="shared" si="12"/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7098-568D-49FD-B1A3-F9B176A66F0E}">
  <dimension ref="A1:H25"/>
  <sheetViews>
    <sheetView topLeftCell="A10" workbookViewId="0">
      <selection activeCell="H24" sqref="H24"/>
    </sheetView>
  </sheetViews>
  <sheetFormatPr defaultColWidth="12.5703125" defaultRowHeight="15" x14ac:dyDescent="0.25"/>
  <cols>
    <col min="4" max="4" width="18.140625" customWidth="1"/>
  </cols>
  <sheetData>
    <row r="1" spans="1:8" x14ac:dyDescent="0.25">
      <c r="E1" t="s">
        <v>95</v>
      </c>
      <c r="F1" s="125">
        <v>4</v>
      </c>
    </row>
    <row r="2" spans="1:8" x14ac:dyDescent="0.25">
      <c r="B2" t="s">
        <v>379</v>
      </c>
      <c r="E2" t="s">
        <v>106</v>
      </c>
      <c r="F2" s="125">
        <v>5</v>
      </c>
    </row>
    <row r="3" spans="1:8" x14ac:dyDescent="0.25">
      <c r="E3" t="s">
        <v>109</v>
      </c>
      <c r="F3" s="125">
        <v>2</v>
      </c>
    </row>
    <row r="4" spans="1:8" x14ac:dyDescent="0.25">
      <c r="B4" t="s">
        <v>380</v>
      </c>
      <c r="C4">
        <f>SUM([2]Kriteria!F3:F7)</f>
        <v>17</v>
      </c>
      <c r="E4" t="s">
        <v>110</v>
      </c>
      <c r="F4" s="125">
        <v>3</v>
      </c>
    </row>
    <row r="5" spans="1:8" x14ac:dyDescent="0.25">
      <c r="E5" t="s">
        <v>389</v>
      </c>
      <c r="F5" s="125">
        <v>3</v>
      </c>
    </row>
    <row r="6" spans="1:8" x14ac:dyDescent="0.25">
      <c r="F6">
        <f>SUM(F1:F5)</f>
        <v>17</v>
      </c>
    </row>
    <row r="7" spans="1:8" ht="15.75" x14ac:dyDescent="0.25">
      <c r="B7" s="126" t="s">
        <v>27</v>
      </c>
      <c r="C7" s="126" t="s">
        <v>381</v>
      </c>
      <c r="D7" s="126" t="s">
        <v>382</v>
      </c>
    </row>
    <row r="8" spans="1:8" x14ac:dyDescent="0.25">
      <c r="B8" s="125" t="s">
        <v>1</v>
      </c>
      <c r="C8" s="127">
        <f>VLOOKUP($B8,[2]Kriteria!$C$2:$F$7, 4, FALSE)/$C$4</f>
        <v>0.23529411764705882</v>
      </c>
      <c r="D8" s="127">
        <f>IF(VLOOKUP($B8,[2]Kriteria!$C$2:$F$7, 3, FALSE)="Keuntungan",C8,C8*-1)</f>
        <v>0.23529411764705882</v>
      </c>
      <c r="F8" s="125">
        <f>4/17</f>
        <v>0.23529411764705882</v>
      </c>
      <c r="G8" s="128">
        <v>0.23529411764705882</v>
      </c>
      <c r="H8" t="s">
        <v>390</v>
      </c>
    </row>
    <row r="9" spans="1:8" x14ac:dyDescent="0.25">
      <c r="B9" s="125" t="s">
        <v>2</v>
      </c>
      <c r="C9" s="127">
        <f>VLOOKUP($B9,[2]Kriteria!$C$2:$F$7, 4, FALSE)/$C$4</f>
        <v>0.29411764705882354</v>
      </c>
      <c r="D9" s="127">
        <f>IF(VLOOKUP($B9,[2]Kriteria!$C$2:$F$7, 3, FALSE)="Keuntungan",C9,C9*-1)</f>
        <v>-0.29411764705882354</v>
      </c>
      <c r="F9" s="125">
        <f>5/17</f>
        <v>0.29411764705882354</v>
      </c>
      <c r="G9" s="128">
        <f t="shared" ref="G9:G12" si="0">F9*-1</f>
        <v>-0.29411764705882354</v>
      </c>
      <c r="H9" t="s">
        <v>123</v>
      </c>
    </row>
    <row r="10" spans="1:8" x14ac:dyDescent="0.25">
      <c r="B10" s="125" t="s">
        <v>3</v>
      </c>
      <c r="C10" s="127">
        <f>VLOOKUP($B10,[2]Kriteria!$C$2:$F$7, 4, FALSE)/$C$4</f>
        <v>0.11764705882352941</v>
      </c>
      <c r="D10" s="127">
        <f>IF(VLOOKUP($B10,[2]Kriteria!$C$2:$F$7, 3, FALSE)="Keuntungan",C10,C10*-1)</f>
        <v>0.11764705882352941</v>
      </c>
      <c r="F10" s="125">
        <f>2/17</f>
        <v>0.11764705882352941</v>
      </c>
      <c r="G10" s="128">
        <v>0.11764705882352941</v>
      </c>
      <c r="H10" t="s">
        <v>46</v>
      </c>
    </row>
    <row r="11" spans="1:8" x14ac:dyDescent="0.25">
      <c r="B11" s="125" t="s">
        <v>4</v>
      </c>
      <c r="C11" s="127">
        <f>VLOOKUP($B11,[2]Kriteria!$C$2:$F$7, 4, FALSE)/$C$4</f>
        <v>0.17647058823529413</v>
      </c>
      <c r="D11" s="127">
        <f>IF(VLOOKUP($B11,[2]Kriteria!$C$2:$F$7, 3, FALSE)="Keuntungan",C11,C11*-1)</f>
        <v>0.17647058823529413</v>
      </c>
      <c r="F11" s="125">
        <f>3/17</f>
        <v>0.17647058823529413</v>
      </c>
      <c r="G11" s="128">
        <v>0.17647058823529413</v>
      </c>
      <c r="H11" t="s">
        <v>46</v>
      </c>
    </row>
    <row r="12" spans="1:8" x14ac:dyDescent="0.25">
      <c r="B12" s="125" t="s">
        <v>64</v>
      </c>
      <c r="C12" s="127">
        <f>VLOOKUP($B12,[2]Kriteria!$C$2:$F$7, 4, FALSE)/$C$4</f>
        <v>0.17647058823529413</v>
      </c>
      <c r="D12" s="127">
        <f>IF(VLOOKUP($B12,[2]Kriteria!$C$2:$F$7, 3, FALSE)="Keuntungan",C12,C12*-1)</f>
        <v>-0.17647058823529413</v>
      </c>
      <c r="F12" s="125">
        <f>3/17</f>
        <v>0.17647058823529413</v>
      </c>
      <c r="G12" s="128">
        <f t="shared" si="0"/>
        <v>-0.17647058823529413</v>
      </c>
      <c r="H12" t="s">
        <v>123</v>
      </c>
    </row>
    <row r="14" spans="1:8" x14ac:dyDescent="0.25">
      <c r="A14" s="125" t="s">
        <v>20</v>
      </c>
      <c r="B14" s="125" t="s">
        <v>27</v>
      </c>
      <c r="C14" s="125"/>
      <c r="D14" s="125"/>
      <c r="E14" s="125"/>
      <c r="F14" s="125"/>
    </row>
    <row r="15" spans="1:8" x14ac:dyDescent="0.25">
      <c r="A15" s="125"/>
      <c r="B15" s="125" t="s">
        <v>1</v>
      </c>
      <c r="C15" s="125" t="s">
        <v>2</v>
      </c>
      <c r="D15" s="125" t="s">
        <v>3</v>
      </c>
      <c r="E15" s="125" t="s">
        <v>4</v>
      </c>
      <c r="F15" s="129" t="s">
        <v>64</v>
      </c>
    </row>
    <row r="16" spans="1:8" x14ac:dyDescent="0.25">
      <c r="A16" s="125" t="s">
        <v>383</v>
      </c>
      <c r="B16" s="125">
        <v>7</v>
      </c>
      <c r="C16" s="125">
        <v>10000</v>
      </c>
      <c r="D16" s="125">
        <v>6</v>
      </c>
      <c r="E16" s="125">
        <v>9</v>
      </c>
      <c r="F16" s="125">
        <v>150</v>
      </c>
    </row>
    <row r="17" spans="1:8" x14ac:dyDescent="0.25">
      <c r="A17" s="125" t="s">
        <v>384</v>
      </c>
      <c r="B17" s="125">
        <v>9</v>
      </c>
      <c r="C17" s="125">
        <v>11000</v>
      </c>
      <c r="D17" s="125">
        <v>8</v>
      </c>
      <c r="E17" s="125">
        <v>8</v>
      </c>
      <c r="F17" s="125">
        <v>250</v>
      </c>
    </row>
    <row r="18" spans="1:8" x14ac:dyDescent="0.25">
      <c r="A18" s="125" t="s">
        <v>385</v>
      </c>
      <c r="B18" s="125">
        <v>6</v>
      </c>
      <c r="C18" s="125">
        <v>9000</v>
      </c>
      <c r="D18" s="125">
        <v>5</v>
      </c>
      <c r="E18" s="125">
        <v>7</v>
      </c>
      <c r="F18" s="125">
        <v>120</v>
      </c>
    </row>
    <row r="19" spans="1:8" x14ac:dyDescent="0.25">
      <c r="A19" s="125" t="s">
        <v>386</v>
      </c>
      <c r="B19" s="125">
        <v>9</v>
      </c>
      <c r="C19" s="125">
        <v>6000</v>
      </c>
      <c r="D19" s="125">
        <v>7</v>
      </c>
      <c r="E19" s="125">
        <v>8</v>
      </c>
      <c r="F19" s="125">
        <v>100</v>
      </c>
    </row>
    <row r="20" spans="1:8" x14ac:dyDescent="0.25">
      <c r="G20" t="s">
        <v>387</v>
      </c>
      <c r="H20" t="s">
        <v>388</v>
      </c>
    </row>
    <row r="21" spans="1:8" x14ac:dyDescent="0.25">
      <c r="B21" s="130">
        <f>B16^$G$8</f>
        <v>1.5806896063645379</v>
      </c>
      <c r="C21" s="130">
        <f>C16^$G$9</f>
        <v>6.6608462908091567E-2</v>
      </c>
      <c r="D21" s="130">
        <f>D16^$G$10</f>
        <v>1.2346595100137665</v>
      </c>
      <c r="E21" s="130">
        <f>E16^$G$11</f>
        <v>1.4736547115524328</v>
      </c>
      <c r="F21" s="130">
        <f>F16^$G$12</f>
        <v>0.4130321856169451</v>
      </c>
      <c r="G21" s="131">
        <f>B21*C21*D21*E21*F21</f>
        <v>7.9123018638549508E-2</v>
      </c>
      <c r="H21" s="128">
        <f>G21/$G$25</f>
        <v>0.23558770777210056</v>
      </c>
    </row>
    <row r="22" spans="1:8" x14ac:dyDescent="0.25">
      <c r="B22" s="130">
        <f t="shared" ref="B22:B24" si="1">B17^$G$8</f>
        <v>1.6769790969217599</v>
      </c>
      <c r="C22" s="130">
        <f t="shared" ref="C22:C24" si="2">C17^$G$9</f>
        <v>6.4767195593939703E-2</v>
      </c>
      <c r="D22" s="130">
        <f t="shared" ref="D22:D24" si="3">D17^$G$10</f>
        <v>1.277161683956088</v>
      </c>
      <c r="E22" s="130">
        <f t="shared" ref="E22:E24" si="4">E17^$G$11</f>
        <v>1.4433405770299563</v>
      </c>
      <c r="F22" s="130">
        <f t="shared" ref="F22:F24" si="5">F17^$G$12</f>
        <v>0.37742800032743024</v>
      </c>
      <c r="G22" s="131">
        <f t="shared" ref="G22:G24" si="6">B22*C22*D22*E22*F22</f>
        <v>7.556689193381283E-2</v>
      </c>
      <c r="H22" s="128">
        <f t="shared" ref="H22:H24" si="7">G22/$G$25</f>
        <v>0.22499938905863967</v>
      </c>
    </row>
    <row r="23" spans="1:8" x14ac:dyDescent="0.25">
      <c r="B23" s="130">
        <f t="shared" si="1"/>
        <v>1.5243841056674341</v>
      </c>
      <c r="C23" s="130">
        <f t="shared" si="2"/>
        <v>6.8704866048744345E-2</v>
      </c>
      <c r="D23" s="130">
        <f t="shared" si="3"/>
        <v>1.2084585680074647</v>
      </c>
      <c r="E23" s="130">
        <f t="shared" si="4"/>
        <v>1.4097267744919317</v>
      </c>
      <c r="F23" s="130">
        <f t="shared" si="5"/>
        <v>0.42962115908021198</v>
      </c>
      <c r="G23" s="131">
        <f t="shared" si="6"/>
        <v>7.6653905152316237E-2</v>
      </c>
      <c r="H23" s="128">
        <f t="shared" si="7"/>
        <v>0.22823595607632449</v>
      </c>
    </row>
    <row r="24" spans="1:8" x14ac:dyDescent="0.25">
      <c r="B24" s="130">
        <f t="shared" si="1"/>
        <v>1.6769790969217599</v>
      </c>
      <c r="C24" s="130">
        <f t="shared" si="2"/>
        <v>7.7406787510509292E-2</v>
      </c>
      <c r="D24" s="130">
        <f t="shared" si="3"/>
        <v>1.2572547897560533</v>
      </c>
      <c r="E24" s="130">
        <f t="shared" si="4"/>
        <v>1.4433405770299563</v>
      </c>
      <c r="F24" s="130">
        <f t="shared" si="5"/>
        <v>0.44366873309786115</v>
      </c>
      <c r="G24" s="131">
        <f t="shared" si="6"/>
        <v>0.10450994925651644</v>
      </c>
      <c r="H24" s="128">
        <f t="shared" si="7"/>
        <v>0.31117694709293525</v>
      </c>
    </row>
    <row r="25" spans="1:8" x14ac:dyDescent="0.25">
      <c r="G25" s="131">
        <f>SUM(G21:G24)</f>
        <v>0.33585376498119501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9A24-3156-4576-A075-DAC8D0347C1A}">
  <dimension ref="A1:S111"/>
  <sheetViews>
    <sheetView topLeftCell="A35" zoomScale="85" zoomScaleNormal="85" workbookViewId="0">
      <selection activeCell="K56" sqref="K56"/>
    </sheetView>
  </sheetViews>
  <sheetFormatPr defaultRowHeight="15.75" x14ac:dyDescent="0.25"/>
  <cols>
    <col min="1" max="1" width="25" style="1" customWidth="1"/>
    <col min="2" max="2" width="19.85546875" style="1" customWidth="1"/>
    <col min="3" max="3" width="12.140625" style="1" customWidth="1"/>
    <col min="4" max="4" width="13.42578125" style="1" customWidth="1"/>
    <col min="5" max="5" width="10.28515625" style="1" customWidth="1"/>
    <col min="6" max="6" width="10.7109375" style="1" customWidth="1"/>
    <col min="7" max="7" width="13.85546875" style="1" customWidth="1"/>
    <col min="8" max="8" width="8.28515625" style="1" customWidth="1"/>
    <col min="9" max="9" width="11.42578125" style="1" customWidth="1"/>
    <col min="10" max="10" width="26.85546875" style="1" customWidth="1"/>
    <col min="11" max="11" width="19" style="1" customWidth="1"/>
    <col min="12" max="12" width="18.7109375" style="1" customWidth="1"/>
    <col min="13" max="13" width="10.140625" style="1" customWidth="1"/>
    <col min="14" max="14" width="18.5703125" style="1" customWidth="1"/>
    <col min="15" max="16" width="9.140625" style="1"/>
    <col min="17" max="17" width="21.28515625" style="1" customWidth="1"/>
    <col min="18" max="18" width="6.5703125" style="1" customWidth="1"/>
    <col min="19" max="24" width="9.140625" style="1"/>
    <col min="25" max="25" width="8.85546875" style="1" customWidth="1"/>
    <col min="26" max="16384" width="9.140625" style="1"/>
  </cols>
  <sheetData>
    <row r="1" spans="1:19" x14ac:dyDescent="0.25">
      <c r="A1" s="8" t="s">
        <v>44</v>
      </c>
    </row>
    <row r="2" spans="1:19" ht="31.5" x14ac:dyDescent="0.25">
      <c r="A2" s="30" t="s">
        <v>0</v>
      </c>
      <c r="B2" s="19" t="s">
        <v>27</v>
      </c>
      <c r="C2" s="19" t="s">
        <v>74</v>
      </c>
      <c r="D2" s="19" t="s">
        <v>45</v>
      </c>
      <c r="E2" s="30" t="s">
        <v>28</v>
      </c>
    </row>
    <row r="3" spans="1:19" x14ac:dyDescent="0.25">
      <c r="A3" s="18" t="s">
        <v>1</v>
      </c>
      <c r="B3" s="29" t="s">
        <v>122</v>
      </c>
      <c r="C3" s="29">
        <v>2</v>
      </c>
      <c r="D3" s="7" t="s">
        <v>123</v>
      </c>
      <c r="E3" s="33">
        <v>4</v>
      </c>
    </row>
    <row r="4" spans="1:19" x14ac:dyDescent="0.25">
      <c r="A4" s="18" t="s">
        <v>2</v>
      </c>
      <c r="B4" s="29" t="s">
        <v>124</v>
      </c>
      <c r="C4" s="29">
        <v>3</v>
      </c>
      <c r="D4" s="7" t="s">
        <v>123</v>
      </c>
    </row>
    <row r="5" spans="1:19" ht="16.5" thickBot="1" x14ac:dyDescent="0.3">
      <c r="A5" s="18" t="s">
        <v>3</v>
      </c>
      <c r="B5" s="29" t="s">
        <v>125</v>
      </c>
      <c r="C5" s="29">
        <v>3</v>
      </c>
      <c r="D5" s="7" t="s">
        <v>123</v>
      </c>
    </row>
    <row r="6" spans="1:19" ht="16.5" thickBot="1" x14ac:dyDescent="0.3">
      <c r="A6" s="18" t="s">
        <v>4</v>
      </c>
      <c r="B6" s="29" t="s">
        <v>126</v>
      </c>
      <c r="C6" s="29">
        <v>4</v>
      </c>
      <c r="D6" s="7" t="s">
        <v>123</v>
      </c>
      <c r="P6" s="6" t="s">
        <v>0</v>
      </c>
      <c r="Q6" s="19" t="s">
        <v>20</v>
      </c>
      <c r="R6" s="4"/>
      <c r="S6" s="4"/>
    </row>
    <row r="7" spans="1:19" ht="16.5" thickBot="1" x14ac:dyDescent="0.3">
      <c r="A7" s="4"/>
      <c r="B7" s="13" t="s">
        <v>43</v>
      </c>
      <c r="C7" s="14">
        <f>SUM(C3:C6)</f>
        <v>12</v>
      </c>
      <c r="D7" s="13"/>
      <c r="P7" s="20" t="s">
        <v>5</v>
      </c>
      <c r="Q7" s="22" t="s">
        <v>127</v>
      </c>
      <c r="R7" s="4"/>
      <c r="S7" s="4">
        <f ca="1">RANDBETWEEN(39,47)</f>
        <v>46</v>
      </c>
    </row>
    <row r="8" spans="1:19" ht="16.5" thickBot="1" x14ac:dyDescent="0.3">
      <c r="A8" s="4"/>
      <c r="B8" s="4"/>
      <c r="C8" s="4"/>
      <c r="D8" s="4"/>
      <c r="P8" s="20" t="s">
        <v>6</v>
      </c>
      <c r="Q8" s="22" t="s">
        <v>128</v>
      </c>
      <c r="R8" s="4"/>
      <c r="S8" s="4"/>
    </row>
    <row r="9" spans="1:19" ht="16.5" thickBot="1" x14ac:dyDescent="0.3">
      <c r="A9" s="4"/>
      <c r="B9" s="4"/>
      <c r="C9" s="4"/>
      <c r="D9" s="4"/>
      <c r="P9" s="20" t="s">
        <v>7</v>
      </c>
      <c r="Q9" s="22" t="s">
        <v>129</v>
      </c>
      <c r="R9" s="4"/>
      <c r="S9" s="4"/>
    </row>
    <row r="10" spans="1:19" ht="16.5" thickBot="1" x14ac:dyDescent="0.3">
      <c r="G10" s="4"/>
      <c r="H10" s="4"/>
      <c r="I10" s="4"/>
      <c r="J10" s="4"/>
      <c r="K10" s="4"/>
      <c r="P10" s="20" t="s">
        <v>8</v>
      </c>
      <c r="Q10" s="22" t="s">
        <v>130</v>
      </c>
      <c r="R10" s="4"/>
      <c r="S10" s="4"/>
    </row>
    <row r="11" spans="1:19" ht="16.5" thickBot="1" x14ac:dyDescent="0.3">
      <c r="A11" s="1" t="s">
        <v>47</v>
      </c>
      <c r="G11" s="4"/>
      <c r="H11" s="4"/>
      <c r="I11" s="4"/>
      <c r="J11" s="4"/>
      <c r="K11" s="4"/>
      <c r="M11" s="4"/>
      <c r="N11" s="4"/>
      <c r="P11" s="20" t="s">
        <v>9</v>
      </c>
      <c r="Q11" s="22" t="s">
        <v>131</v>
      </c>
      <c r="R11" s="4"/>
      <c r="S11" s="4"/>
    </row>
    <row r="12" spans="1:19" ht="16.5" thickBot="1" x14ac:dyDescent="0.3">
      <c r="A12" s="16" t="s">
        <v>1</v>
      </c>
      <c r="B12" s="17" t="s">
        <v>48</v>
      </c>
      <c r="D12" s="16" t="s">
        <v>2</v>
      </c>
      <c r="E12" s="17" t="s">
        <v>48</v>
      </c>
      <c r="G12" s="16" t="s">
        <v>3</v>
      </c>
      <c r="H12" s="17" t="s">
        <v>48</v>
      </c>
      <c r="J12" s="16" t="s">
        <v>4</v>
      </c>
      <c r="K12" s="17" t="s">
        <v>48</v>
      </c>
      <c r="M12" s="4"/>
      <c r="N12" s="4"/>
      <c r="P12" s="20" t="s">
        <v>10</v>
      </c>
      <c r="Q12" s="22" t="s">
        <v>132</v>
      </c>
      <c r="R12" s="4"/>
      <c r="S12" s="4"/>
    </row>
    <row r="13" spans="1:19" ht="16.5" thickBot="1" x14ac:dyDescent="0.3">
      <c r="A13" s="60" t="s">
        <v>133</v>
      </c>
      <c r="B13" s="7">
        <v>2</v>
      </c>
      <c r="D13" s="18" t="s">
        <v>134</v>
      </c>
      <c r="E13" s="7">
        <v>2</v>
      </c>
      <c r="G13" s="18" t="s">
        <v>135</v>
      </c>
      <c r="H13" s="7">
        <v>2</v>
      </c>
      <c r="J13" s="18" t="s">
        <v>136</v>
      </c>
      <c r="K13" s="7">
        <v>2</v>
      </c>
      <c r="M13" s="4"/>
      <c r="N13" s="4"/>
      <c r="P13" s="20" t="s">
        <v>11</v>
      </c>
      <c r="Q13" s="22" t="s">
        <v>137</v>
      </c>
      <c r="R13" s="4"/>
      <c r="S13" s="4"/>
    </row>
    <row r="14" spans="1:19" ht="16.5" thickBot="1" x14ac:dyDescent="0.3">
      <c r="A14" s="18" t="s">
        <v>138</v>
      </c>
      <c r="B14" s="7">
        <v>3</v>
      </c>
      <c r="D14" s="18" t="s">
        <v>139</v>
      </c>
      <c r="E14" s="7">
        <v>3</v>
      </c>
      <c r="G14" s="18" t="s">
        <v>140</v>
      </c>
      <c r="H14" s="7">
        <v>3</v>
      </c>
      <c r="J14" s="18" t="s">
        <v>141</v>
      </c>
      <c r="K14" s="7">
        <v>3</v>
      </c>
      <c r="M14" s="4"/>
      <c r="N14" s="4"/>
      <c r="P14" s="20" t="s">
        <v>12</v>
      </c>
      <c r="Q14" s="22" t="s">
        <v>142</v>
      </c>
      <c r="R14" s="4"/>
      <c r="S14" s="4"/>
    </row>
    <row r="15" spans="1:19" ht="18" customHeight="1" thickBot="1" x14ac:dyDescent="0.3">
      <c r="A15" s="60" t="s">
        <v>143</v>
      </c>
      <c r="B15" s="7">
        <v>4</v>
      </c>
      <c r="D15" s="18" t="s">
        <v>144</v>
      </c>
      <c r="E15" s="7">
        <v>4</v>
      </c>
      <c r="G15" s="18" t="s">
        <v>145</v>
      </c>
      <c r="H15" s="7">
        <v>4</v>
      </c>
      <c r="J15" s="18" t="s">
        <v>146</v>
      </c>
      <c r="K15" s="7">
        <v>4</v>
      </c>
      <c r="M15" s="4"/>
      <c r="N15" s="4"/>
      <c r="P15" s="20" t="s">
        <v>13</v>
      </c>
      <c r="Q15" s="22" t="s">
        <v>147</v>
      </c>
      <c r="R15" s="4"/>
      <c r="S15" s="4"/>
    </row>
    <row r="16" spans="1:19" ht="16.5" thickBot="1" x14ac:dyDescent="0.3">
      <c r="A16" s="18" t="s">
        <v>148</v>
      </c>
      <c r="B16" s="7">
        <v>5</v>
      </c>
      <c r="J16" s="18" t="s">
        <v>149</v>
      </c>
      <c r="K16" s="7">
        <v>5</v>
      </c>
      <c r="M16" s="4"/>
      <c r="N16" s="4"/>
      <c r="P16" s="20" t="s">
        <v>14</v>
      </c>
      <c r="Q16" s="22" t="s">
        <v>150</v>
      </c>
      <c r="R16" s="4"/>
      <c r="S16" s="4"/>
    </row>
    <row r="17" spans="1:19" ht="16.5" thickBot="1" x14ac:dyDescent="0.3">
      <c r="A17" s="18" t="s">
        <v>151</v>
      </c>
      <c r="B17" s="7">
        <v>6</v>
      </c>
      <c r="D17" s="4"/>
      <c r="E17" s="4"/>
      <c r="H17" s="4"/>
      <c r="J17" s="18" t="s">
        <v>152</v>
      </c>
      <c r="K17" s="7">
        <v>6</v>
      </c>
      <c r="M17" s="4"/>
      <c r="N17" s="4"/>
      <c r="P17" s="20" t="s">
        <v>15</v>
      </c>
      <c r="Q17" s="22" t="s">
        <v>153</v>
      </c>
      <c r="R17" s="4"/>
      <c r="S17" s="4"/>
    </row>
    <row r="18" spans="1:19" ht="16.5" thickBot="1" x14ac:dyDescent="0.3">
      <c r="G18" s="4"/>
      <c r="H18" s="4"/>
      <c r="I18" s="4"/>
      <c r="J18" s="4"/>
      <c r="K18" s="4"/>
      <c r="M18" s="4"/>
      <c r="N18" s="4"/>
      <c r="P18" s="20" t="s">
        <v>16</v>
      </c>
      <c r="Q18" s="22" t="s">
        <v>154</v>
      </c>
      <c r="R18" s="4"/>
      <c r="S18" s="4"/>
    </row>
    <row r="19" spans="1:19" ht="16.5" thickBot="1" x14ac:dyDescent="0.3">
      <c r="A19" s="49" t="s">
        <v>155</v>
      </c>
      <c r="B19" s="4"/>
      <c r="C19" s="4"/>
      <c r="D19" s="4"/>
      <c r="E19" s="4"/>
      <c r="F19" s="4"/>
      <c r="M19" s="4"/>
      <c r="N19" s="4"/>
      <c r="P19" s="20" t="s">
        <v>17</v>
      </c>
      <c r="Q19" s="22" t="s">
        <v>156</v>
      </c>
      <c r="R19" s="4"/>
      <c r="S19" s="4"/>
    </row>
    <row r="20" spans="1:19" ht="16.5" thickBot="1" x14ac:dyDescent="0.3">
      <c r="A20" s="61" t="s">
        <v>157</v>
      </c>
      <c r="B20" s="4"/>
      <c r="C20" s="4"/>
      <c r="D20" s="4"/>
      <c r="E20" s="4"/>
      <c r="F20" s="4"/>
      <c r="P20" s="20" t="s">
        <v>18</v>
      </c>
      <c r="Q20" s="22" t="s">
        <v>158</v>
      </c>
      <c r="R20" s="4"/>
      <c r="S20" s="4"/>
    </row>
    <row r="21" spans="1:19" ht="16.5" thickBot="1" x14ac:dyDescent="0.3">
      <c r="A21" s="4"/>
      <c r="B21" s="4"/>
      <c r="C21" s="4"/>
      <c r="D21" s="4"/>
      <c r="E21" s="4"/>
      <c r="F21" s="4"/>
      <c r="P21" s="20" t="s">
        <v>19</v>
      </c>
      <c r="Q21" s="22" t="s">
        <v>159</v>
      </c>
      <c r="R21" s="4"/>
      <c r="S21" s="4"/>
    </row>
    <row r="22" spans="1:19" x14ac:dyDescent="0.25">
      <c r="A22" s="4"/>
      <c r="B22" s="4"/>
      <c r="C22" s="4"/>
      <c r="D22" s="4"/>
      <c r="E22" s="4"/>
      <c r="F22" s="4"/>
    </row>
    <row r="23" spans="1:19" x14ac:dyDescent="0.25">
      <c r="F23" s="4"/>
    </row>
    <row r="24" spans="1:19" x14ac:dyDescent="0.25">
      <c r="F24" s="4"/>
    </row>
    <row r="25" spans="1:19" ht="16.5" thickBot="1" x14ac:dyDescent="0.3">
      <c r="A25" s="8" t="s">
        <v>49</v>
      </c>
    </row>
    <row r="26" spans="1:19" ht="16.5" thickBot="1" x14ac:dyDescent="0.3">
      <c r="A26" s="2" t="s">
        <v>0</v>
      </c>
      <c r="B26" s="9" t="s">
        <v>1</v>
      </c>
      <c r="C26" s="10" t="s">
        <v>2</v>
      </c>
      <c r="D26" s="10" t="s">
        <v>3</v>
      </c>
      <c r="E26" s="10" t="s">
        <v>4</v>
      </c>
      <c r="J26" s="8" t="s">
        <v>50</v>
      </c>
      <c r="N26" s="1" t="str">
        <f ca="1">INDEX(J$13:J$17,RANDBETWEEN(1,COUNTA(J$13:J$17)))</f>
        <v>50.000 - 99.000</v>
      </c>
    </row>
    <row r="27" spans="1:19" ht="16.5" thickBot="1" x14ac:dyDescent="0.3">
      <c r="A27" s="24" t="s">
        <v>45</v>
      </c>
      <c r="B27" s="24" t="str">
        <f>D3</f>
        <v>cost</v>
      </c>
      <c r="C27" s="24" t="str">
        <f>D4</f>
        <v>cost</v>
      </c>
      <c r="D27" s="24" t="str">
        <f>D5</f>
        <v>cost</v>
      </c>
      <c r="E27" s="24" t="str">
        <f>D6</f>
        <v>cost</v>
      </c>
      <c r="F27"/>
      <c r="G27"/>
      <c r="H27"/>
      <c r="J27" s="6" t="s">
        <v>0</v>
      </c>
      <c r="K27" s="19" t="s">
        <v>1</v>
      </c>
      <c r="L27" s="19" t="s">
        <v>2</v>
      </c>
      <c r="M27" s="19" t="s">
        <v>3</v>
      </c>
      <c r="N27" s="19" t="s">
        <v>4</v>
      </c>
      <c r="O27" s="4"/>
      <c r="P27" s="4"/>
      <c r="Q27" s="4"/>
    </row>
    <row r="28" spans="1:19" ht="16.5" thickBot="1" x14ac:dyDescent="0.3">
      <c r="A28" s="11" t="s">
        <v>5</v>
      </c>
      <c r="B28" s="12">
        <f>IF(K28="Ratu Arab",2,IF(K28="BB Glowing",3,IF(K28="Handbody dosting",4,IF(K28="Sunscreen",5,IF(K28="Facial Wash",6,0)))))</f>
        <v>6</v>
      </c>
      <c r="C28" s="12">
        <f>IF(L28="Kombinasi",2,IF(L28="Berminyak",3,IF(L28="Kering",4,0)))</f>
        <v>2</v>
      </c>
      <c r="D28" s="12">
        <f>IF(M28="36 - 45",2,IF(M28="26 - 35",3,IF(M28="16 - 25",4,0)))</f>
        <v>3</v>
      </c>
      <c r="E28" s="12">
        <f>IF(N28="50.000 - 99.000",2,IF(N28="100.000 - 199.000",3,IF(N28="200.000 - 299.000",4,IF(N28="300.000 - 399.000",5,IF(N28="400.000 - 500.000",6,0)))))</f>
        <v>3</v>
      </c>
      <c r="F28"/>
      <c r="G28"/>
      <c r="H28"/>
      <c r="J28" s="20" t="s">
        <v>5</v>
      </c>
      <c r="K28" s="5" t="s">
        <v>151</v>
      </c>
      <c r="L28" s="5" t="s">
        <v>134</v>
      </c>
      <c r="M28" s="21" t="s">
        <v>140</v>
      </c>
      <c r="N28" s="7" t="s">
        <v>141</v>
      </c>
      <c r="O28" s="4"/>
      <c r="P28" s="4"/>
      <c r="Q28" s="4"/>
    </row>
    <row r="29" spans="1:19" ht="16.5" thickBot="1" x14ac:dyDescent="0.3">
      <c r="A29" s="11" t="s">
        <v>6</v>
      </c>
      <c r="B29" s="12">
        <f t="shared" ref="B29:B42" si="0">IF(K29="Ratu Arab",2,IF(K29="BB Glowing",3,IF(K29="Handbody dosting",4,IF(K29="Sunscreen",5,IF(K29="Facial Wash",6,0)))))</f>
        <v>5</v>
      </c>
      <c r="C29" s="12">
        <f t="shared" ref="C29:C42" si="1">IF(L29="Kombinasi",2,IF(L29="Berminyak",3,IF(L29="Kering",4,0)))</f>
        <v>3</v>
      </c>
      <c r="D29" s="12">
        <f t="shared" ref="D29:D42" si="2">IF(M29="36 - 45",2,IF(M29="26 - 35",3,IF(M29="16 - 25",4,0)))</f>
        <v>3</v>
      </c>
      <c r="E29" s="12">
        <f t="shared" ref="E29:E42" si="3">IF(N29="50.000 - 99.000",2,IF(N29="100.000 - 199.000",3,IF(N29="200.000 - 299.000",4,IF(N29="300.000 - 399.000",5,IF(N29="400.000 - 500.000",6,0)))))</f>
        <v>4</v>
      </c>
      <c r="F29"/>
      <c r="G29"/>
      <c r="H29"/>
      <c r="J29" s="20" t="s">
        <v>6</v>
      </c>
      <c r="K29" s="5" t="s">
        <v>148</v>
      </c>
      <c r="L29" s="5" t="s">
        <v>139</v>
      </c>
      <c r="M29" s="21" t="s">
        <v>140</v>
      </c>
      <c r="N29" s="7" t="s">
        <v>146</v>
      </c>
      <c r="O29" s="4"/>
      <c r="P29" s="4"/>
      <c r="Q29" s="4"/>
    </row>
    <row r="30" spans="1:19" ht="16.5" thickBot="1" x14ac:dyDescent="0.3">
      <c r="A30" s="11" t="s">
        <v>7</v>
      </c>
      <c r="B30" s="12">
        <f t="shared" si="0"/>
        <v>6</v>
      </c>
      <c r="C30" s="12">
        <f t="shared" si="1"/>
        <v>2</v>
      </c>
      <c r="D30" s="12">
        <f t="shared" si="2"/>
        <v>3</v>
      </c>
      <c r="E30" s="12">
        <f t="shared" si="3"/>
        <v>2</v>
      </c>
      <c r="F30"/>
      <c r="G30"/>
      <c r="H30"/>
      <c r="J30" s="20" t="s">
        <v>7</v>
      </c>
      <c r="K30" s="5" t="s">
        <v>151</v>
      </c>
      <c r="L30" s="5" t="s">
        <v>134</v>
      </c>
      <c r="M30" s="21" t="s">
        <v>140</v>
      </c>
      <c r="N30" s="7" t="s">
        <v>136</v>
      </c>
      <c r="O30" s="4"/>
      <c r="P30" s="4"/>
      <c r="Q30" s="4"/>
    </row>
    <row r="31" spans="1:19" ht="16.5" thickBot="1" x14ac:dyDescent="0.3">
      <c r="A31" s="11" t="s">
        <v>8</v>
      </c>
      <c r="B31" s="12">
        <f t="shared" si="0"/>
        <v>5</v>
      </c>
      <c r="C31" s="12">
        <f t="shared" si="1"/>
        <v>4</v>
      </c>
      <c r="D31" s="12">
        <f t="shared" si="2"/>
        <v>2</v>
      </c>
      <c r="E31" s="12">
        <f t="shared" si="3"/>
        <v>4</v>
      </c>
      <c r="F31"/>
      <c r="G31"/>
      <c r="H31"/>
      <c r="J31" s="20" t="s">
        <v>8</v>
      </c>
      <c r="K31" s="5" t="s">
        <v>148</v>
      </c>
      <c r="L31" s="5" t="s">
        <v>144</v>
      </c>
      <c r="M31" s="21" t="s">
        <v>135</v>
      </c>
      <c r="N31" s="7" t="s">
        <v>146</v>
      </c>
      <c r="O31" s="4"/>
      <c r="P31" s="4"/>
      <c r="Q31" s="4"/>
    </row>
    <row r="32" spans="1:19" ht="16.5" thickBot="1" x14ac:dyDescent="0.3">
      <c r="A32" s="11" t="s">
        <v>9</v>
      </c>
      <c r="B32" s="12">
        <f t="shared" si="0"/>
        <v>5</v>
      </c>
      <c r="C32" s="12">
        <f t="shared" si="1"/>
        <v>2</v>
      </c>
      <c r="D32" s="12">
        <f t="shared" si="2"/>
        <v>3</v>
      </c>
      <c r="E32" s="12">
        <f t="shared" si="3"/>
        <v>5</v>
      </c>
      <c r="F32"/>
      <c r="G32"/>
      <c r="H32"/>
      <c r="J32" s="20" t="s">
        <v>9</v>
      </c>
      <c r="K32" s="5" t="s">
        <v>148</v>
      </c>
      <c r="L32" s="5" t="s">
        <v>134</v>
      </c>
      <c r="M32" s="21" t="s">
        <v>140</v>
      </c>
      <c r="N32" s="7" t="s">
        <v>149</v>
      </c>
      <c r="O32" s="4"/>
      <c r="P32" s="4"/>
      <c r="Q32" s="4"/>
    </row>
    <row r="33" spans="1:17" ht="16.5" thickBot="1" x14ac:dyDescent="0.3">
      <c r="A33" s="11" t="s">
        <v>10</v>
      </c>
      <c r="B33" s="12">
        <f t="shared" si="0"/>
        <v>6</v>
      </c>
      <c r="C33" s="12">
        <f t="shared" si="1"/>
        <v>4</v>
      </c>
      <c r="D33" s="12">
        <f t="shared" si="2"/>
        <v>3</v>
      </c>
      <c r="E33" s="12">
        <f t="shared" si="3"/>
        <v>2</v>
      </c>
      <c r="F33"/>
      <c r="G33"/>
      <c r="H33"/>
      <c r="J33" s="20" t="s">
        <v>10</v>
      </c>
      <c r="K33" s="5" t="s">
        <v>151</v>
      </c>
      <c r="L33" s="5" t="s">
        <v>144</v>
      </c>
      <c r="M33" s="21" t="s">
        <v>140</v>
      </c>
      <c r="N33" s="7" t="s">
        <v>136</v>
      </c>
      <c r="O33" s="4"/>
      <c r="P33" s="4"/>
      <c r="Q33" s="4"/>
    </row>
    <row r="34" spans="1:17" ht="16.5" thickBot="1" x14ac:dyDescent="0.3">
      <c r="A34" s="11" t="s">
        <v>11</v>
      </c>
      <c r="B34" s="12">
        <f t="shared" si="0"/>
        <v>3</v>
      </c>
      <c r="C34" s="12">
        <f t="shared" si="1"/>
        <v>4</v>
      </c>
      <c r="D34" s="12">
        <f t="shared" si="2"/>
        <v>3</v>
      </c>
      <c r="E34" s="12">
        <f t="shared" si="3"/>
        <v>2</v>
      </c>
      <c r="F34"/>
      <c r="G34"/>
      <c r="H34"/>
      <c r="J34" s="20" t="s">
        <v>11</v>
      </c>
      <c r="K34" s="5" t="s">
        <v>138</v>
      </c>
      <c r="L34" s="5" t="s">
        <v>144</v>
      </c>
      <c r="M34" s="21" t="s">
        <v>140</v>
      </c>
      <c r="N34" s="7" t="s">
        <v>136</v>
      </c>
      <c r="O34" s="4"/>
      <c r="P34" s="4"/>
      <c r="Q34" s="4"/>
    </row>
    <row r="35" spans="1:17" ht="16.5" thickBot="1" x14ac:dyDescent="0.3">
      <c r="A35" s="11" t="s">
        <v>12</v>
      </c>
      <c r="B35" s="12">
        <f t="shared" si="0"/>
        <v>4</v>
      </c>
      <c r="C35" s="12">
        <f t="shared" si="1"/>
        <v>3</v>
      </c>
      <c r="D35" s="12">
        <f t="shared" si="2"/>
        <v>4</v>
      </c>
      <c r="E35" s="12">
        <f t="shared" si="3"/>
        <v>3</v>
      </c>
      <c r="F35"/>
      <c r="G35"/>
      <c r="H35"/>
      <c r="J35" s="20" t="s">
        <v>12</v>
      </c>
      <c r="K35" s="5" t="s">
        <v>143</v>
      </c>
      <c r="L35" s="5" t="s">
        <v>139</v>
      </c>
      <c r="M35" s="21" t="s">
        <v>145</v>
      </c>
      <c r="N35" s="7" t="s">
        <v>141</v>
      </c>
      <c r="O35" s="4"/>
      <c r="P35" s="4"/>
      <c r="Q35" s="4"/>
    </row>
    <row r="36" spans="1:17" ht="16.5" thickBot="1" x14ac:dyDescent="0.3">
      <c r="A36" s="11" t="s">
        <v>13</v>
      </c>
      <c r="B36" s="12">
        <f t="shared" si="0"/>
        <v>6</v>
      </c>
      <c r="C36" s="12">
        <f t="shared" si="1"/>
        <v>2</v>
      </c>
      <c r="D36" s="12">
        <f t="shared" si="2"/>
        <v>2</v>
      </c>
      <c r="E36" s="12">
        <f t="shared" si="3"/>
        <v>2</v>
      </c>
      <c r="F36"/>
      <c r="G36"/>
      <c r="H36"/>
      <c r="J36" s="20" t="s">
        <v>13</v>
      </c>
      <c r="K36" s="5" t="s">
        <v>151</v>
      </c>
      <c r="L36" s="5" t="s">
        <v>134</v>
      </c>
      <c r="M36" s="21" t="s">
        <v>135</v>
      </c>
      <c r="N36" s="7" t="s">
        <v>136</v>
      </c>
      <c r="O36" s="4"/>
      <c r="P36" s="4"/>
      <c r="Q36" s="4"/>
    </row>
    <row r="37" spans="1:17" ht="16.5" thickBot="1" x14ac:dyDescent="0.3">
      <c r="A37" s="11" t="s">
        <v>14</v>
      </c>
      <c r="B37" s="12">
        <f t="shared" si="0"/>
        <v>2</v>
      </c>
      <c r="C37" s="12">
        <f t="shared" si="1"/>
        <v>4</v>
      </c>
      <c r="D37" s="12">
        <f t="shared" si="2"/>
        <v>4</v>
      </c>
      <c r="E37" s="12">
        <f t="shared" si="3"/>
        <v>2</v>
      </c>
      <c r="F37"/>
      <c r="G37"/>
      <c r="H37"/>
      <c r="J37" s="20" t="s">
        <v>14</v>
      </c>
      <c r="K37" s="5" t="s">
        <v>133</v>
      </c>
      <c r="L37" s="5" t="s">
        <v>144</v>
      </c>
      <c r="M37" s="21" t="s">
        <v>145</v>
      </c>
      <c r="N37" s="7" t="s">
        <v>136</v>
      </c>
      <c r="O37" s="4"/>
      <c r="P37" s="4"/>
      <c r="Q37" s="4"/>
    </row>
    <row r="38" spans="1:17" ht="16.5" thickBot="1" x14ac:dyDescent="0.3">
      <c r="A38" s="11" t="s">
        <v>15</v>
      </c>
      <c r="B38" s="12">
        <f t="shared" si="0"/>
        <v>5</v>
      </c>
      <c r="C38" s="12">
        <f t="shared" si="1"/>
        <v>3</v>
      </c>
      <c r="D38" s="12">
        <f t="shared" si="2"/>
        <v>4</v>
      </c>
      <c r="E38" s="12">
        <f t="shared" si="3"/>
        <v>6</v>
      </c>
      <c r="F38"/>
      <c r="G38"/>
      <c r="H38"/>
      <c r="J38" s="20" t="s">
        <v>15</v>
      </c>
      <c r="K38" s="5" t="s">
        <v>148</v>
      </c>
      <c r="L38" s="5" t="s">
        <v>139</v>
      </c>
      <c r="M38" s="21" t="s">
        <v>145</v>
      </c>
      <c r="N38" s="7" t="s">
        <v>152</v>
      </c>
      <c r="O38" s="4"/>
      <c r="P38" s="4"/>
      <c r="Q38" s="4"/>
    </row>
    <row r="39" spans="1:17" ht="16.5" thickBot="1" x14ac:dyDescent="0.3">
      <c r="A39" s="11" t="s">
        <v>16</v>
      </c>
      <c r="B39" s="12">
        <f t="shared" si="0"/>
        <v>2</v>
      </c>
      <c r="C39" s="12">
        <f t="shared" si="1"/>
        <v>4</v>
      </c>
      <c r="D39" s="12">
        <f t="shared" si="2"/>
        <v>4</v>
      </c>
      <c r="E39" s="12">
        <f t="shared" si="3"/>
        <v>3</v>
      </c>
      <c r="F39"/>
      <c r="G39"/>
      <c r="H39"/>
      <c r="J39" s="20" t="s">
        <v>16</v>
      </c>
      <c r="K39" s="5" t="s">
        <v>133</v>
      </c>
      <c r="L39" s="5" t="s">
        <v>144</v>
      </c>
      <c r="M39" s="21" t="s">
        <v>145</v>
      </c>
      <c r="N39" s="7" t="s">
        <v>141</v>
      </c>
      <c r="O39" s="4"/>
      <c r="P39" s="4"/>
      <c r="Q39" s="4"/>
    </row>
    <row r="40" spans="1:17" ht="16.5" thickBot="1" x14ac:dyDescent="0.3">
      <c r="A40" s="11" t="s">
        <v>17</v>
      </c>
      <c r="B40" s="12">
        <f t="shared" si="0"/>
        <v>6</v>
      </c>
      <c r="C40" s="12">
        <f t="shared" si="1"/>
        <v>2</v>
      </c>
      <c r="D40" s="12">
        <f t="shared" si="2"/>
        <v>3</v>
      </c>
      <c r="E40" s="12">
        <f t="shared" si="3"/>
        <v>2</v>
      </c>
      <c r="F40"/>
      <c r="G40"/>
      <c r="H40"/>
      <c r="J40" s="20" t="s">
        <v>17</v>
      </c>
      <c r="K40" s="5" t="s">
        <v>151</v>
      </c>
      <c r="L40" s="5" t="s">
        <v>134</v>
      </c>
      <c r="M40" s="21" t="s">
        <v>140</v>
      </c>
      <c r="N40" s="7" t="s">
        <v>136</v>
      </c>
      <c r="O40" s="4"/>
      <c r="P40" s="4"/>
      <c r="Q40" s="4"/>
    </row>
    <row r="41" spans="1:17" ht="16.5" thickBot="1" x14ac:dyDescent="0.3">
      <c r="A41" s="11" t="s">
        <v>18</v>
      </c>
      <c r="B41" s="12">
        <f t="shared" si="0"/>
        <v>2</v>
      </c>
      <c r="C41" s="12">
        <f t="shared" si="1"/>
        <v>4</v>
      </c>
      <c r="D41" s="12">
        <f t="shared" si="2"/>
        <v>3</v>
      </c>
      <c r="E41" s="12">
        <f t="shared" si="3"/>
        <v>5</v>
      </c>
      <c r="F41"/>
      <c r="G41"/>
      <c r="H41"/>
      <c r="J41" s="20" t="s">
        <v>18</v>
      </c>
      <c r="K41" s="5" t="s">
        <v>133</v>
      </c>
      <c r="L41" s="5" t="s">
        <v>144</v>
      </c>
      <c r="M41" s="21" t="s">
        <v>140</v>
      </c>
      <c r="N41" s="7" t="s">
        <v>149</v>
      </c>
      <c r="O41" s="4"/>
      <c r="P41" s="4"/>
      <c r="Q41" s="4"/>
    </row>
    <row r="42" spans="1:17" ht="16.5" thickBot="1" x14ac:dyDescent="0.3">
      <c r="A42" s="11" t="s">
        <v>19</v>
      </c>
      <c r="B42" s="12">
        <f t="shared" si="0"/>
        <v>5</v>
      </c>
      <c r="C42" s="12">
        <f t="shared" si="1"/>
        <v>2</v>
      </c>
      <c r="D42" s="12">
        <f t="shared" si="2"/>
        <v>2</v>
      </c>
      <c r="E42" s="12">
        <f t="shared" si="3"/>
        <v>6</v>
      </c>
      <c r="F42"/>
      <c r="G42"/>
      <c r="H42"/>
      <c r="J42" s="20" t="s">
        <v>19</v>
      </c>
      <c r="K42" s="5" t="s">
        <v>148</v>
      </c>
      <c r="L42" s="5" t="s">
        <v>134</v>
      </c>
      <c r="M42" s="21" t="s">
        <v>135</v>
      </c>
      <c r="N42" s="7" t="s">
        <v>152</v>
      </c>
      <c r="O42" s="4"/>
      <c r="P42" s="4"/>
      <c r="Q42" s="4"/>
    </row>
    <row r="43" spans="1:17" ht="16.5" thickBot="1" x14ac:dyDescent="0.3">
      <c r="A43" s="62" t="s">
        <v>160</v>
      </c>
      <c r="B43" s="63">
        <f>IF(B$27="cost",MIN(B$28:B$42),MAX(B$28:B$42))</f>
        <v>2</v>
      </c>
      <c r="C43" s="63">
        <f t="shared" ref="C43:E43" si="4">IF(C$27="cost",MIN(C$28:C$42),MAX(C$28:C$42))</f>
        <v>2</v>
      </c>
      <c r="D43" s="63">
        <f t="shared" si="4"/>
        <v>2</v>
      </c>
      <c r="E43" s="63">
        <f t="shared" si="4"/>
        <v>2</v>
      </c>
      <c r="F43"/>
      <c r="G43"/>
      <c r="H43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/>
      <c r="B44"/>
      <c r="C44"/>
      <c r="D44"/>
      <c r="E44"/>
      <c r="F4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8" t="s">
        <v>161</v>
      </c>
      <c r="F45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30" t="s">
        <v>0</v>
      </c>
      <c r="B46" s="19" t="s">
        <v>1</v>
      </c>
      <c r="C46" s="19" t="s">
        <v>2</v>
      </c>
      <c r="D46" s="19" t="s">
        <v>3</v>
      </c>
      <c r="E46" s="19" t="s">
        <v>4</v>
      </c>
      <c r="F46"/>
      <c r="I46" s="4"/>
      <c r="J46" s="4"/>
      <c r="K46" s="4"/>
      <c r="L46" s="4"/>
      <c r="M46" s="4"/>
      <c r="N46" s="4"/>
    </row>
    <row r="47" spans="1:17" x14ac:dyDescent="0.25">
      <c r="A47" s="24" t="s">
        <v>45</v>
      </c>
      <c r="B47" s="24" t="str">
        <f>D3</f>
        <v>cost</v>
      </c>
      <c r="C47" s="24" t="str">
        <f>D4</f>
        <v>cost</v>
      </c>
      <c r="D47" s="64" t="str">
        <f>D5</f>
        <v>cost</v>
      </c>
      <c r="E47" s="64" t="str">
        <f>D6</f>
        <v>cost</v>
      </c>
      <c r="F47"/>
      <c r="I47" s="4"/>
      <c r="J47" s="4"/>
      <c r="K47" s="4"/>
      <c r="L47" s="4"/>
      <c r="M47" s="4"/>
      <c r="N47" s="4"/>
    </row>
    <row r="48" spans="1:17" x14ac:dyDescent="0.25">
      <c r="A48" s="25" t="s">
        <v>26</v>
      </c>
      <c r="B48" s="25">
        <f>$C3</f>
        <v>2</v>
      </c>
      <c r="C48" s="25">
        <f>$C4</f>
        <v>3</v>
      </c>
      <c r="D48" s="25">
        <f>$C5</f>
        <v>3</v>
      </c>
      <c r="E48" s="25">
        <f>$C6</f>
        <v>4</v>
      </c>
      <c r="F48" s="65" t="s">
        <v>162</v>
      </c>
      <c r="G48" s="65" t="s">
        <v>21</v>
      </c>
      <c r="I48" s="4"/>
      <c r="J48" s="4"/>
      <c r="K48" s="4"/>
      <c r="L48" s="4"/>
      <c r="M48" s="4"/>
      <c r="N48" s="4"/>
    </row>
    <row r="49" spans="1:15" x14ac:dyDescent="0.25">
      <c r="A49" s="18" t="s">
        <v>5</v>
      </c>
      <c r="B49" s="38">
        <f>IF(B$47="cost",B$43/B28,B28/B$43)</f>
        <v>0.33333333333333331</v>
      </c>
      <c r="C49" s="38">
        <f>IF(C$47="cost",C$43/C28,C28/C$43)</f>
        <v>1</v>
      </c>
      <c r="D49" s="38">
        <f>IF(D$47="cost",D$43/D28,D28/D$43)</f>
        <v>0.66666666666666663</v>
      </c>
      <c r="E49" s="38">
        <f>IF(E$47="cost",E$43/E28,E28/E$43)</f>
        <v>0.66666666666666663</v>
      </c>
      <c r="F49" s="38">
        <f>0.5*((B49*$B$48)+(C49*$C$48)+(D49*$D$48)+(E49*$E$48))+0.5*((B49^$B$48)*(C49^$C$48)*(D49^$D$48)*(E49^$E$48))</f>
        <v>4.169918203525885</v>
      </c>
      <c r="G49" s="28">
        <f>RANK(F49,$F$49:$F$63,0)</f>
        <v>6</v>
      </c>
      <c r="I49" s="4"/>
      <c r="J49" s="4"/>
      <c r="K49" s="4"/>
      <c r="L49" s="4"/>
      <c r="M49" s="4"/>
      <c r="N49" s="4"/>
    </row>
    <row r="50" spans="1:15" x14ac:dyDescent="0.25">
      <c r="A50" s="18" t="s">
        <v>6</v>
      </c>
      <c r="B50" s="38">
        <f t="shared" ref="B50:E63" si="5">IF(B$47="cost",B$43/B29,B29/B$43)</f>
        <v>0.4</v>
      </c>
      <c r="C50" s="38">
        <f t="shared" si="5"/>
        <v>0.66666666666666663</v>
      </c>
      <c r="D50" s="38">
        <f t="shared" si="5"/>
        <v>0.66666666666666663</v>
      </c>
      <c r="E50" s="38">
        <f t="shared" si="5"/>
        <v>0.5</v>
      </c>
      <c r="F50" s="38">
        <f t="shared" ref="F50:F63" si="6">0.5*((B50*$B$48)+(C50*$C$48)+(D50*$D$48)+(E50*$E$48))+0.5*((B50^$B$48)*(C50^$C$48)*(D50^$D$48)*(E50^$E$48))</f>
        <v>3.4004389574759943</v>
      </c>
      <c r="G50" s="28">
        <f t="shared" ref="G50:G63" si="7">RANK(F50,$F$49:$F$63,0)</f>
        <v>14</v>
      </c>
      <c r="I50" s="4"/>
      <c r="J50" s="4"/>
      <c r="K50" s="4"/>
      <c r="L50" s="4"/>
      <c r="M50" s="4"/>
      <c r="N50" s="4"/>
    </row>
    <row r="51" spans="1:15" x14ac:dyDescent="0.25">
      <c r="A51" s="18" t="s">
        <v>7</v>
      </c>
      <c r="B51" s="38">
        <f t="shared" si="5"/>
        <v>0.33333333333333331</v>
      </c>
      <c r="C51" s="38">
        <f t="shared" si="5"/>
        <v>1</v>
      </c>
      <c r="D51" s="38">
        <f t="shared" si="5"/>
        <v>0.66666666666666663</v>
      </c>
      <c r="E51" s="38">
        <f t="shared" si="5"/>
        <v>1</v>
      </c>
      <c r="F51" s="38">
        <f t="shared" si="6"/>
        <v>4.8497942386831276</v>
      </c>
      <c r="G51" s="28">
        <f t="shared" si="7"/>
        <v>2</v>
      </c>
      <c r="I51" s="4"/>
      <c r="J51" s="4"/>
      <c r="K51" s="4"/>
      <c r="L51" s="4"/>
      <c r="M51" s="4"/>
      <c r="N51" s="4"/>
    </row>
    <row r="52" spans="1:15" x14ac:dyDescent="0.25">
      <c r="A52" s="18" t="s">
        <v>8</v>
      </c>
      <c r="B52" s="38">
        <f t="shared" si="5"/>
        <v>0.4</v>
      </c>
      <c r="C52" s="38">
        <f t="shared" si="5"/>
        <v>0.5</v>
      </c>
      <c r="D52" s="38">
        <f t="shared" si="5"/>
        <v>1</v>
      </c>
      <c r="E52" s="38">
        <f t="shared" si="5"/>
        <v>0.5</v>
      </c>
      <c r="F52" s="38">
        <f t="shared" si="6"/>
        <v>3.6506249999999998</v>
      </c>
      <c r="G52" s="28">
        <f t="shared" si="7"/>
        <v>11</v>
      </c>
      <c r="I52" s="4"/>
      <c r="J52" s="4"/>
      <c r="K52" s="4"/>
      <c r="L52" s="4"/>
      <c r="M52" s="4"/>
      <c r="N52" s="4"/>
    </row>
    <row r="53" spans="1:15" x14ac:dyDescent="0.25">
      <c r="A53" s="18" t="s">
        <v>9</v>
      </c>
      <c r="B53" s="38">
        <f t="shared" si="5"/>
        <v>0.4</v>
      </c>
      <c r="C53" s="38">
        <f t="shared" si="5"/>
        <v>1</v>
      </c>
      <c r="D53" s="38">
        <f t="shared" si="5"/>
        <v>0.66666666666666663</v>
      </c>
      <c r="E53" s="38">
        <f t="shared" si="5"/>
        <v>0.4</v>
      </c>
      <c r="F53" s="38">
        <f t="shared" si="6"/>
        <v>3.7006068148148148</v>
      </c>
      <c r="G53" s="28">
        <f t="shared" si="7"/>
        <v>10</v>
      </c>
      <c r="M53" s="4"/>
      <c r="N53" s="4"/>
      <c r="O53" s="4"/>
    </row>
    <row r="54" spans="1:15" x14ac:dyDescent="0.25">
      <c r="A54" s="18" t="s">
        <v>10</v>
      </c>
      <c r="B54" s="38">
        <f t="shared" si="5"/>
        <v>0.33333333333333331</v>
      </c>
      <c r="C54" s="38">
        <f t="shared" si="5"/>
        <v>0.5</v>
      </c>
      <c r="D54" s="38">
        <f t="shared" si="5"/>
        <v>0.66666666666666663</v>
      </c>
      <c r="E54" s="38">
        <f t="shared" si="5"/>
        <v>1</v>
      </c>
      <c r="F54" s="38">
        <f t="shared" si="6"/>
        <v>4.0853909465020575</v>
      </c>
      <c r="G54" s="28">
        <f t="shared" si="7"/>
        <v>7</v>
      </c>
      <c r="M54" s="4"/>
      <c r="N54" s="4"/>
      <c r="O54" s="4"/>
    </row>
    <row r="55" spans="1:15" x14ac:dyDescent="0.25">
      <c r="A55" s="18" t="s">
        <v>11</v>
      </c>
      <c r="B55" s="38">
        <f t="shared" si="5"/>
        <v>0.66666666666666663</v>
      </c>
      <c r="C55" s="38">
        <f t="shared" si="5"/>
        <v>0.5</v>
      </c>
      <c r="D55" s="38">
        <f t="shared" si="5"/>
        <v>0.66666666666666663</v>
      </c>
      <c r="E55" s="38">
        <f t="shared" si="5"/>
        <v>1</v>
      </c>
      <c r="F55" s="38">
        <f t="shared" si="6"/>
        <v>4.4248971193415629</v>
      </c>
      <c r="G55" s="28">
        <f t="shared" si="7"/>
        <v>5</v>
      </c>
      <c r="H55"/>
      <c r="M55" s="4"/>
      <c r="N55" s="4"/>
      <c r="O55" s="4"/>
    </row>
    <row r="56" spans="1:15" x14ac:dyDescent="0.25">
      <c r="A56" s="18" t="s">
        <v>12</v>
      </c>
      <c r="B56" s="38">
        <f t="shared" si="5"/>
        <v>0.5</v>
      </c>
      <c r="C56" s="38">
        <f t="shared" si="5"/>
        <v>0.66666666666666663</v>
      </c>
      <c r="D56" s="38">
        <f t="shared" si="5"/>
        <v>0.5</v>
      </c>
      <c r="E56" s="38">
        <f t="shared" si="5"/>
        <v>0.66666666666666663</v>
      </c>
      <c r="F56" s="38">
        <f t="shared" si="6"/>
        <v>3.5842478280749881</v>
      </c>
      <c r="G56" s="28">
        <f t="shared" si="7"/>
        <v>12</v>
      </c>
      <c r="H56"/>
    </row>
    <row r="57" spans="1:15" x14ac:dyDescent="0.25">
      <c r="A57" s="18" t="s">
        <v>13</v>
      </c>
      <c r="B57" s="38">
        <f t="shared" si="5"/>
        <v>0.33333333333333331</v>
      </c>
      <c r="C57" s="38">
        <f t="shared" si="5"/>
        <v>1</v>
      </c>
      <c r="D57" s="38">
        <f t="shared" si="5"/>
        <v>1</v>
      </c>
      <c r="E57" s="38">
        <f t="shared" si="5"/>
        <v>1</v>
      </c>
      <c r="F57" s="38">
        <f t="shared" si="6"/>
        <v>5.3888888888888884</v>
      </c>
      <c r="G57" s="28">
        <f t="shared" si="7"/>
        <v>1</v>
      </c>
      <c r="H57"/>
    </row>
    <row r="58" spans="1:15" x14ac:dyDescent="0.25">
      <c r="A58" s="18" t="s">
        <v>14</v>
      </c>
      <c r="B58" s="38">
        <f t="shared" si="5"/>
        <v>1</v>
      </c>
      <c r="C58" s="38">
        <f t="shared" si="5"/>
        <v>0.5</v>
      </c>
      <c r="D58" s="38">
        <f t="shared" si="5"/>
        <v>0.5</v>
      </c>
      <c r="E58" s="38">
        <f t="shared" si="5"/>
        <v>1</v>
      </c>
      <c r="F58" s="38">
        <f t="shared" si="6"/>
        <v>4.5078125</v>
      </c>
      <c r="G58" s="28">
        <f t="shared" si="7"/>
        <v>4</v>
      </c>
      <c r="H58"/>
    </row>
    <row r="59" spans="1:15" x14ac:dyDescent="0.25">
      <c r="A59" s="18" t="s">
        <v>15</v>
      </c>
      <c r="B59" s="38">
        <f t="shared" si="5"/>
        <v>0.4</v>
      </c>
      <c r="C59" s="38">
        <f t="shared" si="5"/>
        <v>0.66666666666666663</v>
      </c>
      <c r="D59" s="38">
        <f t="shared" si="5"/>
        <v>0.5</v>
      </c>
      <c r="E59" s="38">
        <f t="shared" si="5"/>
        <v>0.33333333333333331</v>
      </c>
      <c r="F59" s="38">
        <f t="shared" si="6"/>
        <v>2.8167032464563326</v>
      </c>
      <c r="G59" s="28">
        <f t="shared" si="7"/>
        <v>15</v>
      </c>
      <c r="H59"/>
    </row>
    <row r="60" spans="1:15" x14ac:dyDescent="0.25">
      <c r="A60" s="18" t="s">
        <v>16</v>
      </c>
      <c r="B60" s="38">
        <f t="shared" si="5"/>
        <v>1</v>
      </c>
      <c r="C60" s="38">
        <f t="shared" si="5"/>
        <v>0.5</v>
      </c>
      <c r="D60" s="38">
        <f t="shared" si="5"/>
        <v>0.5</v>
      </c>
      <c r="E60" s="38">
        <f t="shared" si="5"/>
        <v>0.66666666666666663</v>
      </c>
      <c r="F60" s="38">
        <f t="shared" si="6"/>
        <v>3.8348765432098761</v>
      </c>
      <c r="G60" s="28">
        <f t="shared" si="7"/>
        <v>9</v>
      </c>
      <c r="H60"/>
    </row>
    <row r="61" spans="1:15" x14ac:dyDescent="0.25">
      <c r="A61" s="18" t="s">
        <v>17</v>
      </c>
      <c r="B61" s="38">
        <f t="shared" si="5"/>
        <v>0.33333333333333331</v>
      </c>
      <c r="C61" s="38">
        <f t="shared" si="5"/>
        <v>1</v>
      </c>
      <c r="D61" s="38">
        <f t="shared" si="5"/>
        <v>0.66666666666666663</v>
      </c>
      <c r="E61" s="38">
        <f t="shared" si="5"/>
        <v>1</v>
      </c>
      <c r="F61" s="38">
        <f t="shared" si="6"/>
        <v>4.8497942386831276</v>
      </c>
      <c r="G61" s="28">
        <f t="shared" si="7"/>
        <v>2</v>
      </c>
      <c r="H61"/>
    </row>
    <row r="62" spans="1:15" x14ac:dyDescent="0.25">
      <c r="A62" s="18" t="s">
        <v>18</v>
      </c>
      <c r="B62" s="38">
        <f t="shared" si="5"/>
        <v>1</v>
      </c>
      <c r="C62" s="38">
        <f t="shared" si="5"/>
        <v>0.5</v>
      </c>
      <c r="D62" s="38">
        <f t="shared" si="5"/>
        <v>0.66666666666666663</v>
      </c>
      <c r="E62" s="38">
        <f t="shared" si="5"/>
        <v>0.4</v>
      </c>
      <c r="F62" s="38">
        <f t="shared" si="6"/>
        <v>3.5504740740740739</v>
      </c>
      <c r="G62" s="28">
        <f t="shared" si="7"/>
        <v>13</v>
      </c>
      <c r="H62"/>
    </row>
    <row r="63" spans="1:15" x14ac:dyDescent="0.25">
      <c r="A63" s="18" t="s">
        <v>19</v>
      </c>
      <c r="B63" s="38">
        <f t="shared" si="5"/>
        <v>0.4</v>
      </c>
      <c r="C63" s="38">
        <f>IF(C$47="cost",C$43/C42,C42/C$43)</f>
        <v>1</v>
      </c>
      <c r="D63" s="38">
        <f t="shared" si="5"/>
        <v>1</v>
      </c>
      <c r="E63" s="38">
        <f t="shared" si="5"/>
        <v>0.33333333333333331</v>
      </c>
      <c r="F63" s="38">
        <f t="shared" si="6"/>
        <v>4.0676543209876543</v>
      </c>
      <c r="G63" s="28">
        <f t="shared" si="7"/>
        <v>8</v>
      </c>
      <c r="H63"/>
    </row>
    <row r="64" spans="1:15" x14ac:dyDescent="0.25">
      <c r="A64"/>
      <c r="B64"/>
      <c r="C64"/>
      <c r="D64"/>
      <c r="E64"/>
      <c r="F64"/>
      <c r="G64"/>
      <c r="H64"/>
    </row>
    <row r="65" spans="1:8" x14ac:dyDescent="0.25">
      <c r="A65"/>
      <c r="B65"/>
      <c r="C65"/>
      <c r="D65"/>
      <c r="E65"/>
      <c r="F65"/>
      <c r="G65"/>
      <c r="H65"/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/>
      <c r="B72"/>
      <c r="C72"/>
      <c r="D72"/>
      <c r="E72"/>
      <c r="F72"/>
      <c r="G72"/>
      <c r="H72"/>
    </row>
    <row r="73" spans="1:8" x14ac:dyDescent="0.25">
      <c r="A73"/>
      <c r="B73"/>
      <c r="C73"/>
      <c r="D73"/>
      <c r="E73"/>
      <c r="F73"/>
      <c r="G73"/>
      <c r="H73"/>
    </row>
    <row r="74" spans="1:8" x14ac:dyDescent="0.25">
      <c r="A74"/>
      <c r="B74"/>
      <c r="C74"/>
      <c r="D74"/>
      <c r="E74"/>
    </row>
    <row r="75" spans="1:8" x14ac:dyDescent="0.25">
      <c r="A75"/>
      <c r="B75"/>
      <c r="C75"/>
      <c r="D75"/>
      <c r="E75"/>
    </row>
    <row r="76" spans="1:8" x14ac:dyDescent="0.25">
      <c r="A76"/>
      <c r="B76"/>
      <c r="C76"/>
      <c r="D76"/>
      <c r="E76"/>
    </row>
    <row r="77" spans="1:8" x14ac:dyDescent="0.25">
      <c r="A77"/>
      <c r="B77"/>
      <c r="C77"/>
      <c r="D77"/>
      <c r="E77"/>
    </row>
    <row r="78" spans="1:8" x14ac:dyDescent="0.25">
      <c r="A78"/>
      <c r="B78"/>
      <c r="C78"/>
      <c r="D78"/>
      <c r="E78"/>
    </row>
    <row r="79" spans="1:8" x14ac:dyDescent="0.25">
      <c r="A79"/>
      <c r="B79"/>
      <c r="C79"/>
      <c r="D79"/>
      <c r="E79"/>
    </row>
    <row r="80" spans="1:8" x14ac:dyDescent="0.25">
      <c r="A80"/>
      <c r="B80"/>
      <c r="C80"/>
      <c r="D80"/>
      <c r="E80"/>
    </row>
    <row r="81" spans="1:11" x14ac:dyDescent="0.25">
      <c r="A81"/>
      <c r="B81"/>
      <c r="C81"/>
      <c r="D81"/>
      <c r="E81"/>
      <c r="F81"/>
      <c r="G81"/>
      <c r="H81"/>
      <c r="I81"/>
      <c r="J81"/>
      <c r="K81"/>
    </row>
    <row r="82" spans="1:11" x14ac:dyDescent="0.25">
      <c r="A82"/>
      <c r="B82"/>
      <c r="C82"/>
      <c r="D82"/>
      <c r="E82"/>
      <c r="F82"/>
      <c r="G82"/>
      <c r="H82"/>
      <c r="I82"/>
      <c r="J82"/>
      <c r="K82"/>
    </row>
    <row r="83" spans="1:11" x14ac:dyDescent="0.25">
      <c r="A83"/>
      <c r="B83"/>
      <c r="C83"/>
      <c r="D83"/>
      <c r="E83"/>
      <c r="F83"/>
      <c r="G83"/>
      <c r="H83"/>
      <c r="I83"/>
      <c r="J83"/>
      <c r="K83"/>
    </row>
    <row r="84" spans="1:11" x14ac:dyDescent="0.25">
      <c r="A84"/>
      <c r="B84"/>
      <c r="C84"/>
      <c r="D84"/>
      <c r="E84"/>
      <c r="F84"/>
      <c r="G84"/>
      <c r="H84"/>
      <c r="I84"/>
      <c r="J84"/>
      <c r="K84"/>
    </row>
    <row r="85" spans="1:11" x14ac:dyDescent="0.25">
      <c r="A85"/>
      <c r="B85"/>
      <c r="C85"/>
      <c r="D85"/>
      <c r="E85"/>
      <c r="F85"/>
      <c r="G85"/>
      <c r="H85"/>
      <c r="I85"/>
      <c r="J85"/>
      <c r="K85"/>
    </row>
    <row r="86" spans="1:11" x14ac:dyDescent="0.25">
      <c r="A86"/>
      <c r="B86"/>
      <c r="C86"/>
      <c r="D86"/>
      <c r="E86"/>
      <c r="F86"/>
      <c r="G86"/>
      <c r="H86"/>
      <c r="I86"/>
      <c r="J86"/>
      <c r="K86"/>
    </row>
    <row r="87" spans="1:11" x14ac:dyDescent="0.25">
      <c r="A87"/>
      <c r="B87"/>
      <c r="C87"/>
      <c r="D87"/>
      <c r="E87"/>
      <c r="F87"/>
      <c r="G87"/>
      <c r="H87"/>
      <c r="I87"/>
      <c r="J87"/>
      <c r="K87"/>
    </row>
    <row r="88" spans="1:11" x14ac:dyDescent="0.25">
      <c r="A88"/>
      <c r="B88"/>
      <c r="C88"/>
      <c r="D88"/>
      <c r="E88"/>
      <c r="F88"/>
      <c r="G88"/>
      <c r="H88"/>
      <c r="I88"/>
      <c r="J88"/>
      <c r="K88"/>
    </row>
    <row r="89" spans="1:11" x14ac:dyDescent="0.25">
      <c r="A89"/>
      <c r="B89"/>
      <c r="C89"/>
      <c r="D89"/>
      <c r="E89"/>
      <c r="F89"/>
      <c r="G89"/>
      <c r="H89"/>
      <c r="I89"/>
      <c r="J89"/>
      <c r="K89"/>
    </row>
    <row r="90" spans="1:11" x14ac:dyDescent="0.25">
      <c r="A90"/>
      <c r="B90"/>
      <c r="C90"/>
      <c r="D90"/>
      <c r="E90"/>
      <c r="F90"/>
      <c r="G90"/>
      <c r="H90"/>
      <c r="I90"/>
      <c r="J90"/>
      <c r="K90"/>
    </row>
    <row r="91" spans="1:11" x14ac:dyDescent="0.25">
      <c r="A91"/>
      <c r="B91"/>
      <c r="C91"/>
      <c r="D91"/>
      <c r="E91"/>
      <c r="F91"/>
      <c r="G91"/>
      <c r="H91"/>
      <c r="I91"/>
      <c r="J91"/>
      <c r="K91"/>
    </row>
    <row r="92" spans="1:11" x14ac:dyDescent="0.25">
      <c r="A92"/>
      <c r="B92"/>
      <c r="C92"/>
      <c r="D92"/>
      <c r="E92"/>
      <c r="F92"/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/>
      <c r="B94"/>
      <c r="C94"/>
      <c r="D94"/>
      <c r="E94"/>
      <c r="F94"/>
      <c r="G94"/>
      <c r="H94"/>
      <c r="I94"/>
      <c r="J94"/>
      <c r="K94"/>
    </row>
    <row r="95" spans="1:11" x14ac:dyDescent="0.25">
      <c r="A95"/>
      <c r="B95"/>
      <c r="C95"/>
      <c r="D95"/>
      <c r="E95"/>
      <c r="F95"/>
      <c r="G95"/>
      <c r="H95"/>
      <c r="I95"/>
      <c r="J95"/>
      <c r="K95"/>
    </row>
    <row r="96" spans="1:11" x14ac:dyDescent="0.25">
      <c r="A96"/>
      <c r="B96"/>
      <c r="C96"/>
      <c r="D96"/>
      <c r="E96"/>
      <c r="F96"/>
      <c r="G96"/>
      <c r="H96"/>
      <c r="I96"/>
      <c r="J96"/>
      <c r="K96"/>
    </row>
    <row r="97" spans="1:11" x14ac:dyDescent="0.25">
      <c r="A97"/>
      <c r="B97"/>
      <c r="C97"/>
      <c r="D97"/>
      <c r="E97"/>
      <c r="F97"/>
      <c r="G97"/>
      <c r="H97"/>
      <c r="I97"/>
      <c r="J97"/>
      <c r="K97"/>
    </row>
    <row r="98" spans="1:11" x14ac:dyDescent="0.25">
      <c r="A98"/>
      <c r="B98"/>
      <c r="C98"/>
      <c r="D98"/>
      <c r="E98"/>
      <c r="F98"/>
      <c r="G98"/>
      <c r="H98"/>
      <c r="I98"/>
      <c r="J98"/>
      <c r="K98"/>
    </row>
    <row r="99" spans="1:11" x14ac:dyDescent="0.25">
      <c r="A99"/>
      <c r="B99"/>
      <c r="C99"/>
      <c r="D99"/>
      <c r="E99"/>
      <c r="F99"/>
      <c r="G99"/>
      <c r="H99"/>
      <c r="I99"/>
      <c r="J99"/>
      <c r="K99"/>
    </row>
    <row r="100" spans="1:11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5">
      <c r="A111"/>
      <c r="B111"/>
      <c r="C111"/>
      <c r="D111"/>
      <c r="E111"/>
      <c r="F111"/>
      <c r="G111"/>
      <c r="H111"/>
      <c r="I111"/>
      <c r="J111"/>
      <c r="K1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A71B-3660-4A09-9F0E-F5B0D5138BBB}">
  <dimension ref="A1:P64"/>
  <sheetViews>
    <sheetView topLeftCell="A46" workbookViewId="0">
      <selection activeCell="F61" sqref="F61"/>
    </sheetView>
  </sheetViews>
  <sheetFormatPr defaultRowHeight="15.75" x14ac:dyDescent="0.25"/>
  <cols>
    <col min="1" max="1" width="12.85546875" style="4" customWidth="1"/>
    <col min="2" max="2" width="9.85546875" style="4" customWidth="1"/>
    <col min="3" max="6" width="9.140625" style="4"/>
    <col min="7" max="7" width="9" style="4" bestFit="1" customWidth="1"/>
    <col min="8" max="16384" width="9.140625" style="4"/>
  </cols>
  <sheetData>
    <row r="1" spans="1:16" x14ac:dyDescent="0.25">
      <c r="A1" s="4" t="s">
        <v>399</v>
      </c>
    </row>
    <row r="2" spans="1:16" x14ac:dyDescent="0.25">
      <c r="A2" s="4" t="s">
        <v>22</v>
      </c>
      <c r="B2" s="134" t="s">
        <v>23</v>
      </c>
      <c r="C2" s="134"/>
      <c r="D2" s="134"/>
      <c r="E2" s="134"/>
      <c r="F2" s="134"/>
      <c r="G2" s="134"/>
      <c r="I2" s="134"/>
      <c r="J2" s="134"/>
    </row>
    <row r="3" spans="1:16" x14ac:dyDescent="0.25">
      <c r="A3" s="4">
        <v>1</v>
      </c>
      <c r="B3" s="134" t="s">
        <v>401</v>
      </c>
      <c r="C3" s="134"/>
      <c r="D3" s="134"/>
      <c r="E3" s="134"/>
      <c r="F3" s="134"/>
      <c r="G3" s="134"/>
    </row>
    <row r="4" spans="1:16" x14ac:dyDescent="0.25">
      <c r="A4" s="4">
        <v>3</v>
      </c>
      <c r="B4" s="134" t="s">
        <v>403</v>
      </c>
      <c r="C4" s="134"/>
      <c r="D4" s="134"/>
      <c r="E4" s="134"/>
      <c r="F4" s="134"/>
      <c r="G4" s="134"/>
    </row>
    <row r="5" spans="1:16" x14ac:dyDescent="0.25">
      <c r="A5" s="4">
        <v>5</v>
      </c>
      <c r="B5" s="134" t="s">
        <v>404</v>
      </c>
      <c r="C5" s="134"/>
      <c r="D5" s="134"/>
      <c r="E5" s="134"/>
      <c r="F5" s="134"/>
      <c r="G5" s="134"/>
    </row>
    <row r="6" spans="1:16" x14ac:dyDescent="0.25">
      <c r="A6" s="4">
        <v>7</v>
      </c>
      <c r="B6" s="134" t="s">
        <v>405</v>
      </c>
      <c r="C6" s="134"/>
      <c r="D6" s="134"/>
      <c r="E6" s="134"/>
      <c r="F6" s="134"/>
      <c r="G6" s="134"/>
    </row>
    <row r="7" spans="1:16" x14ac:dyDescent="0.25">
      <c r="A7" s="4">
        <v>9</v>
      </c>
      <c r="B7" s="134" t="s">
        <v>406</v>
      </c>
      <c r="C7" s="134"/>
      <c r="D7" s="134"/>
      <c r="E7" s="134"/>
      <c r="F7" s="134"/>
      <c r="G7" s="134"/>
    </row>
    <row r="8" spans="1:16" x14ac:dyDescent="0.25">
      <c r="A8" s="4" t="s">
        <v>24</v>
      </c>
      <c r="B8" s="134" t="s">
        <v>25</v>
      </c>
      <c r="C8" s="134"/>
      <c r="D8" s="134"/>
      <c r="E8" s="134"/>
      <c r="F8" s="134"/>
      <c r="G8" s="134"/>
    </row>
    <row r="9" spans="1:16" x14ac:dyDescent="0.25">
      <c r="A9" s="4" t="s">
        <v>402</v>
      </c>
      <c r="B9" s="134" t="s">
        <v>407</v>
      </c>
      <c r="C9" s="134"/>
      <c r="D9" s="134"/>
      <c r="E9" s="134"/>
      <c r="F9" s="134"/>
      <c r="G9" s="134"/>
    </row>
    <row r="11" spans="1:16" x14ac:dyDescent="0.25">
      <c r="A11" s="4" t="s">
        <v>400</v>
      </c>
    </row>
    <row r="12" spans="1:16" x14ac:dyDescent="0.25">
      <c r="A12" s="4" t="s">
        <v>408</v>
      </c>
      <c r="B12" s="4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4">
        <v>10</v>
      </c>
      <c r="L12" s="4">
        <v>11</v>
      </c>
      <c r="M12" s="4">
        <v>12</v>
      </c>
      <c r="N12" s="4">
        <v>13</v>
      </c>
      <c r="O12" s="4">
        <v>14</v>
      </c>
      <c r="P12" s="4">
        <v>15</v>
      </c>
    </row>
    <row r="13" spans="1:16" x14ac:dyDescent="0.25">
      <c r="A13" s="4" t="s">
        <v>22</v>
      </c>
      <c r="B13" s="4">
        <v>0</v>
      </c>
      <c r="C13" s="4">
        <v>0</v>
      </c>
      <c r="D13" s="4">
        <v>0.57999999999999996</v>
      </c>
      <c r="E13" s="4">
        <v>0.9</v>
      </c>
      <c r="F13" s="4">
        <v>1.1200000000000001</v>
      </c>
      <c r="G13" s="4">
        <v>1.24</v>
      </c>
      <c r="H13" s="4">
        <v>1.32</v>
      </c>
      <c r="I13" s="4">
        <v>1.41</v>
      </c>
      <c r="J13" s="4">
        <v>1.46</v>
      </c>
      <c r="K13" s="4">
        <v>1.49</v>
      </c>
      <c r="L13" s="4">
        <v>1.51</v>
      </c>
      <c r="M13" s="4">
        <v>1.48</v>
      </c>
      <c r="N13" s="4">
        <v>1.56</v>
      </c>
      <c r="O13" s="4">
        <v>1.57</v>
      </c>
      <c r="P13" s="4">
        <v>1.59</v>
      </c>
    </row>
    <row r="15" spans="1:16" x14ac:dyDescent="0.25">
      <c r="A15" s="4" t="s">
        <v>32</v>
      </c>
    </row>
    <row r="16" spans="1:16" x14ac:dyDescent="0.25">
      <c r="A16" s="4" t="s">
        <v>0</v>
      </c>
      <c r="B16" s="4" t="s">
        <v>27</v>
      </c>
      <c r="C16" s="4" t="s">
        <v>26</v>
      </c>
      <c r="D16" s="4" t="s">
        <v>28</v>
      </c>
    </row>
    <row r="17" spans="1:10" x14ac:dyDescent="0.25">
      <c r="A17" s="4" t="s">
        <v>1</v>
      </c>
      <c r="B17" s="4" t="s">
        <v>67</v>
      </c>
      <c r="C17" s="4">
        <v>2</v>
      </c>
      <c r="D17" s="4">
        <v>4</v>
      </c>
    </row>
    <row r="18" spans="1:10" x14ac:dyDescent="0.25">
      <c r="A18" s="4" t="s">
        <v>2</v>
      </c>
      <c r="B18" s="4" t="s">
        <v>68</v>
      </c>
      <c r="C18" s="4">
        <v>3</v>
      </c>
    </row>
    <row r="19" spans="1:10" x14ac:dyDescent="0.25">
      <c r="A19" s="4" t="s">
        <v>3</v>
      </c>
      <c r="B19" s="4" t="s">
        <v>69</v>
      </c>
      <c r="C19" s="4">
        <v>3</v>
      </c>
    </row>
    <row r="20" spans="1:10" x14ac:dyDescent="0.25">
      <c r="A20" s="4" t="s">
        <v>4</v>
      </c>
      <c r="B20" s="4" t="s">
        <v>70</v>
      </c>
      <c r="C20" s="4">
        <v>4</v>
      </c>
    </row>
    <row r="25" spans="1:10" x14ac:dyDescent="0.25">
      <c r="A25" s="4" t="s">
        <v>409</v>
      </c>
    </row>
    <row r="26" spans="1:10" x14ac:dyDescent="0.25">
      <c r="A26" s="5" t="s">
        <v>27</v>
      </c>
      <c r="B26" s="5" t="s">
        <v>1</v>
      </c>
      <c r="C26" s="5" t="s">
        <v>2</v>
      </c>
      <c r="D26" s="5" t="s">
        <v>3</v>
      </c>
      <c r="E26" s="5" t="s">
        <v>4</v>
      </c>
    </row>
    <row r="27" spans="1:10" x14ac:dyDescent="0.25">
      <c r="A27" s="5" t="s">
        <v>1</v>
      </c>
      <c r="B27" s="5">
        <f>$C17/$C$17</f>
        <v>1</v>
      </c>
      <c r="C27" s="5">
        <f>$C17/$C$18</f>
        <v>0.66666666666666663</v>
      </c>
      <c r="D27" s="5">
        <f>$C17/$C$19</f>
        <v>0.66666666666666663</v>
      </c>
      <c r="E27" s="5">
        <f>$C17/$C$20</f>
        <v>0.5</v>
      </c>
    </row>
    <row r="28" spans="1:10" x14ac:dyDescent="0.25">
      <c r="A28" s="5" t="s">
        <v>2</v>
      </c>
      <c r="B28" s="5">
        <f t="shared" ref="B28:B30" si="0">$C18/$C$17</f>
        <v>1.5</v>
      </c>
      <c r="C28" s="5">
        <f t="shared" ref="C28:C30" si="1">$C18/$C$18</f>
        <v>1</v>
      </c>
      <c r="D28" s="5">
        <f t="shared" ref="D28:D30" si="2">$C18/$C$19</f>
        <v>1</v>
      </c>
      <c r="E28" s="5">
        <f t="shared" ref="E28:E30" si="3">$C18/$C$20</f>
        <v>0.75</v>
      </c>
      <c r="J28" s="4" t="s">
        <v>29</v>
      </c>
    </row>
    <row r="29" spans="1:10" x14ac:dyDescent="0.25">
      <c r="A29" s="5" t="s">
        <v>3</v>
      </c>
      <c r="B29" s="5">
        <f t="shared" si="0"/>
        <v>1.5</v>
      </c>
      <c r="C29" s="5">
        <f t="shared" si="1"/>
        <v>1</v>
      </c>
      <c r="D29" s="5">
        <f t="shared" si="2"/>
        <v>1</v>
      </c>
      <c r="E29" s="5">
        <f t="shared" si="3"/>
        <v>0.75</v>
      </c>
      <c r="J29" s="4" t="s">
        <v>30</v>
      </c>
    </row>
    <row r="30" spans="1:10" x14ac:dyDescent="0.25">
      <c r="A30" s="5" t="s">
        <v>4</v>
      </c>
      <c r="B30" s="5">
        <f t="shared" si="0"/>
        <v>2</v>
      </c>
      <c r="C30" s="5">
        <f t="shared" si="1"/>
        <v>1.3333333333333333</v>
      </c>
      <c r="D30" s="5">
        <f t="shared" si="2"/>
        <v>1.3333333333333333</v>
      </c>
      <c r="E30" s="5">
        <f t="shared" si="3"/>
        <v>1</v>
      </c>
    </row>
    <row r="31" spans="1:10" x14ac:dyDescent="0.25">
      <c r="A31" s="136" t="s">
        <v>43</v>
      </c>
      <c r="B31" s="136">
        <f>SUM(B27:B30)</f>
        <v>6</v>
      </c>
      <c r="C31" s="136">
        <f t="shared" ref="C31:E31" si="4">SUM(C27:C30)</f>
        <v>4</v>
      </c>
      <c r="D31" s="136">
        <f t="shared" si="4"/>
        <v>4</v>
      </c>
      <c r="E31" s="136">
        <f t="shared" si="4"/>
        <v>3</v>
      </c>
    </row>
    <row r="36" spans="1:6" x14ac:dyDescent="0.25">
      <c r="A36" s="4" t="s">
        <v>31</v>
      </c>
    </row>
    <row r="37" spans="1:6" x14ac:dyDescent="0.25">
      <c r="A37" s="5" t="s">
        <v>32</v>
      </c>
      <c r="B37" s="5" t="s">
        <v>1</v>
      </c>
      <c r="C37" s="5" t="s">
        <v>2</v>
      </c>
      <c r="D37" s="5" t="s">
        <v>3</v>
      </c>
      <c r="E37" s="5" t="s">
        <v>4</v>
      </c>
      <c r="F37" s="5" t="s">
        <v>33</v>
      </c>
    </row>
    <row r="38" spans="1:6" x14ac:dyDescent="0.25">
      <c r="A38" s="5" t="s">
        <v>1</v>
      </c>
      <c r="B38" s="5">
        <f>B27/B$31</f>
        <v>0.16666666666666666</v>
      </c>
      <c r="C38" s="5">
        <f>C27/C$31</f>
        <v>0.16666666666666666</v>
      </c>
      <c r="D38" s="5">
        <f>D27/D$31</f>
        <v>0.16666666666666666</v>
      </c>
      <c r="E38" s="5">
        <f>E27/E$31</f>
        <v>0.16666666666666666</v>
      </c>
      <c r="F38" s="135">
        <f>SUM($B38:$E38)/$D$17</f>
        <v>0.16666666666666666</v>
      </c>
    </row>
    <row r="39" spans="1:6" x14ac:dyDescent="0.25">
      <c r="A39" s="5" t="s">
        <v>2</v>
      </c>
      <c r="B39" s="5">
        <f>B28/B$31</f>
        <v>0.25</v>
      </c>
      <c r="C39" s="5">
        <f>C28/C$31</f>
        <v>0.25</v>
      </c>
      <c r="D39" s="5">
        <f>D28/D$31</f>
        <v>0.25</v>
      </c>
      <c r="E39" s="5">
        <f>E28/E$31</f>
        <v>0.25</v>
      </c>
      <c r="F39" s="135">
        <f t="shared" ref="F39:F41" si="5">SUM($B39:$E39)/$D$17</f>
        <v>0.25</v>
      </c>
    </row>
    <row r="40" spans="1:6" x14ac:dyDescent="0.25">
      <c r="A40" s="5" t="s">
        <v>3</v>
      </c>
      <c r="B40" s="5">
        <f>B29/B$31</f>
        <v>0.25</v>
      </c>
      <c r="C40" s="5">
        <f>C29/C$31</f>
        <v>0.25</v>
      </c>
      <c r="D40" s="5">
        <f>D29/D$31</f>
        <v>0.25</v>
      </c>
      <c r="E40" s="5">
        <f>E29/E$31</f>
        <v>0.25</v>
      </c>
      <c r="F40" s="135">
        <f t="shared" si="5"/>
        <v>0.25</v>
      </c>
    </row>
    <row r="41" spans="1:6" x14ac:dyDescent="0.25">
      <c r="A41" s="5" t="s">
        <v>4</v>
      </c>
      <c r="B41" s="5">
        <f>B30/B$31</f>
        <v>0.33333333333333331</v>
      </c>
      <c r="C41" s="5">
        <f>C30/C$31</f>
        <v>0.33333333333333331</v>
      </c>
      <c r="D41" s="5">
        <f>D30/D$31</f>
        <v>0.33333333333333331</v>
      </c>
      <c r="E41" s="5">
        <f>E30/E$31</f>
        <v>0.33333333333333331</v>
      </c>
      <c r="F41" s="135">
        <f t="shared" si="5"/>
        <v>0.33333333333333331</v>
      </c>
    </row>
    <row r="46" spans="1:6" x14ac:dyDescent="0.25">
      <c r="A46" s="4" t="s">
        <v>410</v>
      </c>
    </row>
    <row r="47" spans="1:6" x14ac:dyDescent="0.25">
      <c r="A47" s="4" t="s">
        <v>27</v>
      </c>
      <c r="B47" s="4" t="s">
        <v>34</v>
      </c>
    </row>
    <row r="48" spans="1:6" x14ac:dyDescent="0.25">
      <c r="B48" s="4" t="s">
        <v>35</v>
      </c>
    </row>
    <row r="49" spans="1:8" x14ac:dyDescent="0.25">
      <c r="A49" s="4" t="s">
        <v>1</v>
      </c>
      <c r="B49" s="137">
        <f>((B27*$F$38)+(C27*$F$39)+(D27*$F$40)+(E27*$F$41))/F38</f>
        <v>4</v>
      </c>
    </row>
    <row r="50" spans="1:8" x14ac:dyDescent="0.25">
      <c r="A50" s="4" t="s">
        <v>2</v>
      </c>
      <c r="B50" s="137">
        <f t="shared" ref="B50:B52" si="6">((B28*$F$38)+(C28*$F$39)+(D28*$F$40)+(E28*$F$41))/F39</f>
        <v>4</v>
      </c>
    </row>
    <row r="51" spans="1:8" x14ac:dyDescent="0.25">
      <c r="A51" s="4" t="s">
        <v>3</v>
      </c>
      <c r="B51" s="137">
        <f t="shared" si="6"/>
        <v>4</v>
      </c>
    </row>
    <row r="52" spans="1:8" x14ac:dyDescent="0.25">
      <c r="A52" s="4" t="s">
        <v>4</v>
      </c>
      <c r="B52" s="137">
        <f t="shared" si="6"/>
        <v>4</v>
      </c>
    </row>
    <row r="53" spans="1:8" x14ac:dyDescent="0.25">
      <c r="H53" s="4" t="s">
        <v>411</v>
      </c>
    </row>
    <row r="54" spans="1:8" x14ac:dyDescent="0.25">
      <c r="H54" s="4" t="s">
        <v>412</v>
      </c>
    </row>
    <row r="57" spans="1:8" x14ac:dyDescent="0.25">
      <c r="A57" s="4" t="s">
        <v>36</v>
      </c>
    </row>
    <row r="58" spans="1:8" x14ac:dyDescent="0.25">
      <c r="A58" s="4" t="s">
        <v>37</v>
      </c>
      <c r="B58" s="4" t="s">
        <v>38</v>
      </c>
    </row>
    <row r="60" spans="1:8" x14ac:dyDescent="0.25">
      <c r="A60" s="137">
        <f>AVERAGE(B49:B52)</f>
        <v>4</v>
      </c>
      <c r="B60" s="137">
        <f>(A60-D17)/(D17-1)</f>
        <v>0</v>
      </c>
    </row>
    <row r="62" spans="1:8" x14ac:dyDescent="0.25">
      <c r="A62" s="4" t="s">
        <v>39</v>
      </c>
    </row>
    <row r="63" spans="1:8" x14ac:dyDescent="0.25">
      <c r="A63" s="4" t="s">
        <v>40</v>
      </c>
      <c r="D63" s="4" t="s">
        <v>41</v>
      </c>
    </row>
    <row r="64" spans="1:8" x14ac:dyDescent="0.25">
      <c r="A64" s="137">
        <f>(B60/E13)</f>
        <v>0</v>
      </c>
      <c r="D64" s="4" t="s">
        <v>42</v>
      </c>
    </row>
  </sheetData>
  <mergeCells count="9">
    <mergeCell ref="B7:G7"/>
    <mergeCell ref="B8:G8"/>
    <mergeCell ref="B9:G9"/>
    <mergeCell ref="B2:G2"/>
    <mergeCell ref="I2:J2"/>
    <mergeCell ref="B3:G3"/>
    <mergeCell ref="B4:G4"/>
    <mergeCell ref="B5:G5"/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B783-11DF-4AEF-8C56-25EE74CEE5DC}">
  <dimension ref="A3:L9"/>
  <sheetViews>
    <sheetView workbookViewId="0">
      <selection activeCell="H17" sqref="H17"/>
    </sheetView>
  </sheetViews>
  <sheetFormatPr defaultColWidth="8.7109375" defaultRowHeight="15.75" x14ac:dyDescent="0.25"/>
  <cols>
    <col min="1" max="16384" width="8.7109375" style="3"/>
  </cols>
  <sheetData>
    <row r="3" spans="1:12" x14ac:dyDescent="0.25">
      <c r="A3" s="29" t="s">
        <v>243</v>
      </c>
      <c r="B3" s="29" t="s">
        <v>0</v>
      </c>
      <c r="C3" s="29" t="s">
        <v>27</v>
      </c>
      <c r="D3" s="29" t="s">
        <v>26</v>
      </c>
      <c r="I3" s="29" t="s">
        <v>243</v>
      </c>
      <c r="J3" s="29" t="s">
        <v>0</v>
      </c>
      <c r="K3" s="29" t="s">
        <v>27</v>
      </c>
      <c r="L3" s="29" t="s">
        <v>26</v>
      </c>
    </row>
    <row r="4" spans="1:12" x14ac:dyDescent="0.25">
      <c r="A4" s="29">
        <v>1</v>
      </c>
      <c r="B4" s="29" t="s">
        <v>1</v>
      </c>
      <c r="C4" s="29" t="s">
        <v>75</v>
      </c>
      <c r="D4" s="29">
        <f>((1/1)+(1/2)+(1/3)+(1/4)+(1/5))/5</f>
        <v>0.45666666666666667</v>
      </c>
      <c r="I4" s="29">
        <v>1</v>
      </c>
      <c r="J4" s="29" t="s">
        <v>1</v>
      </c>
      <c r="K4" s="3" t="s">
        <v>75</v>
      </c>
      <c r="L4" s="29">
        <f>((1/1)+(1/2)+(1/3)+(1/4))/4</f>
        <v>0.52083333333333326</v>
      </c>
    </row>
    <row r="5" spans="1:12" x14ac:dyDescent="0.25">
      <c r="A5" s="29">
        <v>2</v>
      </c>
      <c r="B5" s="29" t="s">
        <v>2</v>
      </c>
      <c r="C5" s="29" t="s">
        <v>76</v>
      </c>
      <c r="D5" s="29">
        <f>((0)+(1/2)+(1/3)+(1/4)+(1/5))/5</f>
        <v>0.25666666666666665</v>
      </c>
      <c r="I5" s="29">
        <v>2</v>
      </c>
      <c r="J5" s="29" t="s">
        <v>2</v>
      </c>
      <c r="K5" s="29" t="s">
        <v>76</v>
      </c>
      <c r="L5" s="29">
        <f>((0/1)+(1/2)+(1/3)+(1/4))/4</f>
        <v>0.27083333333333331</v>
      </c>
    </row>
    <row r="6" spans="1:12" x14ac:dyDescent="0.25">
      <c r="A6" s="29">
        <v>3</v>
      </c>
      <c r="B6" s="29" t="s">
        <v>3</v>
      </c>
      <c r="C6" s="29" t="s">
        <v>77</v>
      </c>
      <c r="D6" s="29">
        <f>((0)+(0)+(1/3)+(1/4)+(1/5))/5</f>
        <v>0.15666666666666665</v>
      </c>
      <c r="I6" s="29">
        <v>3</v>
      </c>
      <c r="J6" s="29" t="s">
        <v>3</v>
      </c>
      <c r="K6" s="29" t="s">
        <v>77</v>
      </c>
      <c r="L6" s="29">
        <f>((0)+(0)+(1/3)+(1/4))/4</f>
        <v>0.14583333333333331</v>
      </c>
    </row>
    <row r="7" spans="1:12" x14ac:dyDescent="0.25">
      <c r="A7" s="29">
        <v>4</v>
      </c>
      <c r="B7" s="29" t="s">
        <v>4</v>
      </c>
      <c r="C7" s="29" t="s">
        <v>78</v>
      </c>
      <c r="D7" s="29">
        <f>((0)+(0)+(0)+(1/4)+(1/5))/5</f>
        <v>0.09</v>
      </c>
      <c r="I7" s="29">
        <v>4</v>
      </c>
      <c r="J7" s="29" t="s">
        <v>4</v>
      </c>
      <c r="K7" s="29" t="s">
        <v>78</v>
      </c>
      <c r="L7" s="29">
        <f>((0)+(0)+(0)+(1/4))/4</f>
        <v>6.25E-2</v>
      </c>
    </row>
    <row r="8" spans="1:12" x14ac:dyDescent="0.25">
      <c r="A8" s="29">
        <v>5</v>
      </c>
      <c r="B8" s="29" t="s">
        <v>64</v>
      </c>
      <c r="C8" s="29" t="s">
        <v>244</v>
      </c>
      <c r="D8" s="29">
        <f>((0)+(0)+(0)+(0)+(1/5))/5</f>
        <v>0.04</v>
      </c>
      <c r="L8" s="29">
        <f>SUM(L4:L7)</f>
        <v>0.99999999999999978</v>
      </c>
    </row>
    <row r="9" spans="1:12" x14ac:dyDescent="0.25">
      <c r="C9" s="29" t="s">
        <v>245</v>
      </c>
      <c r="D9" s="29">
        <f>SUM(D3:D8)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5114-C2FF-4613-BE54-1A442D6D8339}">
  <dimension ref="A1:AE297"/>
  <sheetViews>
    <sheetView topLeftCell="A18" zoomScale="70" zoomScaleNormal="70" workbookViewId="0">
      <selection activeCell="K36" sqref="A1:XFD1048576"/>
    </sheetView>
  </sheetViews>
  <sheetFormatPr defaultColWidth="9.140625" defaultRowHeight="15.75" x14ac:dyDescent="0.25"/>
  <cols>
    <col min="1" max="7" width="9.140625" style="112"/>
    <col min="8" max="8" width="8.28515625" style="112" customWidth="1"/>
    <col min="9" max="11" width="9.140625" style="112"/>
    <col min="12" max="12" width="34.5703125" style="112" bestFit="1" customWidth="1"/>
    <col min="13" max="14" width="9.140625" style="112"/>
    <col min="15" max="15" width="27.42578125" style="112" bestFit="1" customWidth="1"/>
    <col min="16" max="20" width="9.140625" style="112"/>
    <col min="21" max="21" width="15.42578125" style="112" bestFit="1" customWidth="1"/>
    <col min="22" max="23" width="9.140625" style="112"/>
    <col min="24" max="25" width="11" style="112" bestFit="1" customWidth="1"/>
    <col min="26" max="26" width="21.140625" style="112" customWidth="1"/>
    <col min="27" max="27" width="9.140625" style="112"/>
    <col min="28" max="28" width="33.5703125" style="112" bestFit="1" customWidth="1"/>
    <col min="29" max="16384" width="9.140625" style="112"/>
  </cols>
  <sheetData>
    <row r="1" spans="1:31" x14ac:dyDescent="0.25">
      <c r="A1" s="111" t="s">
        <v>378</v>
      </c>
      <c r="I1" s="112" t="s">
        <v>0</v>
      </c>
      <c r="J1" s="112" t="s">
        <v>27</v>
      </c>
    </row>
    <row r="2" spans="1:31" x14ac:dyDescent="0.25">
      <c r="A2" s="113" t="s">
        <v>0</v>
      </c>
      <c r="B2" s="113" t="s">
        <v>1</v>
      </c>
      <c r="C2" s="113" t="s">
        <v>2</v>
      </c>
      <c r="D2" s="113" t="s">
        <v>3</v>
      </c>
      <c r="E2" s="113" t="s">
        <v>4</v>
      </c>
      <c r="F2" s="113" t="s">
        <v>64</v>
      </c>
      <c r="I2" s="112" t="s">
        <v>1</v>
      </c>
      <c r="J2" s="112" t="s">
        <v>202</v>
      </c>
    </row>
    <row r="3" spans="1:31" x14ac:dyDescent="0.25">
      <c r="A3" s="114" t="s">
        <v>5</v>
      </c>
      <c r="B3" s="99">
        <v>93</v>
      </c>
      <c r="C3" s="99">
        <v>97</v>
      </c>
      <c r="D3" s="99">
        <v>81</v>
      </c>
      <c r="E3" s="99">
        <v>77</v>
      </c>
      <c r="F3" s="99">
        <v>84</v>
      </c>
      <c r="I3" s="112" t="s">
        <v>2</v>
      </c>
      <c r="J3" s="112" t="s">
        <v>204</v>
      </c>
    </row>
    <row r="4" spans="1:31" x14ac:dyDescent="0.25">
      <c r="A4" s="114" t="s">
        <v>6</v>
      </c>
      <c r="B4" s="99">
        <v>89</v>
      </c>
      <c r="C4" s="99">
        <v>91</v>
      </c>
      <c r="D4" s="99">
        <v>81</v>
      </c>
      <c r="E4" s="99">
        <v>91</v>
      </c>
      <c r="F4" s="99">
        <v>98</v>
      </c>
      <c r="I4" s="112" t="s">
        <v>3</v>
      </c>
      <c r="J4" s="112" t="s">
        <v>206</v>
      </c>
    </row>
    <row r="5" spans="1:31" x14ac:dyDescent="0.25">
      <c r="A5" s="114" t="s">
        <v>7</v>
      </c>
      <c r="B5" s="99">
        <v>98</v>
      </c>
      <c r="C5" s="99">
        <v>77</v>
      </c>
      <c r="D5" s="99">
        <v>79</v>
      </c>
      <c r="E5" s="99">
        <v>86</v>
      </c>
      <c r="F5" s="99">
        <v>94</v>
      </c>
      <c r="I5" s="112" t="s">
        <v>4</v>
      </c>
      <c r="J5" s="112" t="s">
        <v>208</v>
      </c>
    </row>
    <row r="6" spans="1:31" x14ac:dyDescent="0.25">
      <c r="A6" s="114" t="s">
        <v>8</v>
      </c>
      <c r="B6" s="99">
        <v>93</v>
      </c>
      <c r="C6" s="99">
        <v>91</v>
      </c>
      <c r="D6" s="99">
        <v>78</v>
      </c>
      <c r="E6" s="99">
        <v>72</v>
      </c>
      <c r="F6" s="99">
        <v>84</v>
      </c>
      <c r="I6" s="112" t="s">
        <v>64</v>
      </c>
      <c r="J6" s="112" t="s">
        <v>210</v>
      </c>
      <c r="AD6" s="112">
        <v>100</v>
      </c>
      <c r="AE6" s="112" t="str">
        <f>IF(C14 &gt; 100,"Eror",IF(C14 &gt;= 89,"9",IF(C14 &gt;= 78,"8",IF(C14 &gt;= 67,"7",IF(C14 &gt;= 56,"6",IF(C14 &gt;= 45,"5",IF(C14 &gt;= 34,"4",IF(C14 &gt;= 23,"3",IF(C14 &gt;= 12,"2",IF(C14 &gt;= 1,"1",IF(C14 &lt;= 0,"Eror")))))))))))</f>
        <v>Eror</v>
      </c>
    </row>
    <row r="7" spans="1:31" x14ac:dyDescent="0.25">
      <c r="A7" s="114" t="s">
        <v>9</v>
      </c>
      <c r="B7" s="99">
        <v>78</v>
      </c>
      <c r="C7" s="99">
        <v>96</v>
      </c>
      <c r="D7" s="99">
        <v>81</v>
      </c>
      <c r="E7" s="99">
        <v>75</v>
      </c>
      <c r="F7" s="99">
        <v>88</v>
      </c>
    </row>
    <row r="8" spans="1:31" x14ac:dyDescent="0.25">
      <c r="A8" s="114" t="s">
        <v>10</v>
      </c>
      <c r="B8" s="99">
        <v>78</v>
      </c>
      <c r="C8" s="99">
        <v>82</v>
      </c>
      <c r="D8" s="99">
        <v>72</v>
      </c>
      <c r="E8" s="99">
        <v>99</v>
      </c>
      <c r="F8" s="99">
        <v>82</v>
      </c>
    </row>
    <row r="9" spans="1:31" x14ac:dyDescent="0.25">
      <c r="A9" s="114" t="s">
        <v>11</v>
      </c>
      <c r="B9" s="99">
        <v>77</v>
      </c>
      <c r="C9" s="99">
        <v>83</v>
      </c>
      <c r="D9" s="99">
        <v>88</v>
      </c>
      <c r="E9" s="99">
        <v>95</v>
      </c>
      <c r="F9" s="99">
        <v>85</v>
      </c>
    </row>
    <row r="10" spans="1:31" x14ac:dyDescent="0.25">
      <c r="A10" s="114" t="s">
        <v>12</v>
      </c>
      <c r="B10" s="99">
        <v>97</v>
      </c>
      <c r="C10" s="99">
        <v>87</v>
      </c>
      <c r="D10" s="99">
        <v>92</v>
      </c>
      <c r="E10" s="99">
        <v>94</v>
      </c>
      <c r="F10" s="99">
        <v>83</v>
      </c>
    </row>
    <row r="11" spans="1:31" x14ac:dyDescent="0.25">
      <c r="A11" s="114" t="s">
        <v>13</v>
      </c>
      <c r="B11" s="99">
        <v>98</v>
      </c>
      <c r="C11" s="99">
        <v>85</v>
      </c>
      <c r="D11" s="99">
        <v>77</v>
      </c>
      <c r="E11" s="99">
        <v>74</v>
      </c>
      <c r="F11" s="99">
        <v>83</v>
      </c>
    </row>
    <row r="12" spans="1:31" x14ac:dyDescent="0.25">
      <c r="A12" s="114" t="s">
        <v>14</v>
      </c>
      <c r="B12" s="99">
        <v>89</v>
      </c>
      <c r="C12" s="99">
        <v>70</v>
      </c>
      <c r="D12" s="99">
        <v>94</v>
      </c>
      <c r="E12" s="99">
        <v>74</v>
      </c>
      <c r="F12" s="99">
        <v>98</v>
      </c>
    </row>
    <row r="14" spans="1:31" x14ac:dyDescent="0.25">
      <c r="A14" s="112" t="s">
        <v>194</v>
      </c>
    </row>
    <row r="15" spans="1:31" x14ac:dyDescent="0.25">
      <c r="A15" s="112" t="s">
        <v>0</v>
      </c>
      <c r="B15" s="112" t="s">
        <v>1</v>
      </c>
      <c r="C15" s="112" t="s">
        <v>2</v>
      </c>
      <c r="D15" s="112" t="s">
        <v>3</v>
      </c>
      <c r="E15" s="112" t="s">
        <v>4</v>
      </c>
      <c r="F15" s="112" t="s">
        <v>64</v>
      </c>
    </row>
    <row r="16" spans="1:31" x14ac:dyDescent="0.25">
      <c r="A16" s="112" t="s">
        <v>5</v>
      </c>
      <c r="B16" s="112" t="str">
        <f t="shared" ref="B16:F25" si="0">IF(B3 &gt; 100,"Eror",IF(B3 &gt;= 89,"9",IF(B3 &gt;= 78,"8",IF(B3 &gt;= 67,"7",IF(B3 &gt;= 56,"6",IF(B3 &gt;= 45,"5",IF(B3 &gt;= 34,"4",IF(B3 &gt;= 23,"3",IF(B3 &gt;= 12,"2",IF(B3 &gt;= 1,"1",IF(B3 &lt;= 0,"Eror")))))))))))</f>
        <v>9</v>
      </c>
      <c r="C16" s="112" t="str">
        <f t="shared" si="0"/>
        <v>9</v>
      </c>
      <c r="D16" s="112" t="str">
        <f t="shared" si="0"/>
        <v>8</v>
      </c>
      <c r="E16" s="112" t="str">
        <f t="shared" si="0"/>
        <v>7</v>
      </c>
      <c r="F16" s="112" t="str">
        <f t="shared" si="0"/>
        <v>8</v>
      </c>
    </row>
    <row r="17" spans="1:22" x14ac:dyDescent="0.25">
      <c r="A17" s="112" t="s">
        <v>6</v>
      </c>
      <c r="B17" s="112" t="str">
        <f t="shared" si="0"/>
        <v>9</v>
      </c>
      <c r="C17" s="112" t="str">
        <f t="shared" si="0"/>
        <v>9</v>
      </c>
      <c r="D17" s="112" t="str">
        <f t="shared" si="0"/>
        <v>8</v>
      </c>
      <c r="E17" s="112" t="str">
        <f t="shared" si="0"/>
        <v>9</v>
      </c>
      <c r="F17" s="112" t="str">
        <f t="shared" si="0"/>
        <v>9</v>
      </c>
    </row>
    <row r="18" spans="1:22" x14ac:dyDescent="0.25">
      <c r="A18" s="112" t="s">
        <v>7</v>
      </c>
      <c r="B18" s="112" t="str">
        <f t="shared" si="0"/>
        <v>9</v>
      </c>
      <c r="C18" s="112" t="str">
        <f t="shared" si="0"/>
        <v>7</v>
      </c>
      <c r="D18" s="112" t="str">
        <f t="shared" si="0"/>
        <v>8</v>
      </c>
      <c r="E18" s="112" t="str">
        <f t="shared" si="0"/>
        <v>8</v>
      </c>
      <c r="F18" s="112" t="str">
        <f t="shared" si="0"/>
        <v>9</v>
      </c>
    </row>
    <row r="19" spans="1:22" x14ac:dyDescent="0.25">
      <c r="A19" s="112" t="s">
        <v>8</v>
      </c>
      <c r="B19" s="112" t="str">
        <f t="shared" si="0"/>
        <v>9</v>
      </c>
      <c r="C19" s="112" t="str">
        <f t="shared" si="0"/>
        <v>9</v>
      </c>
      <c r="D19" s="112" t="str">
        <f t="shared" si="0"/>
        <v>8</v>
      </c>
      <c r="E19" s="112" t="str">
        <f t="shared" si="0"/>
        <v>7</v>
      </c>
      <c r="F19" s="112" t="str">
        <f t="shared" si="0"/>
        <v>8</v>
      </c>
    </row>
    <row r="20" spans="1:22" x14ac:dyDescent="0.25">
      <c r="A20" s="112" t="s">
        <v>9</v>
      </c>
      <c r="B20" s="112" t="str">
        <f t="shared" si="0"/>
        <v>8</v>
      </c>
      <c r="C20" s="112" t="str">
        <f t="shared" si="0"/>
        <v>9</v>
      </c>
      <c r="D20" s="112" t="str">
        <f t="shared" si="0"/>
        <v>8</v>
      </c>
      <c r="E20" s="112" t="str">
        <f t="shared" si="0"/>
        <v>7</v>
      </c>
      <c r="F20" s="112" t="str">
        <f t="shared" si="0"/>
        <v>8</v>
      </c>
    </row>
    <row r="21" spans="1:22" x14ac:dyDescent="0.25">
      <c r="A21" s="112" t="s">
        <v>10</v>
      </c>
      <c r="B21" s="112" t="str">
        <f t="shared" si="0"/>
        <v>8</v>
      </c>
      <c r="C21" s="112" t="str">
        <f t="shared" si="0"/>
        <v>8</v>
      </c>
      <c r="D21" s="112" t="str">
        <f t="shared" si="0"/>
        <v>7</v>
      </c>
      <c r="E21" s="112" t="str">
        <f t="shared" si="0"/>
        <v>9</v>
      </c>
      <c r="F21" s="112" t="str">
        <f t="shared" si="0"/>
        <v>8</v>
      </c>
    </row>
    <row r="22" spans="1:22" x14ac:dyDescent="0.25">
      <c r="A22" s="112" t="s">
        <v>11</v>
      </c>
      <c r="B22" s="112" t="str">
        <f t="shared" si="0"/>
        <v>7</v>
      </c>
      <c r="C22" s="112" t="str">
        <f t="shared" si="0"/>
        <v>8</v>
      </c>
      <c r="D22" s="112" t="str">
        <f t="shared" si="0"/>
        <v>8</v>
      </c>
      <c r="E22" s="112" t="str">
        <f t="shared" si="0"/>
        <v>9</v>
      </c>
      <c r="F22" s="112" t="str">
        <f t="shared" si="0"/>
        <v>8</v>
      </c>
    </row>
    <row r="23" spans="1:22" x14ac:dyDescent="0.25">
      <c r="A23" s="112" t="s">
        <v>12</v>
      </c>
      <c r="B23" s="112" t="str">
        <f t="shared" si="0"/>
        <v>9</v>
      </c>
      <c r="C23" s="112" t="str">
        <f t="shared" si="0"/>
        <v>8</v>
      </c>
      <c r="D23" s="112" t="str">
        <f t="shared" si="0"/>
        <v>9</v>
      </c>
      <c r="E23" s="112" t="str">
        <f t="shared" si="0"/>
        <v>9</v>
      </c>
      <c r="F23" s="112" t="str">
        <f t="shared" si="0"/>
        <v>8</v>
      </c>
    </row>
    <row r="24" spans="1:22" x14ac:dyDescent="0.25">
      <c r="A24" s="112" t="s">
        <v>13</v>
      </c>
      <c r="B24" s="112" t="str">
        <f t="shared" si="0"/>
        <v>9</v>
      </c>
      <c r="C24" s="112" t="str">
        <f t="shared" si="0"/>
        <v>8</v>
      </c>
      <c r="D24" s="112" t="str">
        <f t="shared" si="0"/>
        <v>7</v>
      </c>
      <c r="E24" s="112" t="str">
        <f t="shared" si="0"/>
        <v>7</v>
      </c>
      <c r="F24" s="112" t="str">
        <f t="shared" si="0"/>
        <v>8</v>
      </c>
    </row>
    <row r="25" spans="1:22" x14ac:dyDescent="0.25">
      <c r="A25" s="112" t="s">
        <v>14</v>
      </c>
      <c r="B25" s="112" t="str">
        <f t="shared" si="0"/>
        <v>9</v>
      </c>
      <c r="C25" s="112" t="str">
        <f t="shared" si="0"/>
        <v>7</v>
      </c>
      <c r="D25" s="112" t="str">
        <f t="shared" si="0"/>
        <v>9</v>
      </c>
      <c r="E25" s="112" t="str">
        <f t="shared" si="0"/>
        <v>7</v>
      </c>
      <c r="F25" s="112" t="str">
        <f t="shared" si="0"/>
        <v>9</v>
      </c>
      <c r="N25" s="112" t="s">
        <v>391</v>
      </c>
    </row>
    <row r="26" spans="1:22" x14ac:dyDescent="0.25">
      <c r="H26" s="112" t="s">
        <v>392</v>
      </c>
      <c r="O26" s="112" t="s">
        <v>20</v>
      </c>
      <c r="P26" s="112" t="s">
        <v>1</v>
      </c>
      <c r="Q26" s="112" t="s">
        <v>2</v>
      </c>
      <c r="R26" s="112" t="s">
        <v>3</v>
      </c>
      <c r="S26" s="112" t="s">
        <v>4</v>
      </c>
      <c r="T26" s="112" t="s">
        <v>64</v>
      </c>
      <c r="U26" s="112" t="s">
        <v>22</v>
      </c>
      <c r="V26" s="112" t="s">
        <v>193</v>
      </c>
    </row>
    <row r="27" spans="1:22" x14ac:dyDescent="0.25">
      <c r="H27" s="112" t="s">
        <v>26</v>
      </c>
      <c r="I27" s="112" t="s">
        <v>22</v>
      </c>
      <c r="J27" s="112" t="s">
        <v>221</v>
      </c>
      <c r="N27" s="112" t="s">
        <v>222</v>
      </c>
      <c r="P27" s="112">
        <f>[1]KR!G36</f>
        <v>6.2376386552484633E-2</v>
      </c>
      <c r="Q27" s="112">
        <f>[1]KR!G37</f>
        <v>9.8572772886972124E-2</v>
      </c>
      <c r="R27" s="112">
        <f>[1]KR!G38</f>
        <v>0.16105040698850309</v>
      </c>
      <c r="S27" s="112">
        <f>[1]KR!G39</f>
        <v>0.26178798811673504</v>
      </c>
      <c r="T27" s="112">
        <f>[1]KR!G40</f>
        <v>0.41621244545530517</v>
      </c>
    </row>
    <row r="28" spans="1:22" x14ac:dyDescent="0.25">
      <c r="H28" s="116" t="s">
        <v>223</v>
      </c>
      <c r="I28" s="112">
        <v>1</v>
      </c>
      <c r="J28" s="116" t="s">
        <v>224</v>
      </c>
      <c r="N28" s="112" t="s">
        <v>5</v>
      </c>
      <c r="O28" s="112" t="s">
        <v>195</v>
      </c>
      <c r="P28" s="112">
        <f t="shared" ref="P28:P48" si="1">$W77</f>
        <v>0.10025624873293952</v>
      </c>
      <c r="Q28" s="112">
        <f t="shared" ref="Q28:Q48" si="2">$W127</f>
        <v>0.114197708389899</v>
      </c>
      <c r="R28" s="112">
        <f t="shared" ref="R28:R48" si="3">$W177</f>
        <v>8.6001184041265499E-2</v>
      </c>
      <c r="S28" s="112">
        <f t="shared" ref="S28:S48" si="4">$W227</f>
        <v>6.4215389354866814E-2</v>
      </c>
      <c r="T28" s="112">
        <f t="shared" ref="T28:T48" si="5">$W277</f>
        <v>7.8192030462285317E-2</v>
      </c>
      <c r="U28" s="112">
        <f>(P27*P28)+(Q27*Q28)+(R27*R28)+(S27*S28)+(T27*T28)</f>
        <v>8.0716246789103913E-2</v>
      </c>
      <c r="V28" s="112">
        <f t="shared" ref="V28:V48" si="6">RANK(U28,$U$28:$U$48,0)</f>
        <v>7</v>
      </c>
    </row>
    <row r="29" spans="1:22" x14ac:dyDescent="0.25">
      <c r="H29" s="116" t="s">
        <v>225</v>
      </c>
      <c r="I29" s="112">
        <v>2</v>
      </c>
      <c r="J29" s="116" t="s">
        <v>226</v>
      </c>
      <c r="N29" s="112" t="s">
        <v>6</v>
      </c>
      <c r="O29" s="112" t="s">
        <v>211</v>
      </c>
      <c r="P29" s="112">
        <f t="shared" si="1"/>
        <v>0.10025624873293952</v>
      </c>
      <c r="Q29" s="112">
        <f t="shared" si="2"/>
        <v>0.114197708389899</v>
      </c>
      <c r="R29" s="112">
        <f t="shared" si="3"/>
        <v>8.6001184041265499E-2</v>
      </c>
      <c r="S29" s="112">
        <f t="shared" si="4"/>
        <v>0.12118432568572755</v>
      </c>
      <c r="T29" s="112">
        <f t="shared" si="5"/>
        <v>0.11609102063153044</v>
      </c>
      <c r="U29" s="112">
        <f>(P27*P29)+(Q27*Q29)+(R27*R29)+(S27*S29)+(T27*T29)</f>
        <v>0.1114040613949384</v>
      </c>
      <c r="V29" s="112">
        <f t="shared" si="6"/>
        <v>1</v>
      </c>
    </row>
    <row r="30" spans="1:22" x14ac:dyDescent="0.25">
      <c r="H30" s="116" t="s">
        <v>227</v>
      </c>
      <c r="I30" s="112">
        <v>3</v>
      </c>
      <c r="J30" s="116" t="s">
        <v>228</v>
      </c>
      <c r="N30" s="112" t="s">
        <v>7</v>
      </c>
      <c r="O30" s="112" t="s">
        <v>197</v>
      </c>
      <c r="P30" s="112">
        <f t="shared" si="1"/>
        <v>0.10025624873293952</v>
      </c>
      <c r="Q30" s="112">
        <f t="shared" si="2"/>
        <v>5.9566230273902211E-2</v>
      </c>
      <c r="R30" s="112">
        <f t="shared" si="3"/>
        <v>8.6001184041265499E-2</v>
      </c>
      <c r="S30" s="112">
        <f t="shared" si="4"/>
        <v>8.7395392078016762E-2</v>
      </c>
      <c r="T30" s="112">
        <f t="shared" si="5"/>
        <v>0.11609102063153044</v>
      </c>
      <c r="U30" s="112">
        <f>(P27*P30)+(Q27*Q30)+(R27*R30)+(S27*S30)+(T27*T30)</f>
        <v>9.7173348160358122E-2</v>
      </c>
      <c r="V30" s="112">
        <f t="shared" si="6"/>
        <v>4</v>
      </c>
    </row>
    <row r="31" spans="1:22" x14ac:dyDescent="0.25">
      <c r="H31" s="116" t="s">
        <v>229</v>
      </c>
      <c r="I31" s="112">
        <v>4</v>
      </c>
      <c r="J31" s="116" t="s">
        <v>230</v>
      </c>
      <c r="N31" s="112" t="s">
        <v>8</v>
      </c>
      <c r="O31" s="112" t="s">
        <v>198</v>
      </c>
      <c r="P31" s="112">
        <f t="shared" si="1"/>
        <v>0.10025624873293952</v>
      </c>
      <c r="Q31" s="112">
        <f t="shared" si="2"/>
        <v>0.114197708389899</v>
      </c>
      <c r="R31" s="112">
        <f t="shared" si="3"/>
        <v>8.6001184041265499E-2</v>
      </c>
      <c r="S31" s="112">
        <f t="shared" si="4"/>
        <v>6.4215389354866814E-2</v>
      </c>
      <c r="T31" s="112">
        <f t="shared" si="5"/>
        <v>7.8192030462285317E-2</v>
      </c>
      <c r="U31" s="112">
        <f>(P27*P31)+(Q27*Q31)+(R27*R31)+(S27*S31)+(T27*T31)</f>
        <v>8.0716246789103913E-2</v>
      </c>
      <c r="V31" s="112">
        <f t="shared" si="6"/>
        <v>7</v>
      </c>
    </row>
    <row r="32" spans="1:22" x14ac:dyDescent="0.25">
      <c r="H32" s="116" t="s">
        <v>231</v>
      </c>
      <c r="I32" s="112">
        <v>5</v>
      </c>
      <c r="J32" s="116" t="s">
        <v>232</v>
      </c>
      <c r="N32" s="112" t="s">
        <v>9</v>
      </c>
      <c r="O32" s="112" t="s">
        <v>199</v>
      </c>
      <c r="P32" s="112">
        <f t="shared" si="1"/>
        <v>7.0579543102359102E-2</v>
      </c>
      <c r="Q32" s="112">
        <f t="shared" si="2"/>
        <v>0.114197708389899</v>
      </c>
      <c r="R32" s="112">
        <f t="shared" si="3"/>
        <v>8.6001184041265499E-2</v>
      </c>
      <c r="S32" s="112">
        <f t="shared" si="4"/>
        <v>6.4215389354866814E-2</v>
      </c>
      <c r="T32" s="112">
        <f t="shared" si="5"/>
        <v>7.8192030462285317E-2</v>
      </c>
      <c r="U32" s="112">
        <f>(P27*P32)+(Q27*Q32)+(R27*R32)+(S27*S32)+(T27*T32)</f>
        <v>7.8865121127086518E-2</v>
      </c>
      <c r="V32" s="112">
        <f t="shared" si="6"/>
        <v>9</v>
      </c>
    </row>
    <row r="33" spans="8:22" x14ac:dyDescent="0.25">
      <c r="H33" s="116" t="s">
        <v>233</v>
      </c>
      <c r="I33" s="112">
        <v>6</v>
      </c>
      <c r="J33" s="116" t="s">
        <v>234</v>
      </c>
      <c r="N33" s="112" t="s">
        <v>10</v>
      </c>
      <c r="O33" s="112" t="s">
        <v>219</v>
      </c>
      <c r="P33" s="112">
        <f t="shared" si="1"/>
        <v>7.0579543102359102E-2</v>
      </c>
      <c r="Q33" s="112">
        <f t="shared" si="2"/>
        <v>7.9478150132212308E-2</v>
      </c>
      <c r="R33" s="112">
        <f t="shared" si="3"/>
        <v>6.2325290148432855E-2</v>
      </c>
      <c r="S33" s="112">
        <f t="shared" si="4"/>
        <v>0.12118432568572755</v>
      </c>
      <c r="T33" s="112">
        <f t="shared" si="5"/>
        <v>7.8192030462285317E-2</v>
      </c>
      <c r="U33" s="112">
        <f>(P27*P33)+(Q27*Q33)+(R27*R33)+(S27*S33)+(T27*T33)</f>
        <v>8.654348887616467E-2</v>
      </c>
      <c r="V33" s="112">
        <f t="shared" si="6"/>
        <v>6</v>
      </c>
    </row>
    <row r="34" spans="8:22" x14ac:dyDescent="0.25">
      <c r="H34" s="116" t="s">
        <v>235</v>
      </c>
      <c r="I34" s="112">
        <v>7</v>
      </c>
      <c r="J34" s="116" t="s">
        <v>236</v>
      </c>
      <c r="N34" s="112" t="s">
        <v>11</v>
      </c>
      <c r="O34" s="112" t="s">
        <v>201</v>
      </c>
      <c r="P34" s="112">
        <f t="shared" si="1"/>
        <v>5.5368368691300428E-2</v>
      </c>
      <c r="Q34" s="112">
        <f t="shared" si="2"/>
        <v>7.9478150132212308E-2</v>
      </c>
      <c r="R34" s="112">
        <f t="shared" si="3"/>
        <v>8.6001184041265499E-2</v>
      </c>
      <c r="S34" s="112">
        <f t="shared" si="4"/>
        <v>0.12118432568572755</v>
      </c>
      <c r="T34" s="112">
        <f t="shared" si="5"/>
        <v>7.8192030462285317E-2</v>
      </c>
      <c r="U34" s="112">
        <f>(P27*P34)+(Q27*Q34)+(R27*R34)+(S27*S34)+(T27*T34)</f>
        <v>8.9407683128440524E-2</v>
      </c>
      <c r="V34" s="112">
        <f t="shared" si="6"/>
        <v>5</v>
      </c>
    </row>
    <row r="35" spans="8:22" x14ac:dyDescent="0.25">
      <c r="H35" s="116" t="s">
        <v>237</v>
      </c>
      <c r="I35" s="112">
        <v>8</v>
      </c>
      <c r="J35" s="116" t="s">
        <v>238</v>
      </c>
      <c r="N35" s="112" t="s">
        <v>12</v>
      </c>
      <c r="O35" s="112" t="s">
        <v>203</v>
      </c>
      <c r="P35" s="112">
        <f t="shared" si="1"/>
        <v>0.10025624873293952</v>
      </c>
      <c r="Q35" s="112">
        <f t="shared" si="2"/>
        <v>7.9478150132212308E-2</v>
      </c>
      <c r="R35" s="112">
        <f t="shared" si="3"/>
        <v>0.12605692140753769</v>
      </c>
      <c r="S35" s="112">
        <f t="shared" si="4"/>
        <v>0.12118432568572755</v>
      </c>
      <c r="T35" s="112">
        <f t="shared" si="5"/>
        <v>7.8192030462285317E-2</v>
      </c>
      <c r="U35" s="112">
        <f>(P27*P35)+(Q27*Q35)+(R27*R35)+(S27*S35)+(T27*T35)</f>
        <v>9.8658619690502103E-2</v>
      </c>
      <c r="V35" s="112">
        <f t="shared" si="6"/>
        <v>2</v>
      </c>
    </row>
    <row r="36" spans="8:22" x14ac:dyDescent="0.25">
      <c r="H36" s="116" t="s">
        <v>239</v>
      </c>
      <c r="I36" s="112">
        <v>9</v>
      </c>
      <c r="J36" s="116" t="s">
        <v>240</v>
      </c>
      <c r="N36" s="112" t="s">
        <v>13</v>
      </c>
      <c r="O36" s="112" t="s">
        <v>196</v>
      </c>
      <c r="P36" s="112">
        <f t="shared" si="1"/>
        <v>0.10025624873293952</v>
      </c>
      <c r="Q36" s="112">
        <f t="shared" si="2"/>
        <v>7.9478150132212308E-2</v>
      </c>
      <c r="R36" s="112">
        <f t="shared" si="3"/>
        <v>6.2325290148432855E-2</v>
      </c>
      <c r="S36" s="112">
        <f t="shared" si="4"/>
        <v>6.4215389354866814E-2</v>
      </c>
      <c r="T36" s="112">
        <f t="shared" si="5"/>
        <v>7.8192030462285317E-2</v>
      </c>
      <c r="U36" s="112">
        <f>(P27*P36)+(Q27*Q36)+(R27*R36)+(S27*S36)+(T27*T36)</f>
        <v>7.3480831310975658E-2</v>
      </c>
      <c r="V36" s="112">
        <f t="shared" si="6"/>
        <v>10</v>
      </c>
    </row>
    <row r="37" spans="8:22" x14ac:dyDescent="0.25">
      <c r="N37" s="112" t="s">
        <v>14</v>
      </c>
      <c r="O37" s="112" t="s">
        <v>207</v>
      </c>
      <c r="P37" s="112">
        <f t="shared" si="1"/>
        <v>0.10025624873293952</v>
      </c>
      <c r="Q37" s="112">
        <f t="shared" si="2"/>
        <v>5.9566230273902211E-2</v>
      </c>
      <c r="R37" s="112">
        <f t="shared" si="3"/>
        <v>0.12605692140753769</v>
      </c>
      <c r="S37" s="112">
        <f t="shared" si="4"/>
        <v>6.4215389354866814E-2</v>
      </c>
      <c r="T37" s="112">
        <f t="shared" si="5"/>
        <v>0.11609102063153044</v>
      </c>
      <c r="U37" s="112">
        <f>(P27*P37)+(Q27*Q37)+(R27*R37)+(S27*S37)+(T27*T37)</f>
        <v>9.7556094687986983E-2</v>
      </c>
      <c r="V37" s="112">
        <f t="shared" si="6"/>
        <v>3</v>
      </c>
    </row>
    <row r="38" spans="8:22" x14ac:dyDescent="0.25">
      <c r="N38" s="112" t="s">
        <v>15</v>
      </c>
      <c r="O38" s="112" t="s">
        <v>209</v>
      </c>
      <c r="P38" s="112">
        <f t="shared" si="1"/>
        <v>9.2435276339458885E-3</v>
      </c>
      <c r="Q38" s="112">
        <f t="shared" si="2"/>
        <v>9.5162821707953475E-3</v>
      </c>
      <c r="R38" s="112">
        <f t="shared" si="3"/>
        <v>9.7480429673151205E-3</v>
      </c>
      <c r="S38" s="112">
        <f t="shared" si="4"/>
        <v>9.7379261665873663E-3</v>
      </c>
      <c r="T38" s="112">
        <f t="shared" si="5"/>
        <v>9.523425272751837E-3</v>
      </c>
      <c r="U38" s="112">
        <f>(P27*P38)+(Q27*Q38)+(R27*R38)+(S27*S38)+(T27*T38)</f>
        <v>9.5975906826443642E-3</v>
      </c>
      <c r="V38" s="112">
        <f t="shared" si="6"/>
        <v>11</v>
      </c>
    </row>
    <row r="39" spans="8:22" x14ac:dyDescent="0.25">
      <c r="N39" s="112" t="s">
        <v>16</v>
      </c>
      <c r="O39" s="112" t="s">
        <v>205</v>
      </c>
      <c r="P39" s="112">
        <f t="shared" si="1"/>
        <v>9.2435276339458885E-3</v>
      </c>
      <c r="Q39" s="112">
        <f t="shared" si="2"/>
        <v>9.6647823192954965E-3</v>
      </c>
      <c r="R39" s="112">
        <f t="shared" si="3"/>
        <v>9.7480429673151205E-3</v>
      </c>
      <c r="S39" s="112">
        <f t="shared" si="4"/>
        <v>9.7052432238151996E-3</v>
      </c>
      <c r="T39" s="112">
        <f t="shared" si="5"/>
        <v>9.4859299596659705E-3</v>
      </c>
      <c r="U39" s="112">
        <f>(P27*P39)+(Q27*Q39)+(R27*R39)+(S27*S39)+(T27*T39)</f>
        <v>9.5880667362695116E-3</v>
      </c>
      <c r="V39" s="112">
        <f t="shared" si="6"/>
        <v>12</v>
      </c>
    </row>
    <row r="40" spans="8:22" x14ac:dyDescent="0.25">
      <c r="N40" s="112" t="s">
        <v>17</v>
      </c>
      <c r="O40" s="112" t="s">
        <v>212</v>
      </c>
      <c r="P40" s="112">
        <f t="shared" si="1"/>
        <v>9.2435276339458885E-3</v>
      </c>
      <c r="Q40" s="112">
        <f t="shared" si="2"/>
        <v>9.6647823192954965E-3</v>
      </c>
      <c r="R40" s="112">
        <f t="shared" si="3"/>
        <v>9.7480429673151205E-3</v>
      </c>
      <c r="S40" s="112">
        <f t="shared" si="4"/>
        <v>9.7052432238151996E-3</v>
      </c>
      <c r="T40" s="112">
        <f t="shared" si="5"/>
        <v>9.4859299596659705E-3</v>
      </c>
      <c r="U40" s="112">
        <f>(P27*P40)+(Q27*Q40)+(R27*R40)+(S27*S40)+(T27*T40)</f>
        <v>9.5880667362695116E-3</v>
      </c>
      <c r="V40" s="112">
        <f t="shared" si="6"/>
        <v>12</v>
      </c>
    </row>
    <row r="41" spans="8:22" x14ac:dyDescent="0.25">
      <c r="N41" s="112" t="s">
        <v>18</v>
      </c>
      <c r="O41" s="112" t="s">
        <v>213</v>
      </c>
      <c r="P41" s="112">
        <f t="shared" si="1"/>
        <v>9.2435276339458885E-3</v>
      </c>
      <c r="Q41" s="112">
        <f t="shared" si="2"/>
        <v>9.6647823192954965E-3</v>
      </c>
      <c r="R41" s="112">
        <f t="shared" si="3"/>
        <v>9.7480429673151205E-3</v>
      </c>
      <c r="S41" s="112">
        <f t="shared" si="4"/>
        <v>9.7052432238151996E-3</v>
      </c>
      <c r="T41" s="112">
        <f t="shared" si="5"/>
        <v>9.4859299596659705E-3</v>
      </c>
      <c r="U41" s="112">
        <f>(P27*P41)+(Q27*Q41)+(R27*R41)+(S27*S41)+(T27*T41)</f>
        <v>9.5880667362695116E-3</v>
      </c>
      <c r="V41" s="112">
        <f t="shared" si="6"/>
        <v>12</v>
      </c>
    </row>
    <row r="42" spans="8:22" x14ac:dyDescent="0.25">
      <c r="N42" s="112" t="s">
        <v>19</v>
      </c>
      <c r="O42" s="112" t="s">
        <v>214</v>
      </c>
      <c r="P42" s="112">
        <f t="shared" si="1"/>
        <v>9.2435276339458885E-3</v>
      </c>
      <c r="Q42" s="112">
        <f t="shared" si="2"/>
        <v>9.6647823192954965E-3</v>
      </c>
      <c r="R42" s="112">
        <f t="shared" si="3"/>
        <v>9.7480429673151205E-3</v>
      </c>
      <c r="S42" s="112">
        <f t="shared" si="4"/>
        <v>9.7052432238151996E-3</v>
      </c>
      <c r="T42" s="112">
        <f t="shared" si="5"/>
        <v>9.4859299596659705E-3</v>
      </c>
      <c r="U42" s="112">
        <f>(P27*P42)+(Q27*Q42)+(R27*R42)+(S27*S42)+(T27*T42)</f>
        <v>9.5880667362695116E-3</v>
      </c>
      <c r="V42" s="112">
        <f t="shared" si="6"/>
        <v>12</v>
      </c>
    </row>
    <row r="43" spans="8:22" x14ac:dyDescent="0.25">
      <c r="N43" s="112" t="s">
        <v>51</v>
      </c>
      <c r="O43" s="112" t="s">
        <v>215</v>
      </c>
      <c r="P43" s="112">
        <f t="shared" si="1"/>
        <v>9.2435276339458885E-3</v>
      </c>
      <c r="Q43" s="112">
        <f t="shared" si="2"/>
        <v>9.6647823192954965E-3</v>
      </c>
      <c r="R43" s="112">
        <f t="shared" si="3"/>
        <v>9.7480429673151205E-3</v>
      </c>
      <c r="S43" s="112">
        <f t="shared" si="4"/>
        <v>9.7052432238151996E-3</v>
      </c>
      <c r="T43" s="112">
        <f t="shared" si="5"/>
        <v>9.4859299596659705E-3</v>
      </c>
      <c r="U43" s="112">
        <f>(P27*P43)+(Q27*Q43)+(R27*R43)+(S27*S43)+(T27*T43)</f>
        <v>9.5880667362695116E-3</v>
      </c>
      <c r="V43" s="112">
        <f t="shared" si="6"/>
        <v>12</v>
      </c>
    </row>
    <row r="44" spans="8:22" x14ac:dyDescent="0.25">
      <c r="N44" s="112" t="s">
        <v>52</v>
      </c>
      <c r="O44" s="112" t="s">
        <v>216</v>
      </c>
      <c r="P44" s="112">
        <f t="shared" si="1"/>
        <v>9.2435276339458885E-3</v>
      </c>
      <c r="Q44" s="112">
        <f t="shared" si="2"/>
        <v>9.6647823192954965E-3</v>
      </c>
      <c r="R44" s="112">
        <f t="shared" si="3"/>
        <v>9.7480429673151205E-3</v>
      </c>
      <c r="S44" s="112">
        <f t="shared" si="4"/>
        <v>9.7052432238151996E-3</v>
      </c>
      <c r="T44" s="112">
        <f t="shared" si="5"/>
        <v>9.4859299596659705E-3</v>
      </c>
      <c r="U44" s="112">
        <f>(P27*P44)+(Q27*Q44)+(R27*R44)+(S27*S44)+(T27*T44)</f>
        <v>9.5880667362695116E-3</v>
      </c>
      <c r="V44" s="112">
        <f t="shared" si="6"/>
        <v>12</v>
      </c>
    </row>
    <row r="45" spans="8:22" x14ac:dyDescent="0.25">
      <c r="N45" s="112" t="s">
        <v>53</v>
      </c>
      <c r="O45" s="112" t="s">
        <v>217</v>
      </c>
      <c r="P45" s="112">
        <f t="shared" si="1"/>
        <v>9.2435276339458885E-3</v>
      </c>
      <c r="Q45" s="112">
        <f t="shared" si="2"/>
        <v>9.6647823192954965E-3</v>
      </c>
      <c r="R45" s="112">
        <f t="shared" si="3"/>
        <v>9.7480429673151205E-3</v>
      </c>
      <c r="S45" s="112">
        <f t="shared" si="4"/>
        <v>9.7052432238151996E-3</v>
      </c>
      <c r="T45" s="112">
        <f t="shared" si="5"/>
        <v>9.4859299596659705E-3</v>
      </c>
      <c r="U45" s="112">
        <f>(P27*P45)+(Q27*Q45)+(R27*R45)+(S27*S45)+(T27*T45)</f>
        <v>9.5880667362695116E-3</v>
      </c>
      <c r="V45" s="112">
        <f t="shared" si="6"/>
        <v>12</v>
      </c>
    </row>
    <row r="46" spans="8:22" x14ac:dyDescent="0.25">
      <c r="N46" s="112" t="s">
        <v>54</v>
      </c>
      <c r="O46" s="112" t="s">
        <v>218</v>
      </c>
      <c r="P46" s="112">
        <f t="shared" si="1"/>
        <v>9.2435276339458885E-3</v>
      </c>
      <c r="Q46" s="112">
        <f t="shared" si="2"/>
        <v>9.6647823192954965E-3</v>
      </c>
      <c r="R46" s="112">
        <f t="shared" si="3"/>
        <v>9.7480429673151205E-3</v>
      </c>
      <c r="S46" s="112">
        <f t="shared" si="4"/>
        <v>9.7052432238151996E-3</v>
      </c>
      <c r="T46" s="112">
        <f t="shared" si="5"/>
        <v>9.4859299596659705E-3</v>
      </c>
      <c r="U46" s="112">
        <f>(P27*P46)+(Q27*Q46)+(R27*R46)+(S27*S46)+(T27*T46)</f>
        <v>9.5880667362695116E-3</v>
      </c>
      <c r="V46" s="112">
        <f t="shared" si="6"/>
        <v>12</v>
      </c>
    </row>
    <row r="47" spans="8:22" x14ac:dyDescent="0.25">
      <c r="N47" s="112" t="s">
        <v>55</v>
      </c>
      <c r="O47" s="112" t="s">
        <v>200</v>
      </c>
      <c r="P47" s="112">
        <f t="shared" si="1"/>
        <v>9.2435276339458885E-3</v>
      </c>
      <c r="Q47" s="112">
        <f t="shared" si="2"/>
        <v>9.6647823192954965E-3</v>
      </c>
      <c r="R47" s="112">
        <f t="shared" si="3"/>
        <v>9.7480429673151205E-3</v>
      </c>
      <c r="S47" s="112">
        <f t="shared" si="4"/>
        <v>9.7052432238151996E-3</v>
      </c>
      <c r="T47" s="112">
        <f t="shared" si="5"/>
        <v>9.4859299596659705E-3</v>
      </c>
      <c r="U47" s="112">
        <f>(P27*P47)+(Q27*Q47)+(R27*R47)+(S27*S47)+(T27*T47)</f>
        <v>9.5880667362695116E-3</v>
      </c>
      <c r="V47" s="112">
        <f t="shared" si="6"/>
        <v>12</v>
      </c>
    </row>
    <row r="48" spans="8:22" x14ac:dyDescent="0.25">
      <c r="N48" s="112" t="s">
        <v>56</v>
      </c>
      <c r="O48" s="112" t="s">
        <v>220</v>
      </c>
      <c r="P48" s="112">
        <f t="shared" si="1"/>
        <v>9.2435276339458885E-3</v>
      </c>
      <c r="Q48" s="112">
        <f t="shared" si="2"/>
        <v>9.6647823192954965E-3</v>
      </c>
      <c r="R48" s="112">
        <f t="shared" si="3"/>
        <v>9.7480429673151205E-3</v>
      </c>
      <c r="S48" s="112">
        <f t="shared" si="4"/>
        <v>9.7052432238151996E-3</v>
      </c>
      <c r="T48" s="112">
        <f t="shared" si="5"/>
        <v>9.4859299596659705E-3</v>
      </c>
      <c r="U48" s="112">
        <f>(P27*P48)+(Q27*Q48)+(R27*R48)+(S27*S48)+(T27*T48)</f>
        <v>9.5880667362695116E-3</v>
      </c>
      <c r="V48" s="112">
        <f t="shared" si="6"/>
        <v>12</v>
      </c>
    </row>
    <row r="50" spans="1:23" x14ac:dyDescent="0.25">
      <c r="A50" s="112" t="s">
        <v>393</v>
      </c>
    </row>
    <row r="51" spans="1:23" x14ac:dyDescent="0.25">
      <c r="A51" s="112" t="s">
        <v>20</v>
      </c>
      <c r="B51" s="112" t="s">
        <v>5</v>
      </c>
      <c r="C51" s="112" t="s">
        <v>6</v>
      </c>
      <c r="D51" s="112" t="s">
        <v>7</v>
      </c>
      <c r="E51" s="112" t="s">
        <v>8</v>
      </c>
      <c r="F51" s="112" t="s">
        <v>9</v>
      </c>
      <c r="G51" s="112" t="s">
        <v>10</v>
      </c>
      <c r="H51" s="112" t="s">
        <v>11</v>
      </c>
      <c r="I51" s="112" t="s">
        <v>12</v>
      </c>
      <c r="J51" s="112" t="s">
        <v>13</v>
      </c>
      <c r="K51" s="112" t="s">
        <v>14</v>
      </c>
      <c r="L51" s="112" t="s">
        <v>15</v>
      </c>
      <c r="M51" s="112" t="s">
        <v>16</v>
      </c>
      <c r="N51" s="112" t="s">
        <v>17</v>
      </c>
      <c r="O51" s="112" t="s">
        <v>18</v>
      </c>
      <c r="P51" s="112" t="s">
        <v>19</v>
      </c>
      <c r="Q51" s="112" t="s">
        <v>51</v>
      </c>
      <c r="R51" s="112" t="s">
        <v>52</v>
      </c>
      <c r="S51" s="112" t="s">
        <v>53</v>
      </c>
      <c r="T51" s="112" t="s">
        <v>54</v>
      </c>
      <c r="U51" s="112" t="s">
        <v>55</v>
      </c>
      <c r="V51" s="112" t="s">
        <v>56</v>
      </c>
    </row>
    <row r="52" spans="1:23" x14ac:dyDescent="0.25">
      <c r="A52" s="112" t="s">
        <v>5</v>
      </c>
      <c r="B52" s="112">
        <v>1</v>
      </c>
      <c r="C52" s="112">
        <f>ABS(IF($B16-$B$17&lt;0,1/(($B16-$B$17)+(-1)),IF($B16-$B$17&gt;=0,($B16-$B$17)+1)))</f>
        <v>1</v>
      </c>
      <c r="D52" s="112">
        <f>ABS(IF($B16-$B$18&lt;0,1/(($B16-$B$18)+(-1)),IF($B16-$B$18&gt;=0,($B16-$B$18)+1)))</f>
        <v>1</v>
      </c>
      <c r="E52" s="112">
        <f>ABS(IF($B16-$B$19&lt;0,1/(($B16-$B$19)+(-1)),IF($B16-$B$19&gt;=0,($B16-$B$19)+1)))</f>
        <v>1</v>
      </c>
      <c r="F52" s="112">
        <f>ABS(IF($B16-$B$20&lt;0,1/(($B16-$B$20)+(-1)),IF($B16-$B$20&gt;=0,($B16-$B$20)+1)))</f>
        <v>2</v>
      </c>
      <c r="G52" s="112">
        <f>ABS(IF($B16-$B$21&lt;0,1/(($B16-$B$21)+(-1)),IF($B16-$B$21&gt;=0,($B16-$B$21)+1)))</f>
        <v>2</v>
      </c>
      <c r="H52" s="112">
        <f t="shared" ref="H52:H57" si="7">ABS(IF($B16-$B$22&lt;0,1/(($B16-$B$22)+(-1)),IF($B16-$B$22&gt;=0,($B16-$B$22)+1)))</f>
        <v>3</v>
      </c>
      <c r="I52" s="112">
        <f t="shared" ref="I52:J58" si="8">ABS(IF($B16-$B$24&lt;0,1/(($B16-$B$24)+(-1)),IF($B16-$B$24&gt;=0,($B16-$B$24)+1)))</f>
        <v>1</v>
      </c>
      <c r="J52" s="112">
        <f t="shared" si="8"/>
        <v>1</v>
      </c>
      <c r="K52" s="112">
        <f t="shared" ref="K52:K60" si="9">ABS(IF($B16-$B$25&lt;0,1/(($B16-$B$25)+(-1)),IF($B16-$B$25&gt;=0,($B16-$B$25)+1)))</f>
        <v>1</v>
      </c>
      <c r="L52" s="112">
        <f t="shared" ref="L52:L61" si="10">ABS(IF($B16-$B$38&lt;0,1/(($B16-$B$38)+(-1)),IF($B16-$B$38&gt;=0,($B16-$B$38)+1)))</f>
        <v>10</v>
      </c>
      <c r="M52" s="112">
        <f t="shared" ref="M52:M61" si="11">ABS(IF($B16-$B$39&lt;0,1/(($B16-$B$39)+(-1)),IF($B16-$B$39&gt;=0,($B16-$B$39)+1)))</f>
        <v>10</v>
      </c>
      <c r="N52" s="112">
        <f t="shared" ref="N52:N61" si="12">ABS(IF($B16-$B$40&lt;0,1/(($B16-$B$40)+(-1)),IF($B16-$B$40&gt;=0,($B16-$B$40)+1)))</f>
        <v>10</v>
      </c>
      <c r="O52" s="112">
        <f t="shared" ref="O52:O61" si="13">ABS(IF($B16-$B$41&lt;0,1/(($B16-$B$41)+(-1)),IF($B16-$B$41&gt;=0,($B16-$B$41)+1)))</f>
        <v>10</v>
      </c>
      <c r="P52" s="112">
        <f t="shared" ref="P52:P61" si="14">ABS(IF($B16-$B$42&lt;0,1/(($B16-$B$42)+(-1)),IF($B16-$B$42&gt;=0,($B16-$B$42)+1)))</f>
        <v>10</v>
      </c>
      <c r="Q52" s="112">
        <f t="shared" ref="Q52:Q61" si="15">ABS(IF($B16-$B$43&lt;0,1/(($B16-$B$43)+(-1)),IF($B16-$B$43&gt;=0,($B16-$B$43)+1)))</f>
        <v>10</v>
      </c>
      <c r="R52" s="112">
        <f t="shared" ref="R52:R61" si="16">ABS(IF($B16-$B$44&lt;0,1/(($B16-$B$44)+(-1)),IF($B16-$B$44&gt;=0,($B16-$B$44)+1)))</f>
        <v>10</v>
      </c>
      <c r="S52" s="112">
        <f t="shared" ref="S52:S61" si="17">ABS(IF($B16-$B$45&lt;0,1/(($B16-$B$45)+(-1)),IF($B16-$B$45&gt;=0,($B16-$B$45)+1)))</f>
        <v>10</v>
      </c>
      <c r="T52" s="112">
        <f t="shared" ref="T52:T61" si="18">ABS(IF($B16-$B$46&lt;0,1/(($B16-$B$46)+(-1)),IF($B16-$B$46&gt;=0,($B16-$B$46)+1)))</f>
        <v>10</v>
      </c>
      <c r="U52" s="112">
        <f t="shared" ref="U52:U61" si="19">ABS(IF($B16-$B$47&lt;0,1/(($B16-$B$47)+(-1)),IF($B16-$B$47&gt;=0,($B16-$B$47)+1)))</f>
        <v>10</v>
      </c>
      <c r="V52" s="112">
        <f t="shared" ref="V52:V61" si="20">ABS(IF($B16-$B$48&lt;0,1/(($B16-$B$48)+(-1)),IF($B16-$B$48&gt;=0,($B16-$B$48)+1)))</f>
        <v>10</v>
      </c>
      <c r="W52" s="112" t="s">
        <v>241</v>
      </c>
    </row>
    <row r="53" spans="1:23" x14ac:dyDescent="0.25">
      <c r="A53" s="112" t="s">
        <v>6</v>
      </c>
      <c r="B53" s="112">
        <f>1/C52</f>
        <v>1</v>
      </c>
      <c r="C53" s="112">
        <v>1</v>
      </c>
      <c r="D53" s="112">
        <f>ABS(IF($B17-$B$18&lt;0,1/(($B17-$B$18)+(-1)),IF($B17-$B$18&gt;=0,($B17-$B$18)+1)))</f>
        <v>1</v>
      </c>
      <c r="E53" s="112">
        <f>ABS(IF($B17-$B$19&lt;0,1/(($B17-$B$19)+(-1)),IF($B17-$B$19&gt;=0,($B17-$B$19)+1)))</f>
        <v>1</v>
      </c>
      <c r="F53" s="112">
        <f>ABS(IF($B17-$B$20&lt;0,1/(($B17-$B$20)+(-1)),IF($B17-$B$20&gt;=0,($B17-$B$20)+1)))</f>
        <v>2</v>
      </c>
      <c r="G53" s="112">
        <f>ABS(IF($B17-$B$21&lt;0,1/(($B17-$B$21)+(-1)),IF($B17-$B$21&gt;=0,($B17-$B$21)+1)))</f>
        <v>2</v>
      </c>
      <c r="H53" s="112">
        <f t="shared" si="7"/>
        <v>3</v>
      </c>
      <c r="I53" s="112">
        <f t="shared" si="8"/>
        <v>1</v>
      </c>
      <c r="J53" s="112">
        <f t="shared" si="8"/>
        <v>1</v>
      </c>
      <c r="K53" s="112">
        <f t="shared" si="9"/>
        <v>1</v>
      </c>
      <c r="L53" s="112">
        <f t="shared" si="10"/>
        <v>10</v>
      </c>
      <c r="M53" s="112">
        <f t="shared" si="11"/>
        <v>10</v>
      </c>
      <c r="N53" s="112">
        <f t="shared" si="12"/>
        <v>10</v>
      </c>
      <c r="O53" s="112">
        <f t="shared" si="13"/>
        <v>10</v>
      </c>
      <c r="P53" s="112">
        <f t="shared" si="14"/>
        <v>10</v>
      </c>
      <c r="Q53" s="112">
        <f t="shared" si="15"/>
        <v>10</v>
      </c>
      <c r="R53" s="112">
        <f t="shared" si="16"/>
        <v>10</v>
      </c>
      <c r="S53" s="112">
        <f t="shared" si="17"/>
        <v>10</v>
      </c>
      <c r="T53" s="112">
        <f t="shared" si="18"/>
        <v>10</v>
      </c>
      <c r="U53" s="112">
        <f t="shared" si="19"/>
        <v>10</v>
      </c>
      <c r="V53" s="112">
        <f t="shared" si="20"/>
        <v>10</v>
      </c>
    </row>
    <row r="54" spans="1:23" x14ac:dyDescent="0.25">
      <c r="A54" s="112" t="s">
        <v>7</v>
      </c>
      <c r="B54" s="112">
        <f>1/D52</f>
        <v>1</v>
      </c>
      <c r="C54" s="112">
        <f>1/D53</f>
        <v>1</v>
      </c>
      <c r="D54" s="112">
        <v>1</v>
      </c>
      <c r="E54" s="112">
        <f>ABS(IF($B18-$B$19&lt;0,1/(($B18-$B$19)+(-1)),IF($B18-$B$19&gt;=0,($B18-$B$19)+1)))</f>
        <v>1</v>
      </c>
      <c r="F54" s="112">
        <f>ABS(IF($B18-$B$20&lt;0,1/(($B18-$B$20)+(-1)),IF($B18-$B$20&gt;=0,($B18-$B$20)+1)))</f>
        <v>2</v>
      </c>
      <c r="G54" s="112">
        <f>ABS(IF($B18-$B$21&lt;0,1/(($B18-$B$21)+(-1)),IF($B18-$B$21&gt;=0,($B18-$B$21)+1)))</f>
        <v>2</v>
      </c>
      <c r="H54" s="112">
        <f t="shared" si="7"/>
        <v>3</v>
      </c>
      <c r="I54" s="112">
        <f t="shared" si="8"/>
        <v>1</v>
      </c>
      <c r="J54" s="112">
        <f t="shared" si="8"/>
        <v>1</v>
      </c>
      <c r="K54" s="112">
        <f t="shared" si="9"/>
        <v>1</v>
      </c>
      <c r="L54" s="112">
        <f t="shared" si="10"/>
        <v>10</v>
      </c>
      <c r="M54" s="112">
        <f t="shared" si="11"/>
        <v>10</v>
      </c>
      <c r="N54" s="112">
        <f t="shared" si="12"/>
        <v>10</v>
      </c>
      <c r="O54" s="112">
        <f t="shared" si="13"/>
        <v>10</v>
      </c>
      <c r="P54" s="112">
        <f t="shared" si="14"/>
        <v>10</v>
      </c>
      <c r="Q54" s="112">
        <f t="shared" si="15"/>
        <v>10</v>
      </c>
      <c r="R54" s="112">
        <f t="shared" si="16"/>
        <v>10</v>
      </c>
      <c r="S54" s="112">
        <f t="shared" si="17"/>
        <v>10</v>
      </c>
      <c r="T54" s="112">
        <f t="shared" si="18"/>
        <v>10</v>
      </c>
      <c r="U54" s="112">
        <f t="shared" si="19"/>
        <v>10</v>
      </c>
      <c r="V54" s="112">
        <f t="shared" si="20"/>
        <v>10</v>
      </c>
    </row>
    <row r="55" spans="1:23" x14ac:dyDescent="0.25">
      <c r="A55" s="112" t="s">
        <v>8</v>
      </c>
      <c r="B55" s="112">
        <f>1/E52</f>
        <v>1</v>
      </c>
      <c r="C55" s="112">
        <f>1/E53</f>
        <v>1</v>
      </c>
      <c r="D55" s="112">
        <f>1/E54</f>
        <v>1</v>
      </c>
      <c r="E55" s="112">
        <v>1</v>
      </c>
      <c r="F55" s="112">
        <f>ABS(IF($B19-$B$20&lt;0,1/(($B19-$B$20)+(-1)),IF($B19-$B$20&gt;=0,($B19-$B$20)+1)))</f>
        <v>2</v>
      </c>
      <c r="G55" s="112">
        <f>ABS(IF($B19-$B$21&lt;0,1/(($B19-$B$21)+(-1)),IF($B19-$B$21&gt;=0,($B19-$B$21)+1)))</f>
        <v>2</v>
      </c>
      <c r="H55" s="112">
        <f t="shared" si="7"/>
        <v>3</v>
      </c>
      <c r="I55" s="112">
        <f t="shared" si="8"/>
        <v>1</v>
      </c>
      <c r="J55" s="112">
        <f t="shared" si="8"/>
        <v>1</v>
      </c>
      <c r="K55" s="112">
        <f t="shared" si="9"/>
        <v>1</v>
      </c>
      <c r="L55" s="112">
        <f t="shared" si="10"/>
        <v>10</v>
      </c>
      <c r="M55" s="112">
        <f t="shared" si="11"/>
        <v>10</v>
      </c>
      <c r="N55" s="112">
        <f t="shared" si="12"/>
        <v>10</v>
      </c>
      <c r="O55" s="112">
        <f t="shared" si="13"/>
        <v>10</v>
      </c>
      <c r="P55" s="112">
        <f t="shared" si="14"/>
        <v>10</v>
      </c>
      <c r="Q55" s="112">
        <f t="shared" si="15"/>
        <v>10</v>
      </c>
      <c r="R55" s="112">
        <f t="shared" si="16"/>
        <v>10</v>
      </c>
      <c r="S55" s="112">
        <f t="shared" si="17"/>
        <v>10</v>
      </c>
      <c r="T55" s="112">
        <f t="shared" si="18"/>
        <v>10</v>
      </c>
      <c r="U55" s="112">
        <f t="shared" si="19"/>
        <v>10</v>
      </c>
      <c r="V55" s="112">
        <f t="shared" si="20"/>
        <v>10</v>
      </c>
    </row>
    <row r="56" spans="1:23" x14ac:dyDescent="0.25">
      <c r="A56" s="112" t="s">
        <v>9</v>
      </c>
      <c r="B56" s="112">
        <f>1/F52</f>
        <v>0.5</v>
      </c>
      <c r="C56" s="112">
        <f>1/F53</f>
        <v>0.5</v>
      </c>
      <c r="D56" s="112">
        <f>1/F54</f>
        <v>0.5</v>
      </c>
      <c r="E56" s="112">
        <f>1/F55</f>
        <v>0.5</v>
      </c>
      <c r="F56" s="112">
        <v>1</v>
      </c>
      <c r="G56" s="112">
        <f>ABS(IF($B20-$B$21&lt;0,1/(($B20-$B$21)+(-1)),IF($B20-$B$21&gt;=0,($B20-$B$21)+1)))</f>
        <v>1</v>
      </c>
      <c r="H56" s="112">
        <f t="shared" si="7"/>
        <v>2</v>
      </c>
      <c r="I56" s="112">
        <f t="shared" si="8"/>
        <v>0.5</v>
      </c>
      <c r="J56" s="112">
        <f t="shared" si="8"/>
        <v>0.5</v>
      </c>
      <c r="K56" s="112">
        <f t="shared" si="9"/>
        <v>0.5</v>
      </c>
      <c r="L56" s="112">
        <f t="shared" si="10"/>
        <v>9</v>
      </c>
      <c r="M56" s="112">
        <f t="shared" si="11"/>
        <v>9</v>
      </c>
      <c r="N56" s="112">
        <f t="shared" si="12"/>
        <v>9</v>
      </c>
      <c r="O56" s="112">
        <f t="shared" si="13"/>
        <v>9</v>
      </c>
      <c r="P56" s="112">
        <f t="shared" si="14"/>
        <v>9</v>
      </c>
      <c r="Q56" s="112">
        <f t="shared" si="15"/>
        <v>9</v>
      </c>
      <c r="R56" s="112">
        <f t="shared" si="16"/>
        <v>9</v>
      </c>
      <c r="S56" s="112">
        <f t="shared" si="17"/>
        <v>9</v>
      </c>
      <c r="T56" s="112">
        <f t="shared" si="18"/>
        <v>9</v>
      </c>
      <c r="U56" s="112">
        <f t="shared" si="19"/>
        <v>9</v>
      </c>
      <c r="V56" s="112">
        <f t="shared" si="20"/>
        <v>9</v>
      </c>
    </row>
    <row r="57" spans="1:23" x14ac:dyDescent="0.25">
      <c r="A57" s="112" t="s">
        <v>10</v>
      </c>
      <c r="B57" s="112">
        <f>1/G52</f>
        <v>0.5</v>
      </c>
      <c r="C57" s="112">
        <f>1/G53</f>
        <v>0.5</v>
      </c>
      <c r="D57" s="112">
        <f>1/G54</f>
        <v>0.5</v>
      </c>
      <c r="E57" s="112">
        <f>1/G55</f>
        <v>0.5</v>
      </c>
      <c r="F57" s="112">
        <f>1/G56</f>
        <v>1</v>
      </c>
      <c r="G57" s="112">
        <v>1</v>
      </c>
      <c r="H57" s="112">
        <f t="shared" si="7"/>
        <v>2</v>
      </c>
      <c r="I57" s="112">
        <f t="shared" si="8"/>
        <v>0.5</v>
      </c>
      <c r="J57" s="112">
        <f t="shared" si="8"/>
        <v>0.5</v>
      </c>
      <c r="K57" s="112">
        <f t="shared" si="9"/>
        <v>0.5</v>
      </c>
      <c r="L57" s="112">
        <f t="shared" si="10"/>
        <v>9</v>
      </c>
      <c r="M57" s="112">
        <f t="shared" si="11"/>
        <v>9</v>
      </c>
      <c r="N57" s="112">
        <f t="shared" si="12"/>
        <v>9</v>
      </c>
      <c r="O57" s="112">
        <f t="shared" si="13"/>
        <v>9</v>
      </c>
      <c r="P57" s="112">
        <f t="shared" si="14"/>
        <v>9</v>
      </c>
      <c r="Q57" s="112">
        <f t="shared" si="15"/>
        <v>9</v>
      </c>
      <c r="R57" s="112">
        <f t="shared" si="16"/>
        <v>9</v>
      </c>
      <c r="S57" s="112">
        <f t="shared" si="17"/>
        <v>9</v>
      </c>
      <c r="T57" s="112">
        <f t="shared" si="18"/>
        <v>9</v>
      </c>
      <c r="U57" s="112">
        <f t="shared" si="19"/>
        <v>9</v>
      </c>
      <c r="V57" s="112">
        <f t="shared" si="20"/>
        <v>9</v>
      </c>
    </row>
    <row r="58" spans="1:23" x14ac:dyDescent="0.25">
      <c r="A58" s="112" t="s">
        <v>11</v>
      </c>
      <c r="B58" s="112">
        <f>1/H52</f>
        <v>0.33333333333333331</v>
      </c>
      <c r="C58" s="112">
        <f>1/H53</f>
        <v>0.33333333333333331</v>
      </c>
      <c r="D58" s="112">
        <f>1/H54</f>
        <v>0.33333333333333331</v>
      </c>
      <c r="E58" s="112">
        <f>1/H55</f>
        <v>0.33333333333333331</v>
      </c>
      <c r="F58" s="112">
        <f>1/H56</f>
        <v>0.5</v>
      </c>
      <c r="G58" s="112">
        <f>1/H57</f>
        <v>0.5</v>
      </c>
      <c r="H58" s="112">
        <v>1</v>
      </c>
      <c r="I58" s="112">
        <f t="shared" si="8"/>
        <v>0.33333333333333331</v>
      </c>
      <c r="J58" s="112">
        <f t="shared" si="8"/>
        <v>0.33333333333333331</v>
      </c>
      <c r="K58" s="112">
        <f t="shared" si="9"/>
        <v>0.33333333333333331</v>
      </c>
      <c r="L58" s="112">
        <f t="shared" si="10"/>
        <v>8</v>
      </c>
      <c r="M58" s="112">
        <f t="shared" si="11"/>
        <v>8</v>
      </c>
      <c r="N58" s="112">
        <f t="shared" si="12"/>
        <v>8</v>
      </c>
      <c r="O58" s="112">
        <f t="shared" si="13"/>
        <v>8</v>
      </c>
      <c r="P58" s="112">
        <f t="shared" si="14"/>
        <v>8</v>
      </c>
      <c r="Q58" s="112">
        <f t="shared" si="15"/>
        <v>8</v>
      </c>
      <c r="R58" s="112">
        <f t="shared" si="16"/>
        <v>8</v>
      </c>
      <c r="S58" s="112">
        <f t="shared" si="17"/>
        <v>8</v>
      </c>
      <c r="T58" s="112">
        <f t="shared" si="18"/>
        <v>8</v>
      </c>
      <c r="U58" s="112">
        <f t="shared" si="19"/>
        <v>8</v>
      </c>
      <c r="V58" s="112">
        <f t="shared" si="20"/>
        <v>8</v>
      </c>
    </row>
    <row r="59" spans="1:23" x14ac:dyDescent="0.25">
      <c r="A59" s="112" t="s">
        <v>12</v>
      </c>
      <c r="B59" s="112">
        <f>1/I52</f>
        <v>1</v>
      </c>
      <c r="C59" s="112">
        <f>1/I53</f>
        <v>1</v>
      </c>
      <c r="D59" s="112">
        <f>1/I54</f>
        <v>1</v>
      </c>
      <c r="E59" s="112">
        <f>1/I55</f>
        <v>1</v>
      </c>
      <c r="F59" s="112">
        <f>1/I56</f>
        <v>2</v>
      </c>
      <c r="G59" s="112">
        <f>1/I57</f>
        <v>2</v>
      </c>
      <c r="H59" s="112">
        <f>1/I58</f>
        <v>3</v>
      </c>
      <c r="I59" s="112">
        <v>1</v>
      </c>
      <c r="J59" s="112">
        <f>ABS(IF($B23-$B$24&lt;0,1/(($B23-$B$24)+(-1)),IF($B23-$B$24&gt;=0,($B23-$B$24)+1)))</f>
        <v>1</v>
      </c>
      <c r="K59" s="112">
        <f t="shared" si="9"/>
        <v>1</v>
      </c>
      <c r="L59" s="112">
        <f t="shared" si="10"/>
        <v>10</v>
      </c>
      <c r="M59" s="112">
        <f t="shared" si="11"/>
        <v>10</v>
      </c>
      <c r="N59" s="112">
        <f t="shared" si="12"/>
        <v>10</v>
      </c>
      <c r="O59" s="112">
        <f t="shared" si="13"/>
        <v>10</v>
      </c>
      <c r="P59" s="112">
        <f t="shared" si="14"/>
        <v>10</v>
      </c>
      <c r="Q59" s="112">
        <f t="shared" si="15"/>
        <v>10</v>
      </c>
      <c r="R59" s="112">
        <f t="shared" si="16"/>
        <v>10</v>
      </c>
      <c r="S59" s="112">
        <f t="shared" si="17"/>
        <v>10</v>
      </c>
      <c r="T59" s="112">
        <f t="shared" si="18"/>
        <v>10</v>
      </c>
      <c r="U59" s="112">
        <f t="shared" si="19"/>
        <v>10</v>
      </c>
      <c r="V59" s="112">
        <f t="shared" si="20"/>
        <v>10</v>
      </c>
    </row>
    <row r="60" spans="1:23" x14ac:dyDescent="0.25">
      <c r="A60" s="112" t="s">
        <v>13</v>
      </c>
      <c r="B60" s="112">
        <f>1/J52</f>
        <v>1</v>
      </c>
      <c r="C60" s="112">
        <f>1/J53</f>
        <v>1</v>
      </c>
      <c r="D60" s="112">
        <f>1/J54</f>
        <v>1</v>
      </c>
      <c r="E60" s="112">
        <f>1/J55</f>
        <v>1</v>
      </c>
      <c r="F60" s="112">
        <f>1/J56</f>
        <v>2</v>
      </c>
      <c r="G60" s="112">
        <f>1/J57</f>
        <v>2</v>
      </c>
      <c r="H60" s="112">
        <f>1/J58</f>
        <v>3</v>
      </c>
      <c r="I60" s="112">
        <f>1/J59</f>
        <v>1</v>
      </c>
      <c r="J60" s="112">
        <v>1</v>
      </c>
      <c r="K60" s="112">
        <f t="shared" si="9"/>
        <v>1</v>
      </c>
      <c r="L60" s="112">
        <f t="shared" si="10"/>
        <v>10</v>
      </c>
      <c r="M60" s="112">
        <f t="shared" si="11"/>
        <v>10</v>
      </c>
      <c r="N60" s="112">
        <f t="shared" si="12"/>
        <v>10</v>
      </c>
      <c r="O60" s="112">
        <f t="shared" si="13"/>
        <v>10</v>
      </c>
      <c r="P60" s="112">
        <f t="shared" si="14"/>
        <v>10</v>
      </c>
      <c r="Q60" s="112">
        <f t="shared" si="15"/>
        <v>10</v>
      </c>
      <c r="R60" s="112">
        <f t="shared" si="16"/>
        <v>10</v>
      </c>
      <c r="S60" s="112">
        <f t="shared" si="17"/>
        <v>10</v>
      </c>
      <c r="T60" s="112">
        <f t="shared" si="18"/>
        <v>10</v>
      </c>
      <c r="U60" s="112">
        <f t="shared" si="19"/>
        <v>10</v>
      </c>
      <c r="V60" s="112">
        <f t="shared" si="20"/>
        <v>10</v>
      </c>
    </row>
    <row r="61" spans="1:23" x14ac:dyDescent="0.25">
      <c r="A61" s="112" t="s">
        <v>14</v>
      </c>
      <c r="B61" s="112">
        <f>1/K52</f>
        <v>1</v>
      </c>
      <c r="C61" s="112">
        <f>1/K53</f>
        <v>1</v>
      </c>
      <c r="D61" s="112">
        <f>1/K54</f>
        <v>1</v>
      </c>
      <c r="E61" s="112">
        <f>1/K55</f>
        <v>1</v>
      </c>
      <c r="F61" s="112">
        <f>1/K56</f>
        <v>2</v>
      </c>
      <c r="G61" s="112">
        <f>1/K57</f>
        <v>2</v>
      </c>
      <c r="H61" s="112">
        <f>1/K58</f>
        <v>3</v>
      </c>
      <c r="I61" s="112">
        <f>1/K59</f>
        <v>1</v>
      </c>
      <c r="J61" s="112">
        <f>1/K60</f>
        <v>1</v>
      </c>
      <c r="K61" s="112">
        <v>1</v>
      </c>
      <c r="L61" s="112">
        <f t="shared" si="10"/>
        <v>10</v>
      </c>
      <c r="M61" s="112">
        <f t="shared" si="11"/>
        <v>10</v>
      </c>
      <c r="N61" s="112">
        <f t="shared" si="12"/>
        <v>10</v>
      </c>
      <c r="O61" s="112">
        <f t="shared" si="13"/>
        <v>10</v>
      </c>
      <c r="P61" s="112">
        <f t="shared" si="14"/>
        <v>10</v>
      </c>
      <c r="Q61" s="112">
        <f t="shared" si="15"/>
        <v>10</v>
      </c>
      <c r="R61" s="112">
        <f t="shared" si="16"/>
        <v>10</v>
      </c>
      <c r="S61" s="112">
        <f t="shared" si="17"/>
        <v>10</v>
      </c>
      <c r="T61" s="112">
        <f t="shared" si="18"/>
        <v>10</v>
      </c>
      <c r="U61" s="112">
        <f t="shared" si="19"/>
        <v>10</v>
      </c>
      <c r="V61" s="112">
        <f t="shared" si="20"/>
        <v>10</v>
      </c>
    </row>
    <row r="62" spans="1:23" x14ac:dyDescent="0.25">
      <c r="A62" s="112" t="s">
        <v>15</v>
      </c>
      <c r="B62" s="112">
        <f>1/L52</f>
        <v>0.1</v>
      </c>
      <c r="C62" s="112">
        <f>1/L53</f>
        <v>0.1</v>
      </c>
      <c r="D62" s="112">
        <f>1/L54</f>
        <v>0.1</v>
      </c>
      <c r="E62" s="112">
        <f>1/L55</f>
        <v>0.1</v>
      </c>
      <c r="F62" s="112">
        <f>1/L56</f>
        <v>0.1111111111111111</v>
      </c>
      <c r="G62" s="112">
        <f>1/L57</f>
        <v>0.1111111111111111</v>
      </c>
      <c r="H62" s="112">
        <f>1/L58</f>
        <v>0.125</v>
      </c>
      <c r="I62" s="112">
        <f>1/L59</f>
        <v>0.1</v>
      </c>
      <c r="J62" s="112">
        <f>1/L60</f>
        <v>0.1</v>
      </c>
      <c r="K62" s="112">
        <f>1/L61</f>
        <v>0.1</v>
      </c>
      <c r="L62" s="112">
        <v>1</v>
      </c>
      <c r="M62" s="112">
        <f t="shared" ref="M62" si="21">ABS(IF($B38-$B$39&lt;0,1/(($B38-$B$39)+(-1)),IF($B38-$B$39&gt;=0,($B38-$B$39)+1)))</f>
        <v>1</v>
      </c>
      <c r="N62" s="112">
        <f t="shared" ref="N62:N63" si="22">ABS(IF($B38-$B$40&lt;0,1/(($B38-$B$40)+(-1)),IF($B38-$B$40&gt;=0,($B38-$B$40)+1)))</f>
        <v>1</v>
      </c>
      <c r="O62" s="112">
        <f t="shared" ref="O62:O64" si="23">ABS(IF($B38-$B$41&lt;0,1/(($B38-$B$41)+(-1)),IF($B38-$B$41&gt;=0,($B38-$B$41)+1)))</f>
        <v>1</v>
      </c>
      <c r="P62" s="112">
        <f t="shared" ref="P62:P65" si="24">ABS(IF($B38-$B$42&lt;0,1/(($B38-$B$42)+(-1)),IF($B38-$B$42&gt;=0,($B38-$B$42)+1)))</f>
        <v>1</v>
      </c>
      <c r="Q62" s="112">
        <f t="shared" ref="Q62:Q66" si="25">ABS(IF($B38-$B$43&lt;0,1/(($B38-$B$43)+(-1)),IF($B38-$B$43&gt;=0,($B38-$B$43)+1)))</f>
        <v>1</v>
      </c>
      <c r="R62" s="112">
        <f t="shared" ref="R62:R67" si="26">ABS(IF($B38-$B$44&lt;0,1/(($B38-$B$44)+(-1)),IF($B38-$B$44&gt;=0,($B38-$B$44)+1)))</f>
        <v>1</v>
      </c>
      <c r="S62" s="112">
        <f t="shared" ref="S62:S68" si="27">ABS(IF($B38-$B$45&lt;0,1/(($B38-$B$45)+(-1)),IF($B38-$B$45&gt;=0,($B38-$B$45)+1)))</f>
        <v>1</v>
      </c>
      <c r="T62" s="112">
        <f t="shared" ref="T62:T69" si="28">ABS(IF($B38-$B$46&lt;0,1/(($B38-$B$46)+(-1)),IF($B38-$B$46&gt;=0,($B38-$B$46)+1)))</f>
        <v>1</v>
      </c>
      <c r="U62" s="112">
        <f t="shared" ref="U62:U70" si="29">ABS(IF($B38-$B$47&lt;0,1/(($B38-$B$47)+(-1)),IF($B38-$B$47&gt;=0,($B38-$B$47)+1)))</f>
        <v>1</v>
      </c>
      <c r="V62" s="112">
        <f t="shared" ref="V62:V71" si="30">ABS(IF($B38-$B$48&lt;0,1/(($B38-$B$48)+(-1)),IF($B38-$B$48&gt;=0,($B38-$B$48)+1)))</f>
        <v>1</v>
      </c>
    </row>
    <row r="63" spans="1:23" x14ac:dyDescent="0.25">
      <c r="A63" s="112" t="s">
        <v>16</v>
      </c>
      <c r="B63" s="112">
        <f>1/M52</f>
        <v>0.1</v>
      </c>
      <c r="C63" s="112">
        <f>1/M53</f>
        <v>0.1</v>
      </c>
      <c r="D63" s="112">
        <f>1/M54</f>
        <v>0.1</v>
      </c>
      <c r="E63" s="112">
        <f>1/M54</f>
        <v>0.1</v>
      </c>
      <c r="F63" s="112">
        <f>1/M56</f>
        <v>0.1111111111111111</v>
      </c>
      <c r="G63" s="112">
        <f>1/M57</f>
        <v>0.1111111111111111</v>
      </c>
      <c r="H63" s="112">
        <f>1/M58</f>
        <v>0.125</v>
      </c>
      <c r="I63" s="112">
        <f>1/M59</f>
        <v>0.1</v>
      </c>
      <c r="J63" s="112">
        <f>1/M60</f>
        <v>0.1</v>
      </c>
      <c r="K63" s="112">
        <f>1/M61</f>
        <v>0.1</v>
      </c>
      <c r="L63" s="112">
        <f>1/M62</f>
        <v>1</v>
      </c>
      <c r="M63" s="112">
        <v>1</v>
      </c>
      <c r="N63" s="112">
        <f t="shared" si="22"/>
        <v>1</v>
      </c>
      <c r="O63" s="112">
        <f t="shared" si="23"/>
        <v>1</v>
      </c>
      <c r="P63" s="112">
        <f t="shared" si="24"/>
        <v>1</v>
      </c>
      <c r="Q63" s="112">
        <f t="shared" si="25"/>
        <v>1</v>
      </c>
      <c r="R63" s="112">
        <f t="shared" si="26"/>
        <v>1</v>
      </c>
      <c r="S63" s="112">
        <f t="shared" si="27"/>
        <v>1</v>
      </c>
      <c r="T63" s="112">
        <f t="shared" si="28"/>
        <v>1</v>
      </c>
      <c r="U63" s="112">
        <f t="shared" si="29"/>
        <v>1</v>
      </c>
      <c r="V63" s="112">
        <f t="shared" si="30"/>
        <v>1</v>
      </c>
    </row>
    <row r="64" spans="1:23" x14ac:dyDescent="0.25">
      <c r="A64" s="112" t="s">
        <v>17</v>
      </c>
      <c r="B64" s="112">
        <f>1/N52</f>
        <v>0.1</v>
      </c>
      <c r="C64" s="112">
        <f>1/N53</f>
        <v>0.1</v>
      </c>
      <c r="D64" s="112">
        <f>1/N54</f>
        <v>0.1</v>
      </c>
      <c r="E64" s="112">
        <f>1/N54</f>
        <v>0.1</v>
      </c>
      <c r="F64" s="112">
        <f>1/N56</f>
        <v>0.1111111111111111</v>
      </c>
      <c r="G64" s="112">
        <f>1/N57</f>
        <v>0.1111111111111111</v>
      </c>
      <c r="H64" s="112">
        <f>1/N58</f>
        <v>0.125</v>
      </c>
      <c r="I64" s="112">
        <f>1/N59</f>
        <v>0.1</v>
      </c>
      <c r="J64" s="112">
        <f>1/N60</f>
        <v>0.1</v>
      </c>
      <c r="K64" s="112">
        <f>1/N61</f>
        <v>0.1</v>
      </c>
      <c r="L64" s="112">
        <f>1/N62</f>
        <v>1</v>
      </c>
      <c r="M64" s="112">
        <f>1/N63</f>
        <v>1</v>
      </c>
      <c r="N64" s="112">
        <v>1</v>
      </c>
      <c r="O64" s="112">
        <f t="shared" si="23"/>
        <v>1</v>
      </c>
      <c r="P64" s="112">
        <f t="shared" si="24"/>
        <v>1</v>
      </c>
      <c r="Q64" s="112">
        <f t="shared" si="25"/>
        <v>1</v>
      </c>
      <c r="R64" s="112">
        <f t="shared" si="26"/>
        <v>1</v>
      </c>
      <c r="S64" s="112">
        <f t="shared" si="27"/>
        <v>1</v>
      </c>
      <c r="T64" s="112">
        <f t="shared" si="28"/>
        <v>1</v>
      </c>
      <c r="U64" s="112">
        <f t="shared" si="29"/>
        <v>1</v>
      </c>
      <c r="V64" s="112">
        <f t="shared" si="30"/>
        <v>1</v>
      </c>
    </row>
    <row r="65" spans="1:23" x14ac:dyDescent="0.25">
      <c r="A65" s="112" t="s">
        <v>18</v>
      </c>
      <c r="B65" s="112">
        <f>1/O52</f>
        <v>0.1</v>
      </c>
      <c r="C65" s="112">
        <f>1/O53</f>
        <v>0.1</v>
      </c>
      <c r="D65" s="112">
        <f>1/O54</f>
        <v>0.1</v>
      </c>
      <c r="E65" s="112">
        <f>1/O54</f>
        <v>0.1</v>
      </c>
      <c r="F65" s="112">
        <f>1/O56</f>
        <v>0.1111111111111111</v>
      </c>
      <c r="G65" s="112">
        <f>1/O57</f>
        <v>0.1111111111111111</v>
      </c>
      <c r="H65" s="112">
        <f>1/O58</f>
        <v>0.125</v>
      </c>
      <c r="I65" s="112">
        <f>1/O59</f>
        <v>0.1</v>
      </c>
      <c r="J65" s="112">
        <f>1/O60</f>
        <v>0.1</v>
      </c>
      <c r="K65" s="112">
        <f>1/O61</f>
        <v>0.1</v>
      </c>
      <c r="L65" s="112">
        <f>1/O62</f>
        <v>1</v>
      </c>
      <c r="M65" s="112">
        <f>1/O63</f>
        <v>1</v>
      </c>
      <c r="N65" s="112">
        <f>1/O64</f>
        <v>1</v>
      </c>
      <c r="O65" s="112">
        <v>1</v>
      </c>
      <c r="P65" s="112">
        <f t="shared" si="24"/>
        <v>1</v>
      </c>
      <c r="Q65" s="112">
        <f t="shared" si="25"/>
        <v>1</v>
      </c>
      <c r="R65" s="112">
        <f t="shared" si="26"/>
        <v>1</v>
      </c>
      <c r="S65" s="112">
        <f t="shared" si="27"/>
        <v>1</v>
      </c>
      <c r="T65" s="112">
        <f t="shared" si="28"/>
        <v>1</v>
      </c>
      <c r="U65" s="112">
        <f t="shared" si="29"/>
        <v>1</v>
      </c>
      <c r="V65" s="112">
        <f t="shared" si="30"/>
        <v>1</v>
      </c>
    </row>
    <row r="66" spans="1:23" x14ac:dyDescent="0.25">
      <c r="A66" s="112" t="s">
        <v>19</v>
      </c>
      <c r="B66" s="112">
        <f>1/P52</f>
        <v>0.1</v>
      </c>
      <c r="C66" s="112">
        <f>1/P53</f>
        <v>0.1</v>
      </c>
      <c r="D66" s="112">
        <f>1/P54</f>
        <v>0.1</v>
      </c>
      <c r="E66" s="112">
        <f>1/P54</f>
        <v>0.1</v>
      </c>
      <c r="F66" s="112">
        <f>1/P56</f>
        <v>0.1111111111111111</v>
      </c>
      <c r="G66" s="112">
        <f>1/P57</f>
        <v>0.1111111111111111</v>
      </c>
      <c r="H66" s="112">
        <f>1/P58</f>
        <v>0.125</v>
      </c>
      <c r="I66" s="112">
        <f>1/P59</f>
        <v>0.1</v>
      </c>
      <c r="J66" s="112">
        <f>1/P60</f>
        <v>0.1</v>
      </c>
      <c r="K66" s="112">
        <f>1/P61</f>
        <v>0.1</v>
      </c>
      <c r="L66" s="112">
        <f>1/P62</f>
        <v>1</v>
      </c>
      <c r="M66" s="112">
        <f>1/P63</f>
        <v>1</v>
      </c>
      <c r="N66" s="112">
        <f>1/P64</f>
        <v>1</v>
      </c>
      <c r="O66" s="112">
        <f>1/P65</f>
        <v>1</v>
      </c>
      <c r="P66" s="112">
        <v>1</v>
      </c>
      <c r="Q66" s="112">
        <f t="shared" si="25"/>
        <v>1</v>
      </c>
      <c r="R66" s="112">
        <f t="shared" si="26"/>
        <v>1</v>
      </c>
      <c r="S66" s="112">
        <f t="shared" si="27"/>
        <v>1</v>
      </c>
      <c r="T66" s="112">
        <f t="shared" si="28"/>
        <v>1</v>
      </c>
      <c r="U66" s="112">
        <f t="shared" si="29"/>
        <v>1</v>
      </c>
      <c r="V66" s="112">
        <f t="shared" si="30"/>
        <v>1</v>
      </c>
    </row>
    <row r="67" spans="1:23" x14ac:dyDescent="0.25">
      <c r="A67" s="112" t="s">
        <v>51</v>
      </c>
      <c r="B67" s="112">
        <f>1/Q52</f>
        <v>0.1</v>
      </c>
      <c r="C67" s="112">
        <f>1/Q53</f>
        <v>0.1</v>
      </c>
      <c r="D67" s="112">
        <f>1/Q54</f>
        <v>0.1</v>
      </c>
      <c r="E67" s="112">
        <f>1/Q54</f>
        <v>0.1</v>
      </c>
      <c r="F67" s="112">
        <f>1/Q56</f>
        <v>0.1111111111111111</v>
      </c>
      <c r="G67" s="112">
        <f>1/Q57</f>
        <v>0.1111111111111111</v>
      </c>
      <c r="H67" s="112">
        <f>1/Q58</f>
        <v>0.125</v>
      </c>
      <c r="I67" s="112">
        <f>1/Q59</f>
        <v>0.1</v>
      </c>
      <c r="J67" s="112">
        <f>1/Q60</f>
        <v>0.1</v>
      </c>
      <c r="K67" s="112">
        <f>1/Q61</f>
        <v>0.1</v>
      </c>
      <c r="L67" s="112">
        <f>1/Q62</f>
        <v>1</v>
      </c>
      <c r="M67" s="112">
        <f>1/Q63</f>
        <v>1</v>
      </c>
      <c r="N67" s="112">
        <f>1/Q64</f>
        <v>1</v>
      </c>
      <c r="O67" s="112">
        <f>1/Q65</f>
        <v>1</v>
      </c>
      <c r="P67" s="112">
        <f>1/Q66</f>
        <v>1</v>
      </c>
      <c r="Q67" s="112">
        <v>1</v>
      </c>
      <c r="R67" s="112">
        <f t="shared" si="26"/>
        <v>1</v>
      </c>
      <c r="S67" s="112">
        <f t="shared" si="27"/>
        <v>1</v>
      </c>
      <c r="T67" s="112">
        <f t="shared" si="28"/>
        <v>1</v>
      </c>
      <c r="U67" s="112">
        <f t="shared" si="29"/>
        <v>1</v>
      </c>
      <c r="V67" s="112">
        <f t="shared" si="30"/>
        <v>1</v>
      </c>
    </row>
    <row r="68" spans="1:23" x14ac:dyDescent="0.25">
      <c r="A68" s="112" t="s">
        <v>52</v>
      </c>
      <c r="B68" s="112">
        <f>1/R52</f>
        <v>0.1</v>
      </c>
      <c r="C68" s="112">
        <f>1/R53</f>
        <v>0.1</v>
      </c>
      <c r="D68" s="112">
        <f>1/R54</f>
        <v>0.1</v>
      </c>
      <c r="E68" s="112">
        <f>1/R54</f>
        <v>0.1</v>
      </c>
      <c r="F68" s="112">
        <f>1/R56</f>
        <v>0.1111111111111111</v>
      </c>
      <c r="G68" s="112">
        <f>1/R57</f>
        <v>0.1111111111111111</v>
      </c>
      <c r="H68" s="112">
        <f>1/R58</f>
        <v>0.125</v>
      </c>
      <c r="I68" s="112">
        <f>1/R59</f>
        <v>0.1</v>
      </c>
      <c r="J68" s="112">
        <f>1/R60</f>
        <v>0.1</v>
      </c>
      <c r="K68" s="112">
        <f>1/R61</f>
        <v>0.1</v>
      </c>
      <c r="L68" s="112">
        <f>1/R62</f>
        <v>1</v>
      </c>
      <c r="M68" s="112">
        <f>1/R63</f>
        <v>1</v>
      </c>
      <c r="N68" s="112">
        <f>1/R64</f>
        <v>1</v>
      </c>
      <c r="O68" s="112">
        <f>1/R65</f>
        <v>1</v>
      </c>
      <c r="P68" s="112">
        <f>1/R66</f>
        <v>1</v>
      </c>
      <c r="Q68" s="112">
        <f>1/R67</f>
        <v>1</v>
      </c>
      <c r="R68" s="112">
        <v>1</v>
      </c>
      <c r="S68" s="112">
        <f t="shared" si="27"/>
        <v>1</v>
      </c>
      <c r="T68" s="112">
        <f t="shared" si="28"/>
        <v>1</v>
      </c>
      <c r="U68" s="112">
        <f t="shared" si="29"/>
        <v>1</v>
      </c>
      <c r="V68" s="112">
        <f t="shared" si="30"/>
        <v>1</v>
      </c>
    </row>
    <row r="69" spans="1:23" x14ac:dyDescent="0.25">
      <c r="A69" s="112" t="s">
        <v>53</v>
      </c>
      <c r="B69" s="112">
        <f>1/S52</f>
        <v>0.1</v>
      </c>
      <c r="C69" s="112">
        <f>1/S53</f>
        <v>0.1</v>
      </c>
      <c r="D69" s="112">
        <f>1/S54</f>
        <v>0.1</v>
      </c>
      <c r="E69" s="112">
        <f>1/S54</f>
        <v>0.1</v>
      </c>
      <c r="F69" s="112">
        <f>1/S56</f>
        <v>0.1111111111111111</v>
      </c>
      <c r="G69" s="112">
        <f>1/S57</f>
        <v>0.1111111111111111</v>
      </c>
      <c r="H69" s="112">
        <f>1/S58</f>
        <v>0.125</v>
      </c>
      <c r="I69" s="112">
        <f>1/S59</f>
        <v>0.1</v>
      </c>
      <c r="J69" s="112">
        <f>1/S60</f>
        <v>0.1</v>
      </c>
      <c r="K69" s="112">
        <f>1/S61</f>
        <v>0.1</v>
      </c>
      <c r="L69" s="112">
        <f>1/S62</f>
        <v>1</v>
      </c>
      <c r="M69" s="112">
        <f>1/S63</f>
        <v>1</v>
      </c>
      <c r="N69" s="112">
        <f>1/S64</f>
        <v>1</v>
      </c>
      <c r="O69" s="112">
        <f>1/S65</f>
        <v>1</v>
      </c>
      <c r="P69" s="112">
        <f>1/S66</f>
        <v>1</v>
      </c>
      <c r="Q69" s="112">
        <f>1/S67</f>
        <v>1</v>
      </c>
      <c r="R69" s="112">
        <f>1/S68</f>
        <v>1</v>
      </c>
      <c r="S69" s="112">
        <v>1</v>
      </c>
      <c r="T69" s="112">
        <f t="shared" si="28"/>
        <v>1</v>
      </c>
      <c r="U69" s="112">
        <f t="shared" si="29"/>
        <v>1</v>
      </c>
      <c r="V69" s="112">
        <f t="shared" si="30"/>
        <v>1</v>
      </c>
    </row>
    <row r="70" spans="1:23" x14ac:dyDescent="0.25">
      <c r="A70" s="112" t="s">
        <v>54</v>
      </c>
      <c r="B70" s="112">
        <f>1/T52</f>
        <v>0.1</v>
      </c>
      <c r="C70" s="112">
        <f>1/T53</f>
        <v>0.1</v>
      </c>
      <c r="D70" s="112">
        <f>1/T54</f>
        <v>0.1</v>
      </c>
      <c r="E70" s="112">
        <f>1/T54</f>
        <v>0.1</v>
      </c>
      <c r="F70" s="112">
        <f>1/T56</f>
        <v>0.1111111111111111</v>
      </c>
      <c r="G70" s="112">
        <f>1/T57</f>
        <v>0.1111111111111111</v>
      </c>
      <c r="H70" s="112">
        <f>1/T58</f>
        <v>0.125</v>
      </c>
      <c r="I70" s="112">
        <f>1/T59</f>
        <v>0.1</v>
      </c>
      <c r="J70" s="112">
        <f>1/T60</f>
        <v>0.1</v>
      </c>
      <c r="K70" s="112">
        <f>1/T61</f>
        <v>0.1</v>
      </c>
      <c r="L70" s="112">
        <f>1/T62</f>
        <v>1</v>
      </c>
      <c r="M70" s="112">
        <f>1/T63</f>
        <v>1</v>
      </c>
      <c r="N70" s="112">
        <f>1/T64</f>
        <v>1</v>
      </c>
      <c r="O70" s="112">
        <f>1/T65</f>
        <v>1</v>
      </c>
      <c r="P70" s="112">
        <f>1/T66</f>
        <v>1</v>
      </c>
      <c r="Q70" s="112">
        <f>1/T67</f>
        <v>1</v>
      </c>
      <c r="R70" s="112">
        <f>1/T68</f>
        <v>1</v>
      </c>
      <c r="S70" s="112">
        <f>1/T69</f>
        <v>1</v>
      </c>
      <c r="T70" s="112">
        <v>1</v>
      </c>
      <c r="U70" s="112">
        <f t="shared" si="29"/>
        <v>1</v>
      </c>
      <c r="V70" s="112">
        <f t="shared" si="30"/>
        <v>1</v>
      </c>
    </row>
    <row r="71" spans="1:23" x14ac:dyDescent="0.25">
      <c r="A71" s="112" t="s">
        <v>55</v>
      </c>
      <c r="B71" s="112">
        <f>1/U52</f>
        <v>0.1</v>
      </c>
      <c r="C71" s="112">
        <f>1/U53</f>
        <v>0.1</v>
      </c>
      <c r="D71" s="112">
        <f>1/U54</f>
        <v>0.1</v>
      </c>
      <c r="E71" s="112">
        <f>1/U54</f>
        <v>0.1</v>
      </c>
      <c r="F71" s="112">
        <f>1/U56</f>
        <v>0.1111111111111111</v>
      </c>
      <c r="G71" s="112">
        <f>1/U57</f>
        <v>0.1111111111111111</v>
      </c>
      <c r="H71" s="112">
        <f>1/U58</f>
        <v>0.125</v>
      </c>
      <c r="I71" s="112">
        <f>1/U59</f>
        <v>0.1</v>
      </c>
      <c r="J71" s="112">
        <f>1/U60</f>
        <v>0.1</v>
      </c>
      <c r="K71" s="112">
        <f>1/U61</f>
        <v>0.1</v>
      </c>
      <c r="L71" s="112">
        <f>1/U62</f>
        <v>1</v>
      </c>
      <c r="M71" s="112">
        <f>1/U63</f>
        <v>1</v>
      </c>
      <c r="N71" s="112">
        <f>1/U64</f>
        <v>1</v>
      </c>
      <c r="O71" s="112">
        <f>1/U65</f>
        <v>1</v>
      </c>
      <c r="P71" s="112">
        <f>1/U66</f>
        <v>1</v>
      </c>
      <c r="Q71" s="112">
        <f>1/U67</f>
        <v>1</v>
      </c>
      <c r="R71" s="112">
        <f>1/U68</f>
        <v>1</v>
      </c>
      <c r="S71" s="112">
        <f>1/U69</f>
        <v>1</v>
      </c>
      <c r="T71" s="112">
        <f>1/U70</f>
        <v>1</v>
      </c>
      <c r="U71" s="112">
        <v>1</v>
      </c>
      <c r="V71" s="112">
        <f t="shared" si="30"/>
        <v>1</v>
      </c>
    </row>
    <row r="72" spans="1:23" x14ac:dyDescent="0.25">
      <c r="A72" s="112" t="s">
        <v>56</v>
      </c>
      <c r="B72" s="112">
        <f>1/V52</f>
        <v>0.1</v>
      </c>
      <c r="C72" s="112">
        <f>1/V53</f>
        <v>0.1</v>
      </c>
      <c r="D72" s="112">
        <f>1/V54</f>
        <v>0.1</v>
      </c>
      <c r="E72" s="112">
        <f>1/V54</f>
        <v>0.1</v>
      </c>
      <c r="F72" s="112">
        <f>1/V56</f>
        <v>0.1111111111111111</v>
      </c>
      <c r="G72" s="112">
        <f>1/V57</f>
        <v>0.1111111111111111</v>
      </c>
      <c r="H72" s="112">
        <f>1/V58</f>
        <v>0.125</v>
      </c>
      <c r="I72" s="112">
        <f>1/V59</f>
        <v>0.1</v>
      </c>
      <c r="J72" s="112">
        <f>1/V60</f>
        <v>0.1</v>
      </c>
      <c r="K72" s="112">
        <f>1/V61</f>
        <v>0.1</v>
      </c>
      <c r="L72" s="112">
        <f>1/V62</f>
        <v>1</v>
      </c>
      <c r="M72" s="112">
        <f>1/V63</f>
        <v>1</v>
      </c>
      <c r="N72" s="112">
        <f>1/V64</f>
        <v>1</v>
      </c>
      <c r="O72" s="112">
        <f>1/V65</f>
        <v>1</v>
      </c>
      <c r="P72" s="112">
        <f>1/V66</f>
        <v>1</v>
      </c>
      <c r="Q72" s="112">
        <f>1/V67</f>
        <v>1</v>
      </c>
      <c r="R72" s="112">
        <f>1/V68</f>
        <v>1</v>
      </c>
      <c r="S72" s="112">
        <f>1/V69</f>
        <v>1</v>
      </c>
      <c r="T72" s="112">
        <f>1/V70</f>
        <v>1</v>
      </c>
      <c r="U72" s="112">
        <f>1/V71</f>
        <v>1</v>
      </c>
      <c r="V72" s="112">
        <v>1</v>
      </c>
    </row>
    <row r="73" spans="1:23" x14ac:dyDescent="0.25">
      <c r="A73" s="112" t="s">
        <v>43</v>
      </c>
      <c r="B73" s="112">
        <f t="shared" ref="B73:V73" si="31">SUM(B52:B72)</f>
        <v>9.4333333333333282</v>
      </c>
      <c r="C73" s="112">
        <f t="shared" si="31"/>
        <v>9.4333333333333282</v>
      </c>
      <c r="D73" s="112">
        <f t="shared" si="31"/>
        <v>9.4333333333333282</v>
      </c>
      <c r="E73" s="112">
        <f t="shared" si="31"/>
        <v>9.4333333333333282</v>
      </c>
      <c r="F73" s="112">
        <f t="shared" si="31"/>
        <v>17.722222222222218</v>
      </c>
      <c r="G73" s="112">
        <f t="shared" si="31"/>
        <v>17.722222222222218</v>
      </c>
      <c r="H73" s="112">
        <f t="shared" si="31"/>
        <v>27.375</v>
      </c>
      <c r="I73" s="112">
        <f t="shared" si="31"/>
        <v>9.4333333333333282</v>
      </c>
      <c r="J73" s="112">
        <f t="shared" si="31"/>
        <v>9.4333333333333282</v>
      </c>
      <c r="K73" s="112">
        <f t="shared" si="31"/>
        <v>9.4333333333333282</v>
      </c>
      <c r="L73" s="112">
        <f t="shared" si="31"/>
        <v>107</v>
      </c>
      <c r="M73" s="112">
        <f t="shared" si="31"/>
        <v>107</v>
      </c>
      <c r="N73" s="112">
        <f t="shared" si="31"/>
        <v>107</v>
      </c>
      <c r="O73" s="112">
        <f t="shared" si="31"/>
        <v>107</v>
      </c>
      <c r="P73" s="112">
        <f t="shared" si="31"/>
        <v>107</v>
      </c>
      <c r="Q73" s="112">
        <f t="shared" si="31"/>
        <v>107</v>
      </c>
      <c r="R73" s="112">
        <f t="shared" si="31"/>
        <v>107</v>
      </c>
      <c r="S73" s="112">
        <f t="shared" si="31"/>
        <v>107</v>
      </c>
      <c r="T73" s="112">
        <f t="shared" si="31"/>
        <v>107</v>
      </c>
      <c r="U73" s="112">
        <f t="shared" si="31"/>
        <v>107</v>
      </c>
      <c r="V73" s="112">
        <f t="shared" si="31"/>
        <v>107</v>
      </c>
    </row>
    <row r="75" spans="1:23" x14ac:dyDescent="0.25">
      <c r="A75" s="112" t="s">
        <v>394</v>
      </c>
    </row>
    <row r="76" spans="1:23" x14ac:dyDescent="0.25">
      <c r="A76" s="112" t="s">
        <v>20</v>
      </c>
      <c r="B76" s="112" t="s">
        <v>5</v>
      </c>
      <c r="C76" s="112" t="s">
        <v>6</v>
      </c>
      <c r="D76" s="112" t="s">
        <v>7</v>
      </c>
      <c r="E76" s="112" t="s">
        <v>8</v>
      </c>
      <c r="F76" s="112" t="s">
        <v>9</v>
      </c>
      <c r="G76" s="112" t="s">
        <v>10</v>
      </c>
      <c r="H76" s="112" t="s">
        <v>11</v>
      </c>
      <c r="I76" s="112" t="s">
        <v>12</v>
      </c>
      <c r="J76" s="112" t="s">
        <v>13</v>
      </c>
      <c r="K76" s="112" t="s">
        <v>14</v>
      </c>
      <c r="L76" s="112" t="s">
        <v>15</v>
      </c>
      <c r="M76" s="112" t="s">
        <v>16</v>
      </c>
      <c r="N76" s="112" t="s">
        <v>17</v>
      </c>
      <c r="O76" s="112" t="s">
        <v>18</v>
      </c>
      <c r="P76" s="112" t="s">
        <v>19</v>
      </c>
      <c r="Q76" s="112" t="s">
        <v>51</v>
      </c>
      <c r="R76" s="112" t="s">
        <v>52</v>
      </c>
      <c r="S76" s="112" t="s">
        <v>53</v>
      </c>
      <c r="T76" s="112" t="s">
        <v>54</v>
      </c>
      <c r="U76" s="112" t="s">
        <v>55</v>
      </c>
      <c r="V76" s="112" t="s">
        <v>56</v>
      </c>
      <c r="W76" s="112" t="s">
        <v>222</v>
      </c>
    </row>
    <row r="77" spans="1:23" x14ac:dyDescent="0.25">
      <c r="A77" s="112" t="s">
        <v>5</v>
      </c>
      <c r="B77" s="112">
        <f t="shared" ref="B77:V89" si="32">B52/B$73</f>
        <v>0.10600706713780925</v>
      </c>
      <c r="C77" s="112">
        <f t="shared" si="32"/>
        <v>0.10600706713780925</v>
      </c>
      <c r="D77" s="112">
        <f t="shared" si="32"/>
        <v>0.10600706713780925</v>
      </c>
      <c r="E77" s="112">
        <f t="shared" si="32"/>
        <v>0.10600706713780925</v>
      </c>
      <c r="F77" s="112">
        <f t="shared" si="32"/>
        <v>0.11285266457680254</v>
      </c>
      <c r="G77" s="112">
        <f t="shared" si="32"/>
        <v>0.11285266457680254</v>
      </c>
      <c r="H77" s="112">
        <f t="shared" si="32"/>
        <v>0.1095890410958904</v>
      </c>
      <c r="I77" s="112">
        <f t="shared" si="32"/>
        <v>0.10600706713780925</v>
      </c>
      <c r="J77" s="112">
        <f t="shared" si="32"/>
        <v>0.10600706713780925</v>
      </c>
      <c r="K77" s="112">
        <f t="shared" si="32"/>
        <v>0.10600706713780925</v>
      </c>
      <c r="L77" s="112">
        <f t="shared" si="32"/>
        <v>9.3457943925233641E-2</v>
      </c>
      <c r="M77" s="112">
        <f t="shared" si="32"/>
        <v>9.3457943925233641E-2</v>
      </c>
      <c r="N77" s="112">
        <f t="shared" si="32"/>
        <v>9.3457943925233641E-2</v>
      </c>
      <c r="O77" s="112">
        <f t="shared" si="32"/>
        <v>9.3457943925233641E-2</v>
      </c>
      <c r="P77" s="112">
        <f t="shared" si="32"/>
        <v>9.3457943925233641E-2</v>
      </c>
      <c r="Q77" s="112">
        <f t="shared" si="32"/>
        <v>9.3457943925233641E-2</v>
      </c>
      <c r="R77" s="112">
        <f t="shared" si="32"/>
        <v>9.3457943925233641E-2</v>
      </c>
      <c r="S77" s="112">
        <f t="shared" si="32"/>
        <v>9.3457943925233641E-2</v>
      </c>
      <c r="T77" s="112">
        <f t="shared" si="32"/>
        <v>9.3457943925233641E-2</v>
      </c>
      <c r="U77" s="112">
        <f t="shared" si="32"/>
        <v>9.3457943925233641E-2</v>
      </c>
      <c r="V77" s="112">
        <f t="shared" si="32"/>
        <v>9.3457943925233641E-2</v>
      </c>
      <c r="W77" s="112">
        <f t="shared" ref="W77:W97" si="33">AVERAGE(B77:V77)</f>
        <v>0.10025624873293952</v>
      </c>
    </row>
    <row r="78" spans="1:23" x14ac:dyDescent="0.25">
      <c r="A78" s="112" t="s">
        <v>6</v>
      </c>
      <c r="B78" s="112">
        <f t="shared" si="32"/>
        <v>0.10600706713780925</v>
      </c>
      <c r="C78" s="112">
        <f t="shared" si="32"/>
        <v>0.10600706713780925</v>
      </c>
      <c r="D78" s="112">
        <f t="shared" si="32"/>
        <v>0.10600706713780925</v>
      </c>
      <c r="E78" s="112">
        <f t="shared" si="32"/>
        <v>0.10600706713780925</v>
      </c>
      <c r="F78" s="112">
        <f t="shared" si="32"/>
        <v>0.11285266457680254</v>
      </c>
      <c r="G78" s="112">
        <f t="shared" si="32"/>
        <v>0.11285266457680254</v>
      </c>
      <c r="H78" s="112">
        <f t="shared" si="32"/>
        <v>0.1095890410958904</v>
      </c>
      <c r="I78" s="112">
        <f t="shared" si="32"/>
        <v>0.10600706713780925</v>
      </c>
      <c r="J78" s="112">
        <f t="shared" si="32"/>
        <v>0.10600706713780925</v>
      </c>
      <c r="K78" s="112">
        <f t="shared" si="32"/>
        <v>0.10600706713780925</v>
      </c>
      <c r="L78" s="112">
        <f t="shared" si="32"/>
        <v>9.3457943925233641E-2</v>
      </c>
      <c r="M78" s="112">
        <f t="shared" si="32"/>
        <v>9.3457943925233641E-2</v>
      </c>
      <c r="N78" s="112">
        <f t="shared" si="32"/>
        <v>9.3457943925233641E-2</v>
      </c>
      <c r="O78" s="112">
        <f t="shared" si="32"/>
        <v>9.3457943925233641E-2</v>
      </c>
      <c r="P78" s="112">
        <f t="shared" si="32"/>
        <v>9.3457943925233641E-2</v>
      </c>
      <c r="Q78" s="112">
        <f t="shared" si="32"/>
        <v>9.3457943925233641E-2</v>
      </c>
      <c r="R78" s="112">
        <f t="shared" si="32"/>
        <v>9.3457943925233641E-2</v>
      </c>
      <c r="S78" s="112">
        <f t="shared" si="32"/>
        <v>9.3457943925233641E-2</v>
      </c>
      <c r="T78" s="112">
        <f t="shared" si="32"/>
        <v>9.3457943925233641E-2</v>
      </c>
      <c r="U78" s="112">
        <f t="shared" si="32"/>
        <v>9.3457943925233641E-2</v>
      </c>
      <c r="V78" s="112">
        <f t="shared" si="32"/>
        <v>9.3457943925233641E-2</v>
      </c>
      <c r="W78" s="112">
        <f t="shared" si="33"/>
        <v>0.10025624873293952</v>
      </c>
    </row>
    <row r="79" spans="1:23" x14ac:dyDescent="0.25">
      <c r="A79" s="112" t="s">
        <v>7</v>
      </c>
      <c r="B79" s="112">
        <f t="shared" si="32"/>
        <v>0.10600706713780925</v>
      </c>
      <c r="C79" s="112">
        <f t="shared" si="32"/>
        <v>0.10600706713780925</v>
      </c>
      <c r="D79" s="112">
        <f t="shared" si="32"/>
        <v>0.10600706713780925</v>
      </c>
      <c r="E79" s="112">
        <f t="shared" si="32"/>
        <v>0.10600706713780925</v>
      </c>
      <c r="F79" s="112">
        <f t="shared" si="32"/>
        <v>0.11285266457680254</v>
      </c>
      <c r="G79" s="112">
        <f t="shared" si="32"/>
        <v>0.11285266457680254</v>
      </c>
      <c r="H79" s="112">
        <f t="shared" si="32"/>
        <v>0.1095890410958904</v>
      </c>
      <c r="I79" s="112">
        <f t="shared" si="32"/>
        <v>0.10600706713780925</v>
      </c>
      <c r="J79" s="112">
        <f t="shared" si="32"/>
        <v>0.10600706713780925</v>
      </c>
      <c r="K79" s="112">
        <f t="shared" si="32"/>
        <v>0.10600706713780925</v>
      </c>
      <c r="L79" s="112">
        <f t="shared" si="32"/>
        <v>9.3457943925233641E-2</v>
      </c>
      <c r="M79" s="112">
        <f t="shared" si="32"/>
        <v>9.3457943925233641E-2</v>
      </c>
      <c r="N79" s="112">
        <f t="shared" si="32"/>
        <v>9.3457943925233641E-2</v>
      </c>
      <c r="O79" s="112">
        <f t="shared" si="32"/>
        <v>9.3457943925233641E-2</v>
      </c>
      <c r="P79" s="112">
        <f t="shared" si="32"/>
        <v>9.3457943925233641E-2</v>
      </c>
      <c r="Q79" s="112">
        <f t="shared" si="32"/>
        <v>9.3457943925233641E-2</v>
      </c>
      <c r="R79" s="112">
        <f t="shared" si="32"/>
        <v>9.3457943925233641E-2</v>
      </c>
      <c r="S79" s="112">
        <f t="shared" si="32"/>
        <v>9.3457943925233641E-2</v>
      </c>
      <c r="T79" s="112">
        <f t="shared" si="32"/>
        <v>9.3457943925233641E-2</v>
      </c>
      <c r="U79" s="112">
        <f t="shared" si="32"/>
        <v>9.3457943925233641E-2</v>
      </c>
      <c r="V79" s="112">
        <f t="shared" si="32"/>
        <v>9.3457943925233641E-2</v>
      </c>
      <c r="W79" s="112">
        <f t="shared" si="33"/>
        <v>0.10025624873293952</v>
      </c>
    </row>
    <row r="80" spans="1:23" x14ac:dyDescent="0.25">
      <c r="A80" s="112" t="s">
        <v>8</v>
      </c>
      <c r="B80" s="112">
        <f t="shared" si="32"/>
        <v>0.10600706713780925</v>
      </c>
      <c r="C80" s="112">
        <f t="shared" si="32"/>
        <v>0.10600706713780925</v>
      </c>
      <c r="D80" s="112">
        <f t="shared" si="32"/>
        <v>0.10600706713780925</v>
      </c>
      <c r="E80" s="112">
        <f t="shared" si="32"/>
        <v>0.10600706713780925</v>
      </c>
      <c r="F80" s="112">
        <f t="shared" si="32"/>
        <v>0.11285266457680254</v>
      </c>
      <c r="G80" s="112">
        <f t="shared" si="32"/>
        <v>0.11285266457680254</v>
      </c>
      <c r="H80" s="112">
        <f t="shared" si="32"/>
        <v>0.1095890410958904</v>
      </c>
      <c r="I80" s="112">
        <f t="shared" si="32"/>
        <v>0.10600706713780925</v>
      </c>
      <c r="J80" s="112">
        <f t="shared" si="32"/>
        <v>0.10600706713780925</v>
      </c>
      <c r="K80" s="112">
        <f t="shared" si="32"/>
        <v>0.10600706713780925</v>
      </c>
      <c r="L80" s="112">
        <f t="shared" si="32"/>
        <v>9.3457943925233641E-2</v>
      </c>
      <c r="M80" s="112">
        <f t="shared" si="32"/>
        <v>9.3457943925233641E-2</v>
      </c>
      <c r="N80" s="112">
        <f t="shared" si="32"/>
        <v>9.3457943925233641E-2</v>
      </c>
      <c r="O80" s="112">
        <f t="shared" si="32"/>
        <v>9.3457943925233641E-2</v>
      </c>
      <c r="P80" s="112">
        <f t="shared" si="32"/>
        <v>9.3457943925233641E-2</v>
      </c>
      <c r="Q80" s="112">
        <f t="shared" si="32"/>
        <v>9.3457943925233641E-2</v>
      </c>
      <c r="R80" s="112">
        <f t="shared" si="32"/>
        <v>9.3457943925233641E-2</v>
      </c>
      <c r="S80" s="112">
        <f t="shared" si="32"/>
        <v>9.3457943925233641E-2</v>
      </c>
      <c r="T80" s="112">
        <f t="shared" si="32"/>
        <v>9.3457943925233641E-2</v>
      </c>
      <c r="U80" s="112">
        <f t="shared" si="32"/>
        <v>9.3457943925233641E-2</v>
      </c>
      <c r="V80" s="112">
        <f t="shared" si="32"/>
        <v>9.3457943925233641E-2</v>
      </c>
      <c r="W80" s="112">
        <f t="shared" si="33"/>
        <v>0.10025624873293952</v>
      </c>
    </row>
    <row r="81" spans="1:24" x14ac:dyDescent="0.25">
      <c r="A81" s="112" t="s">
        <v>9</v>
      </c>
      <c r="B81" s="112">
        <f t="shared" si="32"/>
        <v>5.3003533568904623E-2</v>
      </c>
      <c r="C81" s="112">
        <f t="shared" si="32"/>
        <v>5.3003533568904623E-2</v>
      </c>
      <c r="D81" s="112">
        <f t="shared" si="32"/>
        <v>5.3003533568904623E-2</v>
      </c>
      <c r="E81" s="112">
        <f t="shared" si="32"/>
        <v>5.3003533568904623E-2</v>
      </c>
      <c r="F81" s="112">
        <f t="shared" si="32"/>
        <v>5.6426332288401271E-2</v>
      </c>
      <c r="G81" s="112">
        <f t="shared" si="32"/>
        <v>5.6426332288401271E-2</v>
      </c>
      <c r="H81" s="112">
        <f t="shared" si="32"/>
        <v>7.3059360730593603E-2</v>
      </c>
      <c r="I81" s="112">
        <f t="shared" si="32"/>
        <v>5.3003533568904623E-2</v>
      </c>
      <c r="J81" s="112">
        <f t="shared" si="32"/>
        <v>5.3003533568904623E-2</v>
      </c>
      <c r="K81" s="112">
        <f t="shared" si="32"/>
        <v>5.3003533568904623E-2</v>
      </c>
      <c r="L81" s="112">
        <f t="shared" si="32"/>
        <v>8.4112149532710276E-2</v>
      </c>
      <c r="M81" s="112">
        <f t="shared" si="32"/>
        <v>8.4112149532710276E-2</v>
      </c>
      <c r="N81" s="112">
        <f t="shared" si="32"/>
        <v>8.4112149532710276E-2</v>
      </c>
      <c r="O81" s="112">
        <f t="shared" si="32"/>
        <v>8.4112149532710276E-2</v>
      </c>
      <c r="P81" s="112">
        <f t="shared" si="32"/>
        <v>8.4112149532710276E-2</v>
      </c>
      <c r="Q81" s="112">
        <f t="shared" si="32"/>
        <v>8.4112149532710276E-2</v>
      </c>
      <c r="R81" s="112">
        <f t="shared" si="32"/>
        <v>8.4112149532710276E-2</v>
      </c>
      <c r="S81" s="112">
        <f t="shared" si="32"/>
        <v>8.4112149532710276E-2</v>
      </c>
      <c r="T81" s="112">
        <f t="shared" si="32"/>
        <v>8.4112149532710276E-2</v>
      </c>
      <c r="U81" s="112">
        <f t="shared" si="32"/>
        <v>8.4112149532710276E-2</v>
      </c>
      <c r="V81" s="112">
        <f t="shared" si="32"/>
        <v>8.4112149532710276E-2</v>
      </c>
      <c r="W81" s="112">
        <f t="shared" si="33"/>
        <v>7.0579543102359102E-2</v>
      </c>
      <c r="X81" s="112" t="s">
        <v>242</v>
      </c>
    </row>
    <row r="82" spans="1:24" x14ac:dyDescent="0.25">
      <c r="A82" s="112" t="s">
        <v>10</v>
      </c>
      <c r="B82" s="112">
        <f t="shared" si="32"/>
        <v>5.3003533568904623E-2</v>
      </c>
      <c r="C82" s="112">
        <f t="shared" si="32"/>
        <v>5.3003533568904623E-2</v>
      </c>
      <c r="D82" s="112">
        <f t="shared" si="32"/>
        <v>5.3003533568904623E-2</v>
      </c>
      <c r="E82" s="112">
        <f t="shared" si="32"/>
        <v>5.3003533568904623E-2</v>
      </c>
      <c r="F82" s="112">
        <f t="shared" si="32"/>
        <v>5.6426332288401271E-2</v>
      </c>
      <c r="G82" s="112">
        <f t="shared" si="32"/>
        <v>5.6426332288401271E-2</v>
      </c>
      <c r="H82" s="112">
        <f t="shared" si="32"/>
        <v>7.3059360730593603E-2</v>
      </c>
      <c r="I82" s="112">
        <f t="shared" si="32"/>
        <v>5.3003533568904623E-2</v>
      </c>
      <c r="J82" s="112">
        <f t="shared" si="32"/>
        <v>5.3003533568904623E-2</v>
      </c>
      <c r="K82" s="112">
        <f t="shared" si="32"/>
        <v>5.3003533568904623E-2</v>
      </c>
      <c r="L82" s="112">
        <f t="shared" si="32"/>
        <v>8.4112149532710276E-2</v>
      </c>
      <c r="M82" s="112">
        <f t="shared" si="32"/>
        <v>8.4112149532710276E-2</v>
      </c>
      <c r="N82" s="112">
        <f t="shared" si="32"/>
        <v>8.4112149532710276E-2</v>
      </c>
      <c r="O82" s="112">
        <f t="shared" si="32"/>
        <v>8.4112149532710276E-2</v>
      </c>
      <c r="P82" s="112">
        <f t="shared" si="32"/>
        <v>8.4112149532710276E-2</v>
      </c>
      <c r="Q82" s="112">
        <f t="shared" si="32"/>
        <v>8.4112149532710276E-2</v>
      </c>
      <c r="R82" s="112">
        <f t="shared" si="32"/>
        <v>8.4112149532710276E-2</v>
      </c>
      <c r="S82" s="112">
        <f t="shared" si="32"/>
        <v>8.4112149532710276E-2</v>
      </c>
      <c r="T82" s="112">
        <f t="shared" si="32"/>
        <v>8.4112149532710276E-2</v>
      </c>
      <c r="U82" s="112">
        <f t="shared" si="32"/>
        <v>8.4112149532710276E-2</v>
      </c>
      <c r="V82" s="112">
        <f t="shared" si="32"/>
        <v>8.4112149532710276E-2</v>
      </c>
      <c r="W82" s="112">
        <f t="shared" si="33"/>
        <v>7.0579543102359102E-2</v>
      </c>
    </row>
    <row r="83" spans="1:24" x14ac:dyDescent="0.25">
      <c r="A83" s="112" t="s">
        <v>11</v>
      </c>
      <c r="B83" s="112">
        <f t="shared" si="32"/>
        <v>3.5335689045936411E-2</v>
      </c>
      <c r="C83" s="112">
        <f t="shared" si="32"/>
        <v>3.5335689045936411E-2</v>
      </c>
      <c r="D83" s="112">
        <f t="shared" si="32"/>
        <v>3.5335689045936411E-2</v>
      </c>
      <c r="E83" s="112">
        <f t="shared" si="32"/>
        <v>3.5335689045936411E-2</v>
      </c>
      <c r="F83" s="112">
        <f t="shared" si="32"/>
        <v>2.8213166144200635E-2</v>
      </c>
      <c r="G83" s="112">
        <f t="shared" si="32"/>
        <v>2.8213166144200635E-2</v>
      </c>
      <c r="H83" s="112">
        <f t="shared" si="32"/>
        <v>3.6529680365296802E-2</v>
      </c>
      <c r="I83" s="112">
        <f t="shared" si="32"/>
        <v>3.5335689045936411E-2</v>
      </c>
      <c r="J83" s="112">
        <f t="shared" si="32"/>
        <v>3.5335689045936411E-2</v>
      </c>
      <c r="K83" s="112">
        <f t="shared" si="32"/>
        <v>3.5335689045936411E-2</v>
      </c>
      <c r="L83" s="112">
        <f t="shared" si="32"/>
        <v>7.476635514018691E-2</v>
      </c>
      <c r="M83" s="112">
        <f t="shared" si="32"/>
        <v>7.476635514018691E-2</v>
      </c>
      <c r="N83" s="112">
        <f t="shared" si="32"/>
        <v>7.476635514018691E-2</v>
      </c>
      <c r="O83" s="112">
        <f t="shared" si="32"/>
        <v>7.476635514018691E-2</v>
      </c>
      <c r="P83" s="112">
        <f t="shared" si="32"/>
        <v>7.476635514018691E-2</v>
      </c>
      <c r="Q83" s="112">
        <f t="shared" si="32"/>
        <v>7.476635514018691E-2</v>
      </c>
      <c r="R83" s="112">
        <f t="shared" si="32"/>
        <v>7.476635514018691E-2</v>
      </c>
      <c r="S83" s="112">
        <f t="shared" si="32"/>
        <v>7.476635514018691E-2</v>
      </c>
      <c r="T83" s="112">
        <f t="shared" si="32"/>
        <v>7.476635514018691E-2</v>
      </c>
      <c r="U83" s="112">
        <f t="shared" si="32"/>
        <v>7.476635514018691E-2</v>
      </c>
      <c r="V83" s="112">
        <f t="shared" si="32"/>
        <v>7.476635514018691E-2</v>
      </c>
      <c r="W83" s="112">
        <f t="shared" si="33"/>
        <v>5.5368368691300428E-2</v>
      </c>
    </row>
    <row r="84" spans="1:24" x14ac:dyDescent="0.25">
      <c r="A84" s="112" t="s">
        <v>12</v>
      </c>
      <c r="B84" s="112">
        <f t="shared" si="32"/>
        <v>0.10600706713780925</v>
      </c>
      <c r="C84" s="112">
        <f t="shared" si="32"/>
        <v>0.10600706713780925</v>
      </c>
      <c r="D84" s="112">
        <f t="shared" si="32"/>
        <v>0.10600706713780925</v>
      </c>
      <c r="E84" s="112">
        <f t="shared" si="32"/>
        <v>0.10600706713780925</v>
      </c>
      <c r="F84" s="112">
        <f t="shared" si="32"/>
        <v>0.11285266457680254</v>
      </c>
      <c r="G84" s="112">
        <f t="shared" si="32"/>
        <v>0.11285266457680254</v>
      </c>
      <c r="H84" s="112">
        <f t="shared" si="32"/>
        <v>0.1095890410958904</v>
      </c>
      <c r="I84" s="112">
        <f t="shared" si="32"/>
        <v>0.10600706713780925</v>
      </c>
      <c r="J84" s="112">
        <f t="shared" si="32"/>
        <v>0.10600706713780925</v>
      </c>
      <c r="K84" s="112">
        <f t="shared" si="32"/>
        <v>0.10600706713780925</v>
      </c>
      <c r="L84" s="112">
        <f t="shared" si="32"/>
        <v>9.3457943925233641E-2</v>
      </c>
      <c r="M84" s="112">
        <f t="shared" si="32"/>
        <v>9.3457943925233641E-2</v>
      </c>
      <c r="N84" s="112">
        <f t="shared" si="32"/>
        <v>9.3457943925233641E-2</v>
      </c>
      <c r="O84" s="112">
        <f t="shared" si="32"/>
        <v>9.3457943925233641E-2</v>
      </c>
      <c r="P84" s="112">
        <f t="shared" si="32"/>
        <v>9.3457943925233641E-2</v>
      </c>
      <c r="Q84" s="112">
        <f t="shared" si="32"/>
        <v>9.3457943925233641E-2</v>
      </c>
      <c r="R84" s="112">
        <f t="shared" si="32"/>
        <v>9.3457943925233641E-2</v>
      </c>
      <c r="S84" s="112">
        <f t="shared" si="32"/>
        <v>9.3457943925233641E-2</v>
      </c>
      <c r="T84" s="112">
        <f t="shared" si="32"/>
        <v>9.3457943925233641E-2</v>
      </c>
      <c r="U84" s="112">
        <f t="shared" si="32"/>
        <v>9.3457943925233641E-2</v>
      </c>
      <c r="V84" s="112">
        <f t="shared" si="32"/>
        <v>9.3457943925233641E-2</v>
      </c>
      <c r="W84" s="112">
        <f t="shared" si="33"/>
        <v>0.10025624873293952</v>
      </c>
    </row>
    <row r="85" spans="1:24" x14ac:dyDescent="0.25">
      <c r="A85" s="112" t="s">
        <v>13</v>
      </c>
      <c r="B85" s="112">
        <f t="shared" si="32"/>
        <v>0.10600706713780925</v>
      </c>
      <c r="C85" s="112">
        <f t="shared" si="32"/>
        <v>0.10600706713780925</v>
      </c>
      <c r="D85" s="112">
        <f t="shared" si="32"/>
        <v>0.10600706713780925</v>
      </c>
      <c r="E85" s="112">
        <f t="shared" si="32"/>
        <v>0.10600706713780925</v>
      </c>
      <c r="F85" s="112">
        <f t="shared" si="32"/>
        <v>0.11285266457680254</v>
      </c>
      <c r="G85" s="112">
        <f t="shared" si="32"/>
        <v>0.11285266457680254</v>
      </c>
      <c r="H85" s="112">
        <f t="shared" si="32"/>
        <v>0.1095890410958904</v>
      </c>
      <c r="I85" s="112">
        <f t="shared" si="32"/>
        <v>0.10600706713780925</v>
      </c>
      <c r="J85" s="112">
        <f t="shared" si="32"/>
        <v>0.10600706713780925</v>
      </c>
      <c r="K85" s="112">
        <f t="shared" si="32"/>
        <v>0.10600706713780925</v>
      </c>
      <c r="L85" s="112">
        <f t="shared" si="32"/>
        <v>9.3457943925233641E-2</v>
      </c>
      <c r="M85" s="112">
        <f t="shared" si="32"/>
        <v>9.3457943925233641E-2</v>
      </c>
      <c r="N85" s="112">
        <f t="shared" si="32"/>
        <v>9.3457943925233641E-2</v>
      </c>
      <c r="O85" s="112">
        <f t="shared" si="32"/>
        <v>9.3457943925233641E-2</v>
      </c>
      <c r="P85" s="112">
        <f t="shared" si="32"/>
        <v>9.3457943925233641E-2</v>
      </c>
      <c r="Q85" s="112">
        <f t="shared" si="32"/>
        <v>9.3457943925233641E-2</v>
      </c>
      <c r="R85" s="112">
        <f t="shared" si="32"/>
        <v>9.3457943925233641E-2</v>
      </c>
      <c r="S85" s="112">
        <f t="shared" si="32"/>
        <v>9.3457943925233641E-2</v>
      </c>
      <c r="T85" s="112">
        <f t="shared" si="32"/>
        <v>9.3457943925233641E-2</v>
      </c>
      <c r="U85" s="112">
        <f t="shared" si="32"/>
        <v>9.3457943925233641E-2</v>
      </c>
      <c r="V85" s="112">
        <f t="shared" si="32"/>
        <v>9.3457943925233641E-2</v>
      </c>
      <c r="W85" s="112">
        <f t="shared" si="33"/>
        <v>0.10025624873293952</v>
      </c>
    </row>
    <row r="86" spans="1:24" x14ac:dyDescent="0.25">
      <c r="A86" s="112" t="s">
        <v>14</v>
      </c>
      <c r="B86" s="112">
        <f t="shared" si="32"/>
        <v>0.10600706713780925</v>
      </c>
      <c r="C86" s="112">
        <f t="shared" si="32"/>
        <v>0.10600706713780925</v>
      </c>
      <c r="D86" s="112">
        <f t="shared" si="32"/>
        <v>0.10600706713780925</v>
      </c>
      <c r="E86" s="112">
        <f t="shared" si="32"/>
        <v>0.10600706713780925</v>
      </c>
      <c r="F86" s="112">
        <f t="shared" si="32"/>
        <v>0.11285266457680254</v>
      </c>
      <c r="G86" s="112">
        <f t="shared" si="32"/>
        <v>0.11285266457680254</v>
      </c>
      <c r="H86" s="112">
        <f t="shared" si="32"/>
        <v>0.1095890410958904</v>
      </c>
      <c r="I86" s="112">
        <f t="shared" si="32"/>
        <v>0.10600706713780925</v>
      </c>
      <c r="J86" s="112">
        <f t="shared" si="32"/>
        <v>0.10600706713780925</v>
      </c>
      <c r="K86" s="112">
        <f t="shared" si="32"/>
        <v>0.10600706713780925</v>
      </c>
      <c r="L86" s="112">
        <f t="shared" si="32"/>
        <v>9.3457943925233641E-2</v>
      </c>
      <c r="M86" s="112">
        <f t="shared" si="32"/>
        <v>9.3457943925233641E-2</v>
      </c>
      <c r="N86" s="112">
        <f t="shared" si="32"/>
        <v>9.3457943925233641E-2</v>
      </c>
      <c r="O86" s="112">
        <f t="shared" si="32"/>
        <v>9.3457943925233641E-2</v>
      </c>
      <c r="P86" s="112">
        <f t="shared" si="32"/>
        <v>9.3457943925233641E-2</v>
      </c>
      <c r="Q86" s="112">
        <f t="shared" si="32"/>
        <v>9.3457943925233641E-2</v>
      </c>
      <c r="R86" s="112">
        <f t="shared" si="32"/>
        <v>9.3457943925233641E-2</v>
      </c>
      <c r="S86" s="112">
        <f t="shared" si="32"/>
        <v>9.3457943925233641E-2</v>
      </c>
      <c r="T86" s="112">
        <f t="shared" si="32"/>
        <v>9.3457943925233641E-2</v>
      </c>
      <c r="U86" s="112">
        <f t="shared" si="32"/>
        <v>9.3457943925233641E-2</v>
      </c>
      <c r="V86" s="112">
        <f t="shared" si="32"/>
        <v>9.3457943925233641E-2</v>
      </c>
      <c r="W86" s="112">
        <f t="shared" si="33"/>
        <v>0.10025624873293952</v>
      </c>
    </row>
    <row r="87" spans="1:24" x14ac:dyDescent="0.25">
      <c r="A87" s="112" t="s">
        <v>15</v>
      </c>
      <c r="B87" s="112">
        <f t="shared" si="32"/>
        <v>1.0600706713780925E-2</v>
      </c>
      <c r="C87" s="112">
        <f t="shared" si="32"/>
        <v>1.0600706713780925E-2</v>
      </c>
      <c r="D87" s="112">
        <f t="shared" si="32"/>
        <v>1.0600706713780925E-2</v>
      </c>
      <c r="E87" s="112">
        <f t="shared" si="32"/>
        <v>1.0600706713780925E-2</v>
      </c>
      <c r="F87" s="112">
        <f t="shared" si="32"/>
        <v>6.2695924764890297E-3</v>
      </c>
      <c r="G87" s="112">
        <f t="shared" si="32"/>
        <v>6.2695924764890297E-3</v>
      </c>
      <c r="H87" s="112">
        <f t="shared" si="32"/>
        <v>4.5662100456621002E-3</v>
      </c>
      <c r="I87" s="112">
        <f t="shared" si="32"/>
        <v>1.0600706713780925E-2</v>
      </c>
      <c r="J87" s="112">
        <f t="shared" si="32"/>
        <v>1.0600706713780925E-2</v>
      </c>
      <c r="K87" s="112">
        <f t="shared" si="32"/>
        <v>1.0600706713780925E-2</v>
      </c>
      <c r="L87" s="112">
        <f t="shared" si="32"/>
        <v>9.3457943925233638E-3</v>
      </c>
      <c r="M87" s="112">
        <f t="shared" si="32"/>
        <v>9.3457943925233638E-3</v>
      </c>
      <c r="N87" s="112">
        <f t="shared" si="32"/>
        <v>9.3457943925233638E-3</v>
      </c>
      <c r="O87" s="112">
        <f t="shared" si="32"/>
        <v>9.3457943925233638E-3</v>
      </c>
      <c r="P87" s="112">
        <f t="shared" si="32"/>
        <v>9.3457943925233638E-3</v>
      </c>
      <c r="Q87" s="112">
        <f t="shared" si="32"/>
        <v>9.3457943925233638E-3</v>
      </c>
      <c r="R87" s="112">
        <f t="shared" si="32"/>
        <v>9.3457943925233638E-3</v>
      </c>
      <c r="S87" s="112">
        <f t="shared" si="32"/>
        <v>9.3457943925233638E-3</v>
      </c>
      <c r="T87" s="112">
        <f t="shared" si="32"/>
        <v>9.3457943925233638E-3</v>
      </c>
      <c r="U87" s="112">
        <f t="shared" si="32"/>
        <v>9.3457943925233638E-3</v>
      </c>
      <c r="V87" s="112">
        <f t="shared" si="32"/>
        <v>9.3457943925233638E-3</v>
      </c>
      <c r="W87" s="112">
        <f t="shared" si="33"/>
        <v>9.2435276339458885E-3</v>
      </c>
    </row>
    <row r="88" spans="1:24" x14ac:dyDescent="0.25">
      <c r="A88" s="112" t="s">
        <v>16</v>
      </c>
      <c r="B88" s="112">
        <f t="shared" si="32"/>
        <v>1.0600706713780925E-2</v>
      </c>
      <c r="C88" s="112">
        <f t="shared" si="32"/>
        <v>1.0600706713780925E-2</v>
      </c>
      <c r="D88" s="112">
        <f t="shared" si="32"/>
        <v>1.0600706713780925E-2</v>
      </c>
      <c r="E88" s="112">
        <f t="shared" si="32"/>
        <v>1.0600706713780925E-2</v>
      </c>
      <c r="F88" s="112">
        <f t="shared" si="32"/>
        <v>6.2695924764890297E-3</v>
      </c>
      <c r="G88" s="112">
        <f t="shared" si="32"/>
        <v>6.2695924764890297E-3</v>
      </c>
      <c r="H88" s="112">
        <f t="shared" si="32"/>
        <v>4.5662100456621002E-3</v>
      </c>
      <c r="I88" s="112">
        <f t="shared" si="32"/>
        <v>1.0600706713780925E-2</v>
      </c>
      <c r="J88" s="112">
        <f t="shared" si="32"/>
        <v>1.0600706713780925E-2</v>
      </c>
      <c r="K88" s="112">
        <f t="shared" si="32"/>
        <v>1.0600706713780925E-2</v>
      </c>
      <c r="L88" s="112">
        <f t="shared" si="32"/>
        <v>9.3457943925233638E-3</v>
      </c>
      <c r="M88" s="112">
        <f t="shared" si="32"/>
        <v>9.3457943925233638E-3</v>
      </c>
      <c r="N88" s="112">
        <f t="shared" si="32"/>
        <v>9.3457943925233638E-3</v>
      </c>
      <c r="O88" s="112">
        <f t="shared" si="32"/>
        <v>9.3457943925233638E-3</v>
      </c>
      <c r="P88" s="112">
        <f t="shared" si="32"/>
        <v>9.3457943925233638E-3</v>
      </c>
      <c r="Q88" s="112">
        <f t="shared" si="32"/>
        <v>9.3457943925233638E-3</v>
      </c>
      <c r="R88" s="112">
        <f t="shared" si="32"/>
        <v>9.3457943925233638E-3</v>
      </c>
      <c r="S88" s="112">
        <f t="shared" si="32"/>
        <v>9.3457943925233638E-3</v>
      </c>
      <c r="T88" s="112">
        <f t="shared" si="32"/>
        <v>9.3457943925233638E-3</v>
      </c>
      <c r="U88" s="112">
        <f t="shared" si="32"/>
        <v>9.3457943925233638E-3</v>
      </c>
      <c r="V88" s="112">
        <f t="shared" si="32"/>
        <v>9.3457943925233638E-3</v>
      </c>
      <c r="W88" s="112">
        <f t="shared" si="33"/>
        <v>9.2435276339458885E-3</v>
      </c>
    </row>
    <row r="89" spans="1:24" x14ac:dyDescent="0.25">
      <c r="A89" s="112" t="s">
        <v>17</v>
      </c>
      <c r="B89" s="112">
        <f t="shared" si="32"/>
        <v>1.0600706713780925E-2</v>
      </c>
      <c r="C89" s="112">
        <f t="shared" si="32"/>
        <v>1.0600706713780925E-2</v>
      </c>
      <c r="D89" s="112">
        <f t="shared" si="32"/>
        <v>1.0600706713780925E-2</v>
      </c>
      <c r="E89" s="112">
        <f t="shared" ref="E89:V89" si="34">E64/E$73</f>
        <v>1.0600706713780925E-2</v>
      </c>
      <c r="F89" s="112">
        <f t="shared" si="34"/>
        <v>6.2695924764890297E-3</v>
      </c>
      <c r="G89" s="112">
        <f t="shared" si="34"/>
        <v>6.2695924764890297E-3</v>
      </c>
      <c r="H89" s="112">
        <f t="shared" si="34"/>
        <v>4.5662100456621002E-3</v>
      </c>
      <c r="I89" s="112">
        <f t="shared" si="34"/>
        <v>1.0600706713780925E-2</v>
      </c>
      <c r="J89" s="112">
        <f t="shared" si="34"/>
        <v>1.0600706713780925E-2</v>
      </c>
      <c r="K89" s="112">
        <f t="shared" si="34"/>
        <v>1.0600706713780925E-2</v>
      </c>
      <c r="L89" s="112">
        <f t="shared" si="34"/>
        <v>9.3457943925233638E-3</v>
      </c>
      <c r="M89" s="112">
        <f t="shared" si="34"/>
        <v>9.3457943925233638E-3</v>
      </c>
      <c r="N89" s="112">
        <f t="shared" si="34"/>
        <v>9.3457943925233638E-3</v>
      </c>
      <c r="O89" s="112">
        <f t="shared" si="34"/>
        <v>9.3457943925233638E-3</v>
      </c>
      <c r="P89" s="112">
        <f t="shared" si="34"/>
        <v>9.3457943925233638E-3</v>
      </c>
      <c r="Q89" s="112">
        <f t="shared" si="34"/>
        <v>9.3457943925233638E-3</v>
      </c>
      <c r="R89" s="112">
        <f t="shared" si="34"/>
        <v>9.3457943925233638E-3</v>
      </c>
      <c r="S89" s="112">
        <f t="shared" si="34"/>
        <v>9.3457943925233638E-3</v>
      </c>
      <c r="T89" s="112">
        <f t="shared" si="34"/>
        <v>9.3457943925233638E-3</v>
      </c>
      <c r="U89" s="112">
        <f t="shared" si="34"/>
        <v>9.3457943925233638E-3</v>
      </c>
      <c r="V89" s="112">
        <f t="shared" si="34"/>
        <v>9.3457943925233638E-3</v>
      </c>
      <c r="W89" s="112">
        <f t="shared" si="33"/>
        <v>9.2435276339458885E-3</v>
      </c>
    </row>
    <row r="90" spans="1:24" x14ac:dyDescent="0.25">
      <c r="A90" s="112" t="s">
        <v>18</v>
      </c>
      <c r="B90" s="112">
        <f t="shared" ref="B90:V97" si="35">B65/B$73</f>
        <v>1.0600706713780925E-2</v>
      </c>
      <c r="C90" s="112">
        <f t="shared" si="35"/>
        <v>1.0600706713780925E-2</v>
      </c>
      <c r="D90" s="112">
        <f t="shared" si="35"/>
        <v>1.0600706713780925E-2</v>
      </c>
      <c r="E90" s="112">
        <f t="shared" si="35"/>
        <v>1.0600706713780925E-2</v>
      </c>
      <c r="F90" s="112">
        <f t="shared" si="35"/>
        <v>6.2695924764890297E-3</v>
      </c>
      <c r="G90" s="112">
        <f t="shared" si="35"/>
        <v>6.2695924764890297E-3</v>
      </c>
      <c r="H90" s="112">
        <f t="shared" si="35"/>
        <v>4.5662100456621002E-3</v>
      </c>
      <c r="I90" s="112">
        <f t="shared" si="35"/>
        <v>1.0600706713780925E-2</v>
      </c>
      <c r="J90" s="112">
        <f t="shared" si="35"/>
        <v>1.0600706713780925E-2</v>
      </c>
      <c r="K90" s="112">
        <f t="shared" si="35"/>
        <v>1.0600706713780925E-2</v>
      </c>
      <c r="L90" s="112">
        <f t="shared" si="35"/>
        <v>9.3457943925233638E-3</v>
      </c>
      <c r="M90" s="112">
        <f t="shared" si="35"/>
        <v>9.3457943925233638E-3</v>
      </c>
      <c r="N90" s="112">
        <f t="shared" si="35"/>
        <v>9.3457943925233638E-3</v>
      </c>
      <c r="O90" s="112">
        <f t="shared" si="35"/>
        <v>9.3457943925233638E-3</v>
      </c>
      <c r="P90" s="112">
        <f t="shared" si="35"/>
        <v>9.3457943925233638E-3</v>
      </c>
      <c r="Q90" s="112">
        <f t="shared" si="35"/>
        <v>9.3457943925233638E-3</v>
      </c>
      <c r="R90" s="112">
        <f t="shared" si="35"/>
        <v>9.3457943925233638E-3</v>
      </c>
      <c r="S90" s="112">
        <f t="shared" si="35"/>
        <v>9.3457943925233638E-3</v>
      </c>
      <c r="T90" s="112">
        <f t="shared" si="35"/>
        <v>9.3457943925233638E-3</v>
      </c>
      <c r="U90" s="112">
        <f t="shared" si="35"/>
        <v>9.3457943925233638E-3</v>
      </c>
      <c r="V90" s="112">
        <f t="shared" si="35"/>
        <v>9.3457943925233638E-3</v>
      </c>
      <c r="W90" s="112">
        <f t="shared" si="33"/>
        <v>9.2435276339458885E-3</v>
      </c>
    </row>
    <row r="91" spans="1:24" x14ac:dyDescent="0.25">
      <c r="A91" s="112" t="s">
        <v>19</v>
      </c>
      <c r="B91" s="112">
        <f t="shared" si="35"/>
        <v>1.0600706713780925E-2</v>
      </c>
      <c r="C91" s="112">
        <f t="shared" si="35"/>
        <v>1.0600706713780925E-2</v>
      </c>
      <c r="D91" s="112">
        <f t="shared" si="35"/>
        <v>1.0600706713780925E-2</v>
      </c>
      <c r="E91" s="112">
        <f t="shared" si="35"/>
        <v>1.0600706713780925E-2</v>
      </c>
      <c r="F91" s="112">
        <f t="shared" si="35"/>
        <v>6.2695924764890297E-3</v>
      </c>
      <c r="G91" s="112">
        <f t="shared" si="35"/>
        <v>6.2695924764890297E-3</v>
      </c>
      <c r="H91" s="112">
        <f t="shared" si="35"/>
        <v>4.5662100456621002E-3</v>
      </c>
      <c r="I91" s="112">
        <f t="shared" si="35"/>
        <v>1.0600706713780925E-2</v>
      </c>
      <c r="J91" s="112">
        <f t="shared" si="35"/>
        <v>1.0600706713780925E-2</v>
      </c>
      <c r="K91" s="112">
        <f t="shared" si="35"/>
        <v>1.0600706713780925E-2</v>
      </c>
      <c r="L91" s="112">
        <f t="shared" si="35"/>
        <v>9.3457943925233638E-3</v>
      </c>
      <c r="M91" s="112">
        <f t="shared" si="35"/>
        <v>9.3457943925233638E-3</v>
      </c>
      <c r="N91" s="112">
        <f t="shared" si="35"/>
        <v>9.3457943925233638E-3</v>
      </c>
      <c r="O91" s="112">
        <f t="shared" si="35"/>
        <v>9.3457943925233638E-3</v>
      </c>
      <c r="P91" s="112">
        <f t="shared" si="35"/>
        <v>9.3457943925233638E-3</v>
      </c>
      <c r="Q91" s="112">
        <f t="shared" si="35"/>
        <v>9.3457943925233638E-3</v>
      </c>
      <c r="R91" s="112">
        <f t="shared" si="35"/>
        <v>9.3457943925233638E-3</v>
      </c>
      <c r="S91" s="112">
        <f t="shared" si="35"/>
        <v>9.3457943925233638E-3</v>
      </c>
      <c r="T91" s="112">
        <f t="shared" si="35"/>
        <v>9.3457943925233638E-3</v>
      </c>
      <c r="U91" s="112">
        <f t="shared" si="35"/>
        <v>9.3457943925233638E-3</v>
      </c>
      <c r="V91" s="112">
        <f t="shared" si="35"/>
        <v>9.3457943925233638E-3</v>
      </c>
      <c r="W91" s="112">
        <f t="shared" si="33"/>
        <v>9.2435276339458885E-3</v>
      </c>
    </row>
    <row r="92" spans="1:24" x14ac:dyDescent="0.25">
      <c r="A92" s="112" t="s">
        <v>51</v>
      </c>
      <c r="B92" s="112">
        <f t="shared" si="35"/>
        <v>1.0600706713780925E-2</v>
      </c>
      <c r="C92" s="112">
        <f t="shared" si="35"/>
        <v>1.0600706713780925E-2</v>
      </c>
      <c r="D92" s="112">
        <f t="shared" si="35"/>
        <v>1.0600706713780925E-2</v>
      </c>
      <c r="E92" s="112">
        <f t="shared" si="35"/>
        <v>1.0600706713780925E-2</v>
      </c>
      <c r="F92" s="112">
        <f t="shared" si="35"/>
        <v>6.2695924764890297E-3</v>
      </c>
      <c r="G92" s="112">
        <f t="shared" si="35"/>
        <v>6.2695924764890297E-3</v>
      </c>
      <c r="H92" s="112">
        <f t="shared" si="35"/>
        <v>4.5662100456621002E-3</v>
      </c>
      <c r="I92" s="112">
        <f t="shared" si="35"/>
        <v>1.0600706713780925E-2</v>
      </c>
      <c r="J92" s="112">
        <f t="shared" si="35"/>
        <v>1.0600706713780925E-2</v>
      </c>
      <c r="K92" s="112">
        <f t="shared" si="35"/>
        <v>1.0600706713780925E-2</v>
      </c>
      <c r="L92" s="112">
        <f t="shared" si="35"/>
        <v>9.3457943925233638E-3</v>
      </c>
      <c r="M92" s="112">
        <f t="shared" si="35"/>
        <v>9.3457943925233638E-3</v>
      </c>
      <c r="N92" s="112">
        <f t="shared" si="35"/>
        <v>9.3457943925233638E-3</v>
      </c>
      <c r="O92" s="112">
        <f t="shared" si="35"/>
        <v>9.3457943925233638E-3</v>
      </c>
      <c r="P92" s="112">
        <f t="shared" si="35"/>
        <v>9.3457943925233638E-3</v>
      </c>
      <c r="Q92" s="112">
        <f t="shared" si="35"/>
        <v>9.3457943925233638E-3</v>
      </c>
      <c r="R92" s="112">
        <f t="shared" si="35"/>
        <v>9.3457943925233638E-3</v>
      </c>
      <c r="S92" s="112">
        <f t="shared" si="35"/>
        <v>9.3457943925233638E-3</v>
      </c>
      <c r="T92" s="112">
        <f t="shared" si="35"/>
        <v>9.3457943925233638E-3</v>
      </c>
      <c r="U92" s="112">
        <f t="shared" si="35"/>
        <v>9.3457943925233638E-3</v>
      </c>
      <c r="V92" s="112">
        <f t="shared" si="35"/>
        <v>9.3457943925233638E-3</v>
      </c>
      <c r="W92" s="112">
        <f t="shared" si="33"/>
        <v>9.2435276339458885E-3</v>
      </c>
    </row>
    <row r="93" spans="1:24" x14ac:dyDescent="0.25">
      <c r="A93" s="112" t="s">
        <v>52</v>
      </c>
      <c r="B93" s="112">
        <f t="shared" si="35"/>
        <v>1.0600706713780925E-2</v>
      </c>
      <c r="C93" s="112">
        <f t="shared" si="35"/>
        <v>1.0600706713780925E-2</v>
      </c>
      <c r="D93" s="112">
        <f t="shared" si="35"/>
        <v>1.0600706713780925E-2</v>
      </c>
      <c r="E93" s="112">
        <f t="shared" si="35"/>
        <v>1.0600706713780925E-2</v>
      </c>
      <c r="F93" s="112">
        <f t="shared" si="35"/>
        <v>6.2695924764890297E-3</v>
      </c>
      <c r="G93" s="112">
        <f t="shared" si="35"/>
        <v>6.2695924764890297E-3</v>
      </c>
      <c r="H93" s="112">
        <f t="shared" si="35"/>
        <v>4.5662100456621002E-3</v>
      </c>
      <c r="I93" s="112">
        <f t="shared" si="35"/>
        <v>1.0600706713780925E-2</v>
      </c>
      <c r="J93" s="112">
        <f t="shared" si="35"/>
        <v>1.0600706713780925E-2</v>
      </c>
      <c r="K93" s="112">
        <f t="shared" si="35"/>
        <v>1.0600706713780925E-2</v>
      </c>
      <c r="L93" s="112">
        <f t="shared" si="35"/>
        <v>9.3457943925233638E-3</v>
      </c>
      <c r="M93" s="112">
        <f t="shared" si="35"/>
        <v>9.3457943925233638E-3</v>
      </c>
      <c r="N93" s="112">
        <f t="shared" si="35"/>
        <v>9.3457943925233638E-3</v>
      </c>
      <c r="O93" s="112">
        <f t="shared" si="35"/>
        <v>9.3457943925233638E-3</v>
      </c>
      <c r="P93" s="112">
        <f t="shared" si="35"/>
        <v>9.3457943925233638E-3</v>
      </c>
      <c r="Q93" s="112">
        <f t="shared" si="35"/>
        <v>9.3457943925233638E-3</v>
      </c>
      <c r="R93" s="112">
        <f t="shared" si="35"/>
        <v>9.3457943925233638E-3</v>
      </c>
      <c r="S93" s="112">
        <f t="shared" si="35"/>
        <v>9.3457943925233638E-3</v>
      </c>
      <c r="T93" s="112">
        <f t="shared" si="35"/>
        <v>9.3457943925233638E-3</v>
      </c>
      <c r="U93" s="112">
        <f t="shared" si="35"/>
        <v>9.3457943925233638E-3</v>
      </c>
      <c r="V93" s="112">
        <f t="shared" si="35"/>
        <v>9.3457943925233638E-3</v>
      </c>
      <c r="W93" s="112">
        <f t="shared" si="33"/>
        <v>9.2435276339458885E-3</v>
      </c>
    </row>
    <row r="94" spans="1:24" x14ac:dyDescent="0.25">
      <c r="A94" s="112" t="s">
        <v>53</v>
      </c>
      <c r="B94" s="112">
        <f t="shared" si="35"/>
        <v>1.0600706713780925E-2</v>
      </c>
      <c r="C94" s="112">
        <f t="shared" si="35"/>
        <v>1.0600706713780925E-2</v>
      </c>
      <c r="D94" s="112">
        <f t="shared" si="35"/>
        <v>1.0600706713780925E-2</v>
      </c>
      <c r="E94" s="112">
        <f t="shared" si="35"/>
        <v>1.0600706713780925E-2</v>
      </c>
      <c r="F94" s="112">
        <f t="shared" si="35"/>
        <v>6.2695924764890297E-3</v>
      </c>
      <c r="G94" s="112">
        <f t="shared" si="35"/>
        <v>6.2695924764890297E-3</v>
      </c>
      <c r="H94" s="112">
        <f t="shared" si="35"/>
        <v>4.5662100456621002E-3</v>
      </c>
      <c r="I94" s="112">
        <f t="shared" si="35"/>
        <v>1.0600706713780925E-2</v>
      </c>
      <c r="J94" s="112">
        <f t="shared" si="35"/>
        <v>1.0600706713780925E-2</v>
      </c>
      <c r="K94" s="112">
        <f t="shared" si="35"/>
        <v>1.0600706713780925E-2</v>
      </c>
      <c r="L94" s="112">
        <f t="shared" si="35"/>
        <v>9.3457943925233638E-3</v>
      </c>
      <c r="M94" s="112">
        <f t="shared" si="35"/>
        <v>9.3457943925233638E-3</v>
      </c>
      <c r="N94" s="112">
        <f t="shared" si="35"/>
        <v>9.3457943925233638E-3</v>
      </c>
      <c r="O94" s="112">
        <f t="shared" si="35"/>
        <v>9.3457943925233638E-3</v>
      </c>
      <c r="P94" s="112">
        <f t="shared" si="35"/>
        <v>9.3457943925233638E-3</v>
      </c>
      <c r="Q94" s="112">
        <f t="shared" si="35"/>
        <v>9.3457943925233638E-3</v>
      </c>
      <c r="R94" s="112">
        <f t="shared" si="35"/>
        <v>9.3457943925233638E-3</v>
      </c>
      <c r="S94" s="112">
        <f t="shared" si="35"/>
        <v>9.3457943925233638E-3</v>
      </c>
      <c r="T94" s="112">
        <f t="shared" si="35"/>
        <v>9.3457943925233638E-3</v>
      </c>
      <c r="U94" s="112">
        <f t="shared" si="35"/>
        <v>9.3457943925233638E-3</v>
      </c>
      <c r="V94" s="112">
        <f t="shared" si="35"/>
        <v>9.3457943925233638E-3</v>
      </c>
      <c r="W94" s="112">
        <f t="shared" si="33"/>
        <v>9.2435276339458885E-3</v>
      </c>
    </row>
    <row r="95" spans="1:24" x14ac:dyDescent="0.25">
      <c r="A95" s="112" t="s">
        <v>54</v>
      </c>
      <c r="B95" s="112">
        <f t="shared" si="35"/>
        <v>1.0600706713780925E-2</v>
      </c>
      <c r="C95" s="112">
        <f t="shared" si="35"/>
        <v>1.0600706713780925E-2</v>
      </c>
      <c r="D95" s="112">
        <f t="shared" si="35"/>
        <v>1.0600706713780925E-2</v>
      </c>
      <c r="E95" s="112">
        <f t="shared" si="35"/>
        <v>1.0600706713780925E-2</v>
      </c>
      <c r="F95" s="112">
        <f t="shared" si="35"/>
        <v>6.2695924764890297E-3</v>
      </c>
      <c r="G95" s="112">
        <f t="shared" si="35"/>
        <v>6.2695924764890297E-3</v>
      </c>
      <c r="H95" s="112">
        <f t="shared" si="35"/>
        <v>4.5662100456621002E-3</v>
      </c>
      <c r="I95" s="112">
        <f t="shared" si="35"/>
        <v>1.0600706713780925E-2</v>
      </c>
      <c r="J95" s="112">
        <f t="shared" si="35"/>
        <v>1.0600706713780925E-2</v>
      </c>
      <c r="K95" s="112">
        <f t="shared" si="35"/>
        <v>1.0600706713780925E-2</v>
      </c>
      <c r="L95" s="112">
        <f t="shared" si="35"/>
        <v>9.3457943925233638E-3</v>
      </c>
      <c r="M95" s="112">
        <f t="shared" si="35"/>
        <v>9.3457943925233638E-3</v>
      </c>
      <c r="N95" s="112">
        <f t="shared" si="35"/>
        <v>9.3457943925233638E-3</v>
      </c>
      <c r="O95" s="112">
        <f t="shared" si="35"/>
        <v>9.3457943925233638E-3</v>
      </c>
      <c r="P95" s="112">
        <f t="shared" si="35"/>
        <v>9.3457943925233638E-3</v>
      </c>
      <c r="Q95" s="112">
        <f t="shared" si="35"/>
        <v>9.3457943925233638E-3</v>
      </c>
      <c r="R95" s="112">
        <f t="shared" si="35"/>
        <v>9.3457943925233638E-3</v>
      </c>
      <c r="S95" s="112">
        <f t="shared" si="35"/>
        <v>9.3457943925233638E-3</v>
      </c>
      <c r="T95" s="112">
        <f t="shared" si="35"/>
        <v>9.3457943925233638E-3</v>
      </c>
      <c r="U95" s="112">
        <f t="shared" si="35"/>
        <v>9.3457943925233638E-3</v>
      </c>
      <c r="V95" s="112">
        <f t="shared" si="35"/>
        <v>9.3457943925233638E-3</v>
      </c>
      <c r="W95" s="112">
        <f t="shared" si="33"/>
        <v>9.2435276339458885E-3</v>
      </c>
    </row>
    <row r="96" spans="1:24" x14ac:dyDescent="0.25">
      <c r="A96" s="112" t="s">
        <v>55</v>
      </c>
      <c r="B96" s="112">
        <f t="shared" si="35"/>
        <v>1.0600706713780925E-2</v>
      </c>
      <c r="C96" s="112">
        <f t="shared" si="35"/>
        <v>1.0600706713780925E-2</v>
      </c>
      <c r="D96" s="112">
        <f t="shared" si="35"/>
        <v>1.0600706713780925E-2</v>
      </c>
      <c r="E96" s="112">
        <f t="shared" si="35"/>
        <v>1.0600706713780925E-2</v>
      </c>
      <c r="F96" s="112">
        <f t="shared" si="35"/>
        <v>6.2695924764890297E-3</v>
      </c>
      <c r="G96" s="112">
        <f t="shared" si="35"/>
        <v>6.2695924764890297E-3</v>
      </c>
      <c r="H96" s="112">
        <f t="shared" si="35"/>
        <v>4.5662100456621002E-3</v>
      </c>
      <c r="I96" s="112">
        <f t="shared" si="35"/>
        <v>1.0600706713780925E-2</v>
      </c>
      <c r="J96" s="112">
        <f t="shared" si="35"/>
        <v>1.0600706713780925E-2</v>
      </c>
      <c r="K96" s="112">
        <f t="shared" si="35"/>
        <v>1.0600706713780925E-2</v>
      </c>
      <c r="L96" s="112">
        <f t="shared" si="35"/>
        <v>9.3457943925233638E-3</v>
      </c>
      <c r="M96" s="112">
        <f t="shared" si="35"/>
        <v>9.3457943925233638E-3</v>
      </c>
      <c r="N96" s="112">
        <f t="shared" si="35"/>
        <v>9.3457943925233638E-3</v>
      </c>
      <c r="O96" s="112">
        <f t="shared" si="35"/>
        <v>9.3457943925233638E-3</v>
      </c>
      <c r="P96" s="112">
        <f t="shared" si="35"/>
        <v>9.3457943925233638E-3</v>
      </c>
      <c r="Q96" s="112">
        <f t="shared" si="35"/>
        <v>9.3457943925233638E-3</v>
      </c>
      <c r="R96" s="112">
        <f t="shared" si="35"/>
        <v>9.3457943925233638E-3</v>
      </c>
      <c r="S96" s="112">
        <f t="shared" si="35"/>
        <v>9.3457943925233638E-3</v>
      </c>
      <c r="T96" s="112">
        <f t="shared" si="35"/>
        <v>9.3457943925233638E-3</v>
      </c>
      <c r="U96" s="112">
        <f t="shared" si="35"/>
        <v>9.3457943925233638E-3</v>
      </c>
      <c r="V96" s="112">
        <f t="shared" si="35"/>
        <v>9.3457943925233638E-3</v>
      </c>
      <c r="W96" s="112">
        <f t="shared" si="33"/>
        <v>9.2435276339458885E-3</v>
      </c>
    </row>
    <row r="97" spans="1:23" x14ac:dyDescent="0.25">
      <c r="A97" s="112" t="s">
        <v>56</v>
      </c>
      <c r="B97" s="112">
        <f t="shared" si="35"/>
        <v>1.0600706713780925E-2</v>
      </c>
      <c r="C97" s="112">
        <f t="shared" si="35"/>
        <v>1.0600706713780925E-2</v>
      </c>
      <c r="D97" s="112">
        <f t="shared" si="35"/>
        <v>1.0600706713780925E-2</v>
      </c>
      <c r="E97" s="112">
        <f t="shared" si="35"/>
        <v>1.0600706713780925E-2</v>
      </c>
      <c r="F97" s="112">
        <f t="shared" si="35"/>
        <v>6.2695924764890297E-3</v>
      </c>
      <c r="G97" s="112">
        <f t="shared" si="35"/>
        <v>6.2695924764890297E-3</v>
      </c>
      <c r="H97" s="112">
        <f t="shared" si="35"/>
        <v>4.5662100456621002E-3</v>
      </c>
      <c r="I97" s="112">
        <f t="shared" si="35"/>
        <v>1.0600706713780925E-2</v>
      </c>
      <c r="J97" s="112">
        <f t="shared" si="35"/>
        <v>1.0600706713780925E-2</v>
      </c>
      <c r="K97" s="112">
        <f t="shared" si="35"/>
        <v>1.0600706713780925E-2</v>
      </c>
      <c r="L97" s="112">
        <f t="shared" si="35"/>
        <v>9.3457943925233638E-3</v>
      </c>
      <c r="M97" s="112">
        <f t="shared" si="35"/>
        <v>9.3457943925233638E-3</v>
      </c>
      <c r="N97" s="112">
        <f t="shared" si="35"/>
        <v>9.3457943925233638E-3</v>
      </c>
      <c r="O97" s="112">
        <f t="shared" si="35"/>
        <v>9.3457943925233638E-3</v>
      </c>
      <c r="P97" s="112">
        <f t="shared" si="35"/>
        <v>9.3457943925233638E-3</v>
      </c>
      <c r="Q97" s="112">
        <f t="shared" si="35"/>
        <v>9.3457943925233638E-3</v>
      </c>
      <c r="R97" s="112">
        <f t="shared" si="35"/>
        <v>9.3457943925233638E-3</v>
      </c>
      <c r="S97" s="112">
        <f t="shared" si="35"/>
        <v>9.3457943925233638E-3</v>
      </c>
      <c r="T97" s="112">
        <f t="shared" si="35"/>
        <v>9.3457943925233638E-3</v>
      </c>
      <c r="U97" s="112">
        <f t="shared" si="35"/>
        <v>9.3457943925233638E-3</v>
      </c>
      <c r="V97" s="112">
        <f t="shared" si="35"/>
        <v>9.3457943925233638E-3</v>
      </c>
      <c r="W97" s="112">
        <f t="shared" si="33"/>
        <v>9.2435276339458885E-3</v>
      </c>
    </row>
    <row r="100" spans="1:23" x14ac:dyDescent="0.25">
      <c r="A100" s="112" t="s">
        <v>395</v>
      </c>
    </row>
    <row r="101" spans="1:23" x14ac:dyDescent="0.25">
      <c r="A101" s="112" t="s">
        <v>20</v>
      </c>
      <c r="B101" s="112" t="s">
        <v>5</v>
      </c>
      <c r="C101" s="112" t="s">
        <v>6</v>
      </c>
      <c r="D101" s="112" t="s">
        <v>7</v>
      </c>
      <c r="E101" s="112" t="s">
        <v>8</v>
      </c>
      <c r="F101" s="112" t="s">
        <v>9</v>
      </c>
      <c r="G101" s="112" t="s">
        <v>10</v>
      </c>
      <c r="H101" s="112" t="s">
        <v>11</v>
      </c>
      <c r="I101" s="112" t="s">
        <v>12</v>
      </c>
      <c r="J101" s="112" t="s">
        <v>13</v>
      </c>
      <c r="K101" s="112" t="s">
        <v>14</v>
      </c>
      <c r="L101" s="112" t="s">
        <v>15</v>
      </c>
      <c r="M101" s="112" t="s">
        <v>16</v>
      </c>
      <c r="N101" s="112" t="s">
        <v>17</v>
      </c>
      <c r="O101" s="112" t="s">
        <v>18</v>
      </c>
      <c r="P101" s="112" t="s">
        <v>19</v>
      </c>
      <c r="Q101" s="112" t="s">
        <v>51</v>
      </c>
      <c r="R101" s="112" t="s">
        <v>52</v>
      </c>
      <c r="S101" s="112" t="s">
        <v>53</v>
      </c>
      <c r="T101" s="112" t="s">
        <v>54</v>
      </c>
      <c r="U101" s="112" t="s">
        <v>55</v>
      </c>
      <c r="V101" s="112" t="s">
        <v>56</v>
      </c>
    </row>
    <row r="102" spans="1:23" x14ac:dyDescent="0.25">
      <c r="A102" s="112" t="s">
        <v>5</v>
      </c>
      <c r="B102" s="112">
        <v>1</v>
      </c>
      <c r="C102" s="112">
        <f>ABS(IF($C16-$C$17&lt;0,1/(($C16-$C$17)+(-1)),IF($C16-$C$17&gt;=0,($C16-$C$17)+1)))</f>
        <v>1</v>
      </c>
      <c r="D102" s="112">
        <f>ABS(IF($C16-$C$18&lt;0,1/(($C16-$C$18)+(-1)),IF($C16-$C$18&gt;=0,($C16-$C$18)+1)))</f>
        <v>3</v>
      </c>
      <c r="E102" s="112">
        <f>ABS(IF($C16-$C$19&lt;0,1/(($C16-$C$19)+(-1)),IF($C16-$C$19&gt;=0,($C16-$C$19)+1)))</f>
        <v>1</v>
      </c>
      <c r="F102" s="112">
        <f>ABS(IF($C16-$C$20&lt;0,1/(($C16-$C$20)+(-1)),IF($C16-$C$20&gt;=0,($C16-$C$20)+1)))</f>
        <v>1</v>
      </c>
      <c r="G102" s="112">
        <f>ABS(IF($C16-$C$21&lt;0,1/(($C16-$C$21)+(-1)),IF($C16-$C$21&gt;=0,($C16-$C$21)+1)))</f>
        <v>2</v>
      </c>
      <c r="H102" s="112">
        <f t="shared" ref="H102:H107" si="36">ABS(IF($C16-$C$22&lt;0,1/(($C16-$C$22)+(-1)),IF($C16-$C$22&gt;=0,($C16-$C$22)+1)))</f>
        <v>2</v>
      </c>
      <c r="I102" s="112">
        <f t="shared" ref="I102:I108" si="37">ABS(IF($C16-$C$23&lt;0,1/(($C16-$C$23)+(-1)),IF($C16-$C$23&gt;=0,($C16-$C$23)+1)))</f>
        <v>2</v>
      </c>
      <c r="J102" s="112">
        <f t="shared" ref="J102:J109" si="38">ABS(IF($C16-$C$24&lt;0,1/(($C16-$C$24)+(-1)),IF($C16-$C$24&gt;=0,($C16-$C$24)+1)))</f>
        <v>2</v>
      </c>
      <c r="K102" s="112">
        <f t="shared" ref="K102:K110" si="39">ABS(IF($C16-$C$25&lt;0,1/(($C16-$C$25)+(-1)),IF($C16-$C$25&gt;=0,($C16-$C$25)+1)))</f>
        <v>3</v>
      </c>
      <c r="L102" s="112">
        <f t="shared" ref="L102:L111" si="40">ABS(IF($C16-$C$38&lt;0,1/(($C16-$C$38)+(-1)),IF($C16-$C$38&gt;=0,($C16-$C$38)+1)))</f>
        <v>10</v>
      </c>
      <c r="M102" s="112">
        <f t="shared" ref="M102:M111" si="41">ABS(IF($C16-$C$39&lt;0,1/(($C16-$C$39)+(-1)),IF($C16-$C$39&gt;=0,($C16-$C$39)+1)))</f>
        <v>10</v>
      </c>
      <c r="N102" s="112">
        <f t="shared" ref="N102:N111" si="42">ABS(IF($C16-$C$40&lt;0,1/(($C16-$C$40)+(-1)),IF($C16-$C$40&gt;=0,($C16-$C$40)+1)))</f>
        <v>10</v>
      </c>
      <c r="O102" s="112">
        <f t="shared" ref="O102:O111" si="43">ABS(IF($C16-$C$41&lt;0,1/(($C16-$C$41)+(-1)),IF($C16-$C$41&gt;=0,($C16-$C$41)+1)))</f>
        <v>10</v>
      </c>
      <c r="P102" s="112">
        <f t="shared" ref="P102:P111" si="44">ABS(IF($C16-$C$42&lt;0,1/(($C16-$C$42)+(-1)),IF($C16-$C$42&gt;=0,($C16-$C$42)+1)))</f>
        <v>10</v>
      </c>
      <c r="Q102" s="112">
        <f t="shared" ref="Q102:Q111" si="45">ABS(IF($C16-$C$43&lt;0,1/(($C16-$C$43)+(-1)),IF($C16-$C$43&gt;=0,($C16-$C$43)+1)))</f>
        <v>10</v>
      </c>
      <c r="R102" s="112">
        <f t="shared" ref="R102:R111" si="46">ABS(IF($C16-$C$44&lt;0,1/(($C16-$C$44)+(-1)),IF($C16-$C$44&gt;=0,($C16-$C$44)+1)))</f>
        <v>10</v>
      </c>
      <c r="S102" s="112">
        <f t="shared" ref="S102:S111" si="47">ABS(IF($C16-$C$45&lt;0,1/(($C16-$C$45)+(-1)),IF($C16-$C$45&gt;=0,($C16-$C$45)+1)))</f>
        <v>10</v>
      </c>
      <c r="T102" s="112">
        <f t="shared" ref="T102:T111" si="48">ABS(IF($C16-$C$46&lt;0,1/(($C16-$C$46)+(-1)),IF($C16-$C$46&gt;=0,($C16-$C$46)+1)))</f>
        <v>10</v>
      </c>
      <c r="U102" s="112">
        <f t="shared" ref="U102:U111" si="49">ABS(IF($C16-$C$47&lt;0,1/(($C16-$C$47)+(-1)),IF($C16-$C$47&gt;=0,($C16-$C$47)+1)))</f>
        <v>10</v>
      </c>
      <c r="V102" s="112">
        <f t="shared" ref="V102:V111" si="50">ABS(IF($C16-$C$48&lt;0,1/(($C16-$C$48)+(-1)),IF($C16-$C$48&gt;=0,($C16-$C$48)+1)))</f>
        <v>10</v>
      </c>
    </row>
    <row r="103" spans="1:23" x14ac:dyDescent="0.25">
      <c r="A103" s="112" t="s">
        <v>6</v>
      </c>
      <c r="B103" s="112">
        <f>1/C102</f>
        <v>1</v>
      </c>
      <c r="C103" s="112">
        <v>1</v>
      </c>
      <c r="D103" s="112">
        <f>ABS(IF($C17-$C$18&lt;0,1/(($C17-$C$18)+(-1)),IF($C17-$C$18&gt;=0,($C17-$C$18)+1)))</f>
        <v>3</v>
      </c>
      <c r="E103" s="112">
        <f>ABS(IF($C17-$C$19&lt;0,1/(($C17-$C$19)+(-1)),IF($C17-$C$19&gt;=0,($C17-$C$19)+1)))</f>
        <v>1</v>
      </c>
      <c r="F103" s="112">
        <f>ABS(IF($C17-$C$20&lt;0,1/(($C17-$C$20)+(-1)),IF($C17-$C$20&gt;=0,($C17-$C$20)+1)))</f>
        <v>1</v>
      </c>
      <c r="G103" s="112">
        <f>ABS(IF($C17-$C$21&lt;0,1/(($C17-$C$21)+(-1)),IF($C17-$C$21&gt;=0,($C17-$C$21)+1)))</f>
        <v>2</v>
      </c>
      <c r="H103" s="112">
        <f t="shared" si="36"/>
        <v>2</v>
      </c>
      <c r="I103" s="112">
        <f t="shared" si="37"/>
        <v>2</v>
      </c>
      <c r="J103" s="112">
        <f t="shared" si="38"/>
        <v>2</v>
      </c>
      <c r="K103" s="112">
        <f t="shared" si="39"/>
        <v>3</v>
      </c>
      <c r="L103" s="112">
        <f t="shared" si="40"/>
        <v>10</v>
      </c>
      <c r="M103" s="112">
        <f t="shared" si="41"/>
        <v>10</v>
      </c>
      <c r="N103" s="112">
        <f t="shared" si="42"/>
        <v>10</v>
      </c>
      <c r="O103" s="112">
        <f t="shared" si="43"/>
        <v>10</v>
      </c>
      <c r="P103" s="112">
        <f t="shared" si="44"/>
        <v>10</v>
      </c>
      <c r="Q103" s="112">
        <f t="shared" si="45"/>
        <v>10</v>
      </c>
      <c r="R103" s="112">
        <f t="shared" si="46"/>
        <v>10</v>
      </c>
      <c r="S103" s="112">
        <f t="shared" si="47"/>
        <v>10</v>
      </c>
      <c r="T103" s="112">
        <f t="shared" si="48"/>
        <v>10</v>
      </c>
      <c r="U103" s="112">
        <f t="shared" si="49"/>
        <v>10</v>
      </c>
      <c r="V103" s="112">
        <f t="shared" si="50"/>
        <v>10</v>
      </c>
    </row>
    <row r="104" spans="1:23" x14ac:dyDescent="0.25">
      <c r="A104" s="112" t="s">
        <v>7</v>
      </c>
      <c r="B104" s="112">
        <f>1/D102</f>
        <v>0.33333333333333331</v>
      </c>
      <c r="C104" s="112">
        <f>1/D103</f>
        <v>0.33333333333333331</v>
      </c>
      <c r="D104" s="112">
        <v>1</v>
      </c>
      <c r="E104" s="112">
        <f>ABS(IF($C18-$C$19&lt;0,1/(($C18-$C$19)+(-1)),IF($C18-$C$19&gt;=0,($C18-$C$19)+1)))</f>
        <v>0.33333333333333331</v>
      </c>
      <c r="F104" s="112">
        <f>ABS(IF($C18-$C$20&lt;0,1/(($C18-$C$20)+(-1)),IF($C18-$C$20&gt;=0,($C18-$C$20)+1)))</f>
        <v>0.33333333333333331</v>
      </c>
      <c r="G104" s="112">
        <f>ABS(IF($C18-$C$21&lt;0,1/(($C18-$C$21)+(-1)),IF($C18-$C$21&gt;=0,($C18-$C$21)+1)))</f>
        <v>0.5</v>
      </c>
      <c r="H104" s="112">
        <f t="shared" si="36"/>
        <v>0.5</v>
      </c>
      <c r="I104" s="112">
        <f t="shared" si="37"/>
        <v>0.5</v>
      </c>
      <c r="J104" s="112">
        <f t="shared" si="38"/>
        <v>0.5</v>
      </c>
      <c r="K104" s="112">
        <f t="shared" si="39"/>
        <v>1</v>
      </c>
      <c r="L104" s="112">
        <f t="shared" si="40"/>
        <v>8</v>
      </c>
      <c r="M104" s="112">
        <f t="shared" si="41"/>
        <v>8</v>
      </c>
      <c r="N104" s="112">
        <f t="shared" si="42"/>
        <v>8</v>
      </c>
      <c r="O104" s="112">
        <f t="shared" si="43"/>
        <v>8</v>
      </c>
      <c r="P104" s="112">
        <f t="shared" si="44"/>
        <v>8</v>
      </c>
      <c r="Q104" s="112">
        <f t="shared" si="45"/>
        <v>8</v>
      </c>
      <c r="R104" s="112">
        <f t="shared" si="46"/>
        <v>8</v>
      </c>
      <c r="S104" s="112">
        <f t="shared" si="47"/>
        <v>8</v>
      </c>
      <c r="T104" s="112">
        <f t="shared" si="48"/>
        <v>8</v>
      </c>
      <c r="U104" s="112">
        <f t="shared" si="49"/>
        <v>8</v>
      </c>
      <c r="V104" s="112">
        <f t="shared" si="50"/>
        <v>8</v>
      </c>
    </row>
    <row r="105" spans="1:23" x14ac:dyDescent="0.25">
      <c r="A105" s="112" t="s">
        <v>8</v>
      </c>
      <c r="B105" s="112">
        <f>1/E102</f>
        <v>1</v>
      </c>
      <c r="C105" s="112">
        <f>1/E103</f>
        <v>1</v>
      </c>
      <c r="D105" s="112">
        <f>1/E104</f>
        <v>3</v>
      </c>
      <c r="E105" s="112">
        <v>1</v>
      </c>
      <c r="F105" s="112">
        <f>ABS(IF($C19-$C$20&lt;0,1/(($C19-$C$20)+(-1)),IF($C19-$C$20&gt;=0,($C19-$C$20)+1)))</f>
        <v>1</v>
      </c>
      <c r="G105" s="112">
        <f>ABS(IF($C19-$C$21&lt;0,1/(($C19-$C$21)+(-1)),IF($C19-$C$21&gt;=0,($C19-$C$21)+1)))</f>
        <v>2</v>
      </c>
      <c r="H105" s="112">
        <f t="shared" si="36"/>
        <v>2</v>
      </c>
      <c r="I105" s="112">
        <f t="shared" si="37"/>
        <v>2</v>
      </c>
      <c r="J105" s="112">
        <f t="shared" si="38"/>
        <v>2</v>
      </c>
      <c r="K105" s="112">
        <f t="shared" si="39"/>
        <v>3</v>
      </c>
      <c r="L105" s="112">
        <f t="shared" si="40"/>
        <v>10</v>
      </c>
      <c r="M105" s="112">
        <f t="shared" si="41"/>
        <v>10</v>
      </c>
      <c r="N105" s="112">
        <f t="shared" si="42"/>
        <v>10</v>
      </c>
      <c r="O105" s="112">
        <f t="shared" si="43"/>
        <v>10</v>
      </c>
      <c r="P105" s="112">
        <f t="shared" si="44"/>
        <v>10</v>
      </c>
      <c r="Q105" s="112">
        <f t="shared" si="45"/>
        <v>10</v>
      </c>
      <c r="R105" s="112">
        <f t="shared" si="46"/>
        <v>10</v>
      </c>
      <c r="S105" s="112">
        <f t="shared" si="47"/>
        <v>10</v>
      </c>
      <c r="T105" s="112">
        <f t="shared" si="48"/>
        <v>10</v>
      </c>
      <c r="U105" s="112">
        <f t="shared" si="49"/>
        <v>10</v>
      </c>
      <c r="V105" s="112">
        <f t="shared" si="50"/>
        <v>10</v>
      </c>
    </row>
    <row r="106" spans="1:23" x14ac:dyDescent="0.25">
      <c r="A106" s="112" t="s">
        <v>9</v>
      </c>
      <c r="B106" s="112">
        <f>1/F102</f>
        <v>1</v>
      </c>
      <c r="C106" s="112">
        <f>1/F103</f>
        <v>1</v>
      </c>
      <c r="D106" s="112">
        <f>1/F104</f>
        <v>3</v>
      </c>
      <c r="E106" s="112">
        <f>1/F105</f>
        <v>1</v>
      </c>
      <c r="F106" s="112">
        <v>1</v>
      </c>
      <c r="G106" s="112">
        <f>ABS(IF($C20-$C$21&lt;0,1/(($C20-$C$21)+(-1)),IF($C20-$C$21&gt;=0,($C20-$C$21)+1)))</f>
        <v>2</v>
      </c>
      <c r="H106" s="112">
        <f t="shared" si="36"/>
        <v>2</v>
      </c>
      <c r="I106" s="112">
        <f t="shared" si="37"/>
        <v>2</v>
      </c>
      <c r="J106" s="112">
        <f t="shared" si="38"/>
        <v>2</v>
      </c>
      <c r="K106" s="112">
        <f t="shared" si="39"/>
        <v>3</v>
      </c>
      <c r="L106" s="112">
        <f t="shared" si="40"/>
        <v>10</v>
      </c>
      <c r="M106" s="112">
        <f t="shared" si="41"/>
        <v>10</v>
      </c>
      <c r="N106" s="112">
        <f t="shared" si="42"/>
        <v>10</v>
      </c>
      <c r="O106" s="112">
        <f t="shared" si="43"/>
        <v>10</v>
      </c>
      <c r="P106" s="112">
        <f t="shared" si="44"/>
        <v>10</v>
      </c>
      <c r="Q106" s="112">
        <f t="shared" si="45"/>
        <v>10</v>
      </c>
      <c r="R106" s="112">
        <f t="shared" si="46"/>
        <v>10</v>
      </c>
      <c r="S106" s="112">
        <f t="shared" si="47"/>
        <v>10</v>
      </c>
      <c r="T106" s="112">
        <f t="shared" si="48"/>
        <v>10</v>
      </c>
      <c r="U106" s="112">
        <f t="shared" si="49"/>
        <v>10</v>
      </c>
      <c r="V106" s="112">
        <f t="shared" si="50"/>
        <v>10</v>
      </c>
    </row>
    <row r="107" spans="1:23" x14ac:dyDescent="0.25">
      <c r="A107" s="112" t="s">
        <v>10</v>
      </c>
      <c r="B107" s="112">
        <f>1/G102</f>
        <v>0.5</v>
      </c>
      <c r="C107" s="112">
        <f>1/G103</f>
        <v>0.5</v>
      </c>
      <c r="D107" s="112">
        <f>1/G104</f>
        <v>2</v>
      </c>
      <c r="E107" s="112">
        <f>1/G105</f>
        <v>0.5</v>
      </c>
      <c r="F107" s="112">
        <f>1/G106</f>
        <v>0.5</v>
      </c>
      <c r="G107" s="112">
        <v>1</v>
      </c>
      <c r="H107" s="112">
        <f t="shared" si="36"/>
        <v>1</v>
      </c>
      <c r="I107" s="112">
        <f t="shared" si="37"/>
        <v>1</v>
      </c>
      <c r="J107" s="112">
        <f t="shared" si="38"/>
        <v>1</v>
      </c>
      <c r="K107" s="112">
        <f t="shared" si="39"/>
        <v>2</v>
      </c>
      <c r="L107" s="112">
        <f t="shared" si="40"/>
        <v>9</v>
      </c>
      <c r="M107" s="112">
        <f t="shared" si="41"/>
        <v>9</v>
      </c>
      <c r="N107" s="112">
        <f t="shared" si="42"/>
        <v>9</v>
      </c>
      <c r="O107" s="112">
        <f t="shared" si="43"/>
        <v>9</v>
      </c>
      <c r="P107" s="112">
        <f t="shared" si="44"/>
        <v>9</v>
      </c>
      <c r="Q107" s="112">
        <f t="shared" si="45"/>
        <v>9</v>
      </c>
      <c r="R107" s="112">
        <f t="shared" si="46"/>
        <v>9</v>
      </c>
      <c r="S107" s="112">
        <f t="shared" si="47"/>
        <v>9</v>
      </c>
      <c r="T107" s="112">
        <f t="shared" si="48"/>
        <v>9</v>
      </c>
      <c r="U107" s="112">
        <f t="shared" si="49"/>
        <v>9</v>
      </c>
      <c r="V107" s="112">
        <f t="shared" si="50"/>
        <v>9</v>
      </c>
    </row>
    <row r="108" spans="1:23" x14ac:dyDescent="0.25">
      <c r="A108" s="112" t="s">
        <v>11</v>
      </c>
      <c r="B108" s="112">
        <f>1/H102</f>
        <v>0.5</v>
      </c>
      <c r="C108" s="112">
        <f>1/H103</f>
        <v>0.5</v>
      </c>
      <c r="D108" s="112">
        <f>1/H104</f>
        <v>2</v>
      </c>
      <c r="E108" s="112">
        <f>1/H105</f>
        <v>0.5</v>
      </c>
      <c r="F108" s="112">
        <f>1/H106</f>
        <v>0.5</v>
      </c>
      <c r="G108" s="112">
        <f>1/H107</f>
        <v>1</v>
      </c>
      <c r="H108" s="112">
        <v>1</v>
      </c>
      <c r="I108" s="112">
        <f t="shared" si="37"/>
        <v>1</v>
      </c>
      <c r="J108" s="112">
        <f t="shared" si="38"/>
        <v>1</v>
      </c>
      <c r="K108" s="112">
        <f t="shared" si="39"/>
        <v>2</v>
      </c>
      <c r="L108" s="112">
        <f t="shared" si="40"/>
        <v>9</v>
      </c>
      <c r="M108" s="112">
        <f t="shared" si="41"/>
        <v>9</v>
      </c>
      <c r="N108" s="112">
        <f t="shared" si="42"/>
        <v>9</v>
      </c>
      <c r="O108" s="112">
        <f t="shared" si="43"/>
        <v>9</v>
      </c>
      <c r="P108" s="112">
        <f t="shared" si="44"/>
        <v>9</v>
      </c>
      <c r="Q108" s="112">
        <f t="shared" si="45"/>
        <v>9</v>
      </c>
      <c r="R108" s="112">
        <f t="shared" si="46"/>
        <v>9</v>
      </c>
      <c r="S108" s="112">
        <f t="shared" si="47"/>
        <v>9</v>
      </c>
      <c r="T108" s="112">
        <f t="shared" si="48"/>
        <v>9</v>
      </c>
      <c r="U108" s="112">
        <f t="shared" si="49"/>
        <v>9</v>
      </c>
      <c r="V108" s="112">
        <f t="shared" si="50"/>
        <v>9</v>
      </c>
    </row>
    <row r="109" spans="1:23" x14ac:dyDescent="0.25">
      <c r="A109" s="112" t="s">
        <v>12</v>
      </c>
      <c r="B109" s="112">
        <f>1/I102</f>
        <v>0.5</v>
      </c>
      <c r="C109" s="112">
        <f>1/I103</f>
        <v>0.5</v>
      </c>
      <c r="D109" s="112">
        <f>1/I104</f>
        <v>2</v>
      </c>
      <c r="E109" s="112">
        <f>1/I105</f>
        <v>0.5</v>
      </c>
      <c r="F109" s="112">
        <f>1/I106</f>
        <v>0.5</v>
      </c>
      <c r="G109" s="112">
        <f>1/I107</f>
        <v>1</v>
      </c>
      <c r="H109" s="112">
        <f>1/I108</f>
        <v>1</v>
      </c>
      <c r="I109" s="112">
        <v>1</v>
      </c>
      <c r="J109" s="112">
        <f t="shared" si="38"/>
        <v>1</v>
      </c>
      <c r="K109" s="112">
        <f t="shared" si="39"/>
        <v>2</v>
      </c>
      <c r="L109" s="112">
        <f t="shared" si="40"/>
        <v>9</v>
      </c>
      <c r="M109" s="112">
        <f t="shared" si="41"/>
        <v>9</v>
      </c>
      <c r="N109" s="112">
        <f t="shared" si="42"/>
        <v>9</v>
      </c>
      <c r="O109" s="112">
        <f t="shared" si="43"/>
        <v>9</v>
      </c>
      <c r="P109" s="112">
        <f t="shared" si="44"/>
        <v>9</v>
      </c>
      <c r="Q109" s="112">
        <f t="shared" si="45"/>
        <v>9</v>
      </c>
      <c r="R109" s="112">
        <f t="shared" si="46"/>
        <v>9</v>
      </c>
      <c r="S109" s="112">
        <f t="shared" si="47"/>
        <v>9</v>
      </c>
      <c r="T109" s="112">
        <f t="shared" si="48"/>
        <v>9</v>
      </c>
      <c r="U109" s="112">
        <f t="shared" si="49"/>
        <v>9</v>
      </c>
      <c r="V109" s="112">
        <f t="shared" si="50"/>
        <v>9</v>
      </c>
    </row>
    <row r="110" spans="1:23" x14ac:dyDescent="0.25">
      <c r="A110" s="112" t="s">
        <v>13</v>
      </c>
      <c r="B110" s="112">
        <f>1/J102</f>
        <v>0.5</v>
      </c>
      <c r="C110" s="112">
        <f>1/J103</f>
        <v>0.5</v>
      </c>
      <c r="D110" s="112">
        <f>1/J104</f>
        <v>2</v>
      </c>
      <c r="E110" s="112">
        <f>1/J105</f>
        <v>0.5</v>
      </c>
      <c r="F110" s="112">
        <f>1/J106</f>
        <v>0.5</v>
      </c>
      <c r="G110" s="112">
        <f>1/J107</f>
        <v>1</v>
      </c>
      <c r="H110" s="112">
        <f>1/J108</f>
        <v>1</v>
      </c>
      <c r="I110" s="112">
        <f>1/J109</f>
        <v>1</v>
      </c>
      <c r="J110" s="112">
        <v>1</v>
      </c>
      <c r="K110" s="112">
        <f t="shared" si="39"/>
        <v>2</v>
      </c>
      <c r="L110" s="112">
        <f t="shared" si="40"/>
        <v>9</v>
      </c>
      <c r="M110" s="112">
        <f t="shared" si="41"/>
        <v>9</v>
      </c>
      <c r="N110" s="112">
        <f t="shared" si="42"/>
        <v>9</v>
      </c>
      <c r="O110" s="112">
        <f t="shared" si="43"/>
        <v>9</v>
      </c>
      <c r="P110" s="112">
        <f t="shared" si="44"/>
        <v>9</v>
      </c>
      <c r="Q110" s="112">
        <f t="shared" si="45"/>
        <v>9</v>
      </c>
      <c r="R110" s="112">
        <f t="shared" si="46"/>
        <v>9</v>
      </c>
      <c r="S110" s="112">
        <f t="shared" si="47"/>
        <v>9</v>
      </c>
      <c r="T110" s="112">
        <f t="shared" si="48"/>
        <v>9</v>
      </c>
      <c r="U110" s="112">
        <f t="shared" si="49"/>
        <v>9</v>
      </c>
      <c r="V110" s="112">
        <f t="shared" si="50"/>
        <v>9</v>
      </c>
    </row>
    <row r="111" spans="1:23" x14ac:dyDescent="0.25">
      <c r="A111" s="112" t="s">
        <v>14</v>
      </c>
      <c r="B111" s="112">
        <f>1/K102</f>
        <v>0.33333333333333331</v>
      </c>
      <c r="C111" s="112">
        <f>1/K103</f>
        <v>0.33333333333333331</v>
      </c>
      <c r="D111" s="112">
        <f>1/K104</f>
        <v>1</v>
      </c>
      <c r="E111" s="112">
        <f>1/K105</f>
        <v>0.33333333333333331</v>
      </c>
      <c r="F111" s="112">
        <f>1/K106</f>
        <v>0.33333333333333331</v>
      </c>
      <c r="G111" s="112">
        <f>1/K107</f>
        <v>0.5</v>
      </c>
      <c r="H111" s="112">
        <f>1/K108</f>
        <v>0.5</v>
      </c>
      <c r="I111" s="112">
        <f>1/K109</f>
        <v>0.5</v>
      </c>
      <c r="J111" s="112">
        <f>1/K110</f>
        <v>0.5</v>
      </c>
      <c r="K111" s="112">
        <v>1</v>
      </c>
      <c r="L111" s="112">
        <f t="shared" si="40"/>
        <v>8</v>
      </c>
      <c r="M111" s="112">
        <f t="shared" si="41"/>
        <v>8</v>
      </c>
      <c r="N111" s="112">
        <f t="shared" si="42"/>
        <v>8</v>
      </c>
      <c r="O111" s="112">
        <f t="shared" si="43"/>
        <v>8</v>
      </c>
      <c r="P111" s="112">
        <f t="shared" si="44"/>
        <v>8</v>
      </c>
      <c r="Q111" s="112">
        <f t="shared" si="45"/>
        <v>8</v>
      </c>
      <c r="R111" s="112">
        <f t="shared" si="46"/>
        <v>8</v>
      </c>
      <c r="S111" s="112">
        <f t="shared" si="47"/>
        <v>8</v>
      </c>
      <c r="T111" s="112">
        <f t="shared" si="48"/>
        <v>8</v>
      </c>
      <c r="U111" s="112">
        <f t="shared" si="49"/>
        <v>8</v>
      </c>
      <c r="V111" s="112">
        <f t="shared" si="50"/>
        <v>8</v>
      </c>
    </row>
    <row r="112" spans="1:23" x14ac:dyDescent="0.25">
      <c r="A112" s="112" t="s">
        <v>15</v>
      </c>
      <c r="B112" s="112">
        <f>1/L102</f>
        <v>0.1</v>
      </c>
      <c r="C112" s="112">
        <f>1/L103</f>
        <v>0.1</v>
      </c>
      <c r="D112" s="112">
        <f>1/L104</f>
        <v>0.125</v>
      </c>
      <c r="E112" s="112">
        <f>1/L105</f>
        <v>0.1</v>
      </c>
      <c r="F112" s="112">
        <f>1/L106</f>
        <v>0.1</v>
      </c>
      <c r="G112" s="112">
        <f>1/L107</f>
        <v>0.1111111111111111</v>
      </c>
      <c r="H112" s="112">
        <f>1/L108</f>
        <v>0.1111111111111111</v>
      </c>
      <c r="I112" s="112">
        <f>1/L109</f>
        <v>0.1111111111111111</v>
      </c>
      <c r="J112" s="112">
        <f>1/L110</f>
        <v>0.1111111111111111</v>
      </c>
      <c r="K112" s="112">
        <f>1/L111</f>
        <v>0.125</v>
      </c>
      <c r="L112" s="112">
        <v>1</v>
      </c>
      <c r="M112" s="112">
        <f t="shared" ref="M112" si="51">ABS(IF($C38-$C$39&lt;0,1/(($C38-$C$39)+(-1)),IF($C38-$C$39&gt;=0,($C38-$C$39)+1)))</f>
        <v>1</v>
      </c>
      <c r="N112" s="112">
        <f t="shared" ref="N112:N113" si="52">ABS(IF($C38-$C$40&lt;0,1/(($C38-$C$40)+(-1)),IF($C38-$C$40&gt;=0,($C38-$C$40)+1)))</f>
        <v>1</v>
      </c>
      <c r="O112" s="112">
        <f t="shared" ref="O112:O114" si="53">ABS(IF($C38-$C$41&lt;0,1/(($C38-$C$41)+(-1)),IF($C38-$C$41&gt;=0,($C38-$C$41)+1)))</f>
        <v>1</v>
      </c>
      <c r="P112" s="112">
        <f t="shared" ref="P112:P115" si="54">ABS(IF($C38-$C$42&lt;0,1/(($C38-$C$42)+(-1)),IF($C38-$C$42&gt;=0,($C38-$C$42)+1)))</f>
        <v>1</v>
      </c>
      <c r="Q112" s="112">
        <f t="shared" ref="Q112:Q116" si="55">ABS(IF($C38-$C$43&lt;0,1/(($C38-$C$43)+(-1)),IF($C38-$C$43&gt;=0,($C38-$C$43)+1)))</f>
        <v>1</v>
      </c>
      <c r="R112" s="112">
        <f t="shared" ref="R112:R117" si="56">ABS(IF($C38-$C$44&lt;0,1/(($C38-$C$44)+(-1)),IF($C38-$C$44&gt;=0,($C38-$C$44)+1)))</f>
        <v>1</v>
      </c>
      <c r="S112" s="112">
        <f t="shared" ref="S112:S118" si="57">ABS(IF($C38-$C$45&lt;0,1/(($C38-$C$45)+(-1)),IF($C38-$C$45&gt;=0,($C38-$C$45)+1)))</f>
        <v>1</v>
      </c>
      <c r="T112" s="112">
        <f t="shared" ref="T112:T119" si="58">ABS(IF($C38-$C$46&lt;0,1/(($C38-$C$46)+(-1)),IF($C38-$C$46&gt;=0,($C38-$C$46)+1)))</f>
        <v>1</v>
      </c>
      <c r="U112" s="112">
        <f t="shared" ref="U112:U120" si="59">ABS(IF($C38-$C$47&lt;0,1/(($C38-$C$47)+(-1)),IF($C38-$C$47&gt;=0,($C38-$C$47)+1)))</f>
        <v>1</v>
      </c>
      <c r="V112" s="112">
        <f t="shared" ref="V112:V121" si="60">ABS(IF($C38-$C$48&lt;0,1/(($C38-$C$48)+(-1)),IF($C38-$C$48&gt;=0,($C38-$C$48)+1)))</f>
        <v>1</v>
      </c>
    </row>
    <row r="113" spans="1:23" x14ac:dyDescent="0.25">
      <c r="A113" s="112" t="s">
        <v>16</v>
      </c>
      <c r="B113" s="112">
        <f>1/M102</f>
        <v>0.1</v>
      </c>
      <c r="C113" s="112">
        <f>1/M103</f>
        <v>0.1</v>
      </c>
      <c r="D113" s="112">
        <f>1/M104</f>
        <v>0.125</v>
      </c>
      <c r="E113" s="112">
        <f>1/M104</f>
        <v>0.125</v>
      </c>
      <c r="F113" s="112">
        <f>1/M106</f>
        <v>0.1</v>
      </c>
      <c r="G113" s="112">
        <f>1/M107</f>
        <v>0.1111111111111111</v>
      </c>
      <c r="H113" s="112">
        <f>1/M108</f>
        <v>0.1111111111111111</v>
      </c>
      <c r="I113" s="112">
        <f>1/M109</f>
        <v>0.1111111111111111</v>
      </c>
      <c r="J113" s="112">
        <f>1/M110</f>
        <v>0.1111111111111111</v>
      </c>
      <c r="K113" s="112">
        <f>1/M111</f>
        <v>0.125</v>
      </c>
      <c r="L113" s="112">
        <f>1/M112</f>
        <v>1</v>
      </c>
      <c r="M113" s="112">
        <v>1</v>
      </c>
      <c r="N113" s="112">
        <f t="shared" si="52"/>
        <v>1</v>
      </c>
      <c r="O113" s="112">
        <f t="shared" si="53"/>
        <v>1</v>
      </c>
      <c r="P113" s="112">
        <f t="shared" si="54"/>
        <v>1</v>
      </c>
      <c r="Q113" s="112">
        <f t="shared" si="55"/>
        <v>1</v>
      </c>
      <c r="R113" s="112">
        <f t="shared" si="56"/>
        <v>1</v>
      </c>
      <c r="S113" s="112">
        <f t="shared" si="57"/>
        <v>1</v>
      </c>
      <c r="T113" s="112">
        <f t="shared" si="58"/>
        <v>1</v>
      </c>
      <c r="U113" s="112">
        <f t="shared" si="59"/>
        <v>1</v>
      </c>
      <c r="V113" s="112">
        <f t="shared" si="60"/>
        <v>1</v>
      </c>
    </row>
    <row r="114" spans="1:23" x14ac:dyDescent="0.25">
      <c r="A114" s="112" t="s">
        <v>17</v>
      </c>
      <c r="B114" s="112">
        <f>1/N102</f>
        <v>0.1</v>
      </c>
      <c r="C114" s="112">
        <f>1/N103</f>
        <v>0.1</v>
      </c>
      <c r="D114" s="112">
        <f>1/N104</f>
        <v>0.125</v>
      </c>
      <c r="E114" s="112">
        <f>1/N104</f>
        <v>0.125</v>
      </c>
      <c r="F114" s="112">
        <f>1/N106</f>
        <v>0.1</v>
      </c>
      <c r="G114" s="112">
        <f>1/N107</f>
        <v>0.1111111111111111</v>
      </c>
      <c r="H114" s="112">
        <f>1/N108</f>
        <v>0.1111111111111111</v>
      </c>
      <c r="I114" s="112">
        <f>1/N109</f>
        <v>0.1111111111111111</v>
      </c>
      <c r="J114" s="112">
        <f>1/N110</f>
        <v>0.1111111111111111</v>
      </c>
      <c r="K114" s="112">
        <f>1/N111</f>
        <v>0.125</v>
      </c>
      <c r="L114" s="112">
        <f>1/N112</f>
        <v>1</v>
      </c>
      <c r="M114" s="112">
        <f>1/N113</f>
        <v>1</v>
      </c>
      <c r="N114" s="112">
        <v>1</v>
      </c>
      <c r="O114" s="112">
        <f t="shared" si="53"/>
        <v>1</v>
      </c>
      <c r="P114" s="112">
        <f t="shared" si="54"/>
        <v>1</v>
      </c>
      <c r="Q114" s="112">
        <f t="shared" si="55"/>
        <v>1</v>
      </c>
      <c r="R114" s="112">
        <f t="shared" si="56"/>
        <v>1</v>
      </c>
      <c r="S114" s="112">
        <f t="shared" si="57"/>
        <v>1</v>
      </c>
      <c r="T114" s="112">
        <f t="shared" si="58"/>
        <v>1</v>
      </c>
      <c r="U114" s="112">
        <f t="shared" si="59"/>
        <v>1</v>
      </c>
      <c r="V114" s="112">
        <f t="shared" si="60"/>
        <v>1</v>
      </c>
    </row>
    <row r="115" spans="1:23" x14ac:dyDescent="0.25">
      <c r="A115" s="112" t="s">
        <v>18</v>
      </c>
      <c r="B115" s="112">
        <f>1/O102</f>
        <v>0.1</v>
      </c>
      <c r="C115" s="112">
        <f>1/O103</f>
        <v>0.1</v>
      </c>
      <c r="D115" s="112">
        <f>1/O104</f>
        <v>0.125</v>
      </c>
      <c r="E115" s="112">
        <f>1/O104</f>
        <v>0.125</v>
      </c>
      <c r="F115" s="112">
        <f>1/O106</f>
        <v>0.1</v>
      </c>
      <c r="G115" s="112">
        <f>1/O107</f>
        <v>0.1111111111111111</v>
      </c>
      <c r="H115" s="112">
        <f>1/O108</f>
        <v>0.1111111111111111</v>
      </c>
      <c r="I115" s="112">
        <f>1/O109</f>
        <v>0.1111111111111111</v>
      </c>
      <c r="J115" s="112">
        <f>1/O110</f>
        <v>0.1111111111111111</v>
      </c>
      <c r="K115" s="112">
        <f>1/O111</f>
        <v>0.125</v>
      </c>
      <c r="L115" s="112">
        <f>1/O112</f>
        <v>1</v>
      </c>
      <c r="M115" s="112">
        <f>1/O113</f>
        <v>1</v>
      </c>
      <c r="N115" s="112">
        <f>1/O114</f>
        <v>1</v>
      </c>
      <c r="O115" s="112">
        <v>1</v>
      </c>
      <c r="P115" s="112">
        <f t="shared" si="54"/>
        <v>1</v>
      </c>
      <c r="Q115" s="112">
        <f t="shared" si="55"/>
        <v>1</v>
      </c>
      <c r="R115" s="112">
        <f t="shared" si="56"/>
        <v>1</v>
      </c>
      <c r="S115" s="112">
        <f t="shared" si="57"/>
        <v>1</v>
      </c>
      <c r="T115" s="112">
        <f t="shared" si="58"/>
        <v>1</v>
      </c>
      <c r="U115" s="112">
        <f t="shared" si="59"/>
        <v>1</v>
      </c>
      <c r="V115" s="112">
        <f t="shared" si="60"/>
        <v>1</v>
      </c>
    </row>
    <row r="116" spans="1:23" x14ac:dyDescent="0.25">
      <c r="A116" s="112" t="s">
        <v>19</v>
      </c>
      <c r="B116" s="112">
        <f>1/P102</f>
        <v>0.1</v>
      </c>
      <c r="C116" s="112">
        <f>1/P103</f>
        <v>0.1</v>
      </c>
      <c r="D116" s="112">
        <f>1/P104</f>
        <v>0.125</v>
      </c>
      <c r="E116" s="112">
        <f>1/P104</f>
        <v>0.125</v>
      </c>
      <c r="F116" s="112">
        <f>1/P106</f>
        <v>0.1</v>
      </c>
      <c r="G116" s="112">
        <f>1/P107</f>
        <v>0.1111111111111111</v>
      </c>
      <c r="H116" s="112">
        <f>1/P108</f>
        <v>0.1111111111111111</v>
      </c>
      <c r="I116" s="112">
        <f>1/P109</f>
        <v>0.1111111111111111</v>
      </c>
      <c r="J116" s="112">
        <f>1/P110</f>
        <v>0.1111111111111111</v>
      </c>
      <c r="K116" s="112">
        <f>1/P111</f>
        <v>0.125</v>
      </c>
      <c r="L116" s="112">
        <f>1/P112</f>
        <v>1</v>
      </c>
      <c r="M116" s="112">
        <f>1/P113</f>
        <v>1</v>
      </c>
      <c r="N116" s="112">
        <f>1/P114</f>
        <v>1</v>
      </c>
      <c r="O116" s="112">
        <f>1/P115</f>
        <v>1</v>
      </c>
      <c r="P116" s="112">
        <v>1</v>
      </c>
      <c r="Q116" s="112">
        <f t="shared" si="55"/>
        <v>1</v>
      </c>
      <c r="R116" s="112">
        <f t="shared" si="56"/>
        <v>1</v>
      </c>
      <c r="S116" s="112">
        <f t="shared" si="57"/>
        <v>1</v>
      </c>
      <c r="T116" s="112">
        <f t="shared" si="58"/>
        <v>1</v>
      </c>
      <c r="U116" s="112">
        <f t="shared" si="59"/>
        <v>1</v>
      </c>
      <c r="V116" s="112">
        <f t="shared" si="60"/>
        <v>1</v>
      </c>
    </row>
    <row r="117" spans="1:23" x14ac:dyDescent="0.25">
      <c r="A117" s="112" t="s">
        <v>51</v>
      </c>
      <c r="B117" s="112">
        <f>1/Q102</f>
        <v>0.1</v>
      </c>
      <c r="C117" s="112">
        <f>1/Q103</f>
        <v>0.1</v>
      </c>
      <c r="D117" s="112">
        <f>1/Q104</f>
        <v>0.125</v>
      </c>
      <c r="E117" s="112">
        <f>1/Q104</f>
        <v>0.125</v>
      </c>
      <c r="F117" s="112">
        <f>1/Q106</f>
        <v>0.1</v>
      </c>
      <c r="G117" s="112">
        <f>1/Q107</f>
        <v>0.1111111111111111</v>
      </c>
      <c r="H117" s="112">
        <f>1/Q108</f>
        <v>0.1111111111111111</v>
      </c>
      <c r="I117" s="112">
        <f>1/Q109</f>
        <v>0.1111111111111111</v>
      </c>
      <c r="J117" s="112">
        <f>1/Q110</f>
        <v>0.1111111111111111</v>
      </c>
      <c r="K117" s="112">
        <f>1/Q111</f>
        <v>0.125</v>
      </c>
      <c r="L117" s="112">
        <f>1/Q112</f>
        <v>1</v>
      </c>
      <c r="M117" s="112">
        <f>1/Q113</f>
        <v>1</v>
      </c>
      <c r="N117" s="112">
        <f>1/Q114</f>
        <v>1</v>
      </c>
      <c r="O117" s="112">
        <f>1/Q115</f>
        <v>1</v>
      </c>
      <c r="P117" s="112">
        <f>1/Q116</f>
        <v>1</v>
      </c>
      <c r="Q117" s="112">
        <v>1</v>
      </c>
      <c r="R117" s="112">
        <f t="shared" si="56"/>
        <v>1</v>
      </c>
      <c r="S117" s="112">
        <f t="shared" si="57"/>
        <v>1</v>
      </c>
      <c r="T117" s="112">
        <f t="shared" si="58"/>
        <v>1</v>
      </c>
      <c r="U117" s="112">
        <f t="shared" si="59"/>
        <v>1</v>
      </c>
      <c r="V117" s="112">
        <f t="shared" si="60"/>
        <v>1</v>
      </c>
    </row>
    <row r="118" spans="1:23" x14ac:dyDescent="0.25">
      <c r="A118" s="112" t="s">
        <v>52</v>
      </c>
      <c r="B118" s="112">
        <f>1/R102</f>
        <v>0.1</v>
      </c>
      <c r="C118" s="112">
        <f>1/R103</f>
        <v>0.1</v>
      </c>
      <c r="D118" s="112">
        <f>1/R104</f>
        <v>0.125</v>
      </c>
      <c r="E118" s="112">
        <f>1/R104</f>
        <v>0.125</v>
      </c>
      <c r="F118" s="112">
        <f>1/R106</f>
        <v>0.1</v>
      </c>
      <c r="G118" s="112">
        <f>1/R107</f>
        <v>0.1111111111111111</v>
      </c>
      <c r="H118" s="112">
        <f>1/R108</f>
        <v>0.1111111111111111</v>
      </c>
      <c r="I118" s="112">
        <f>1/R109</f>
        <v>0.1111111111111111</v>
      </c>
      <c r="J118" s="112">
        <f>1/R110</f>
        <v>0.1111111111111111</v>
      </c>
      <c r="K118" s="112">
        <f>1/R111</f>
        <v>0.125</v>
      </c>
      <c r="L118" s="112">
        <f>1/R112</f>
        <v>1</v>
      </c>
      <c r="M118" s="112">
        <f>1/R113</f>
        <v>1</v>
      </c>
      <c r="N118" s="112">
        <f>1/R114</f>
        <v>1</v>
      </c>
      <c r="O118" s="112">
        <f>1/R115</f>
        <v>1</v>
      </c>
      <c r="P118" s="112">
        <f>1/R116</f>
        <v>1</v>
      </c>
      <c r="Q118" s="112">
        <f>1/R117</f>
        <v>1</v>
      </c>
      <c r="R118" s="112">
        <v>1</v>
      </c>
      <c r="S118" s="112">
        <f t="shared" si="57"/>
        <v>1</v>
      </c>
      <c r="T118" s="112">
        <f t="shared" si="58"/>
        <v>1</v>
      </c>
      <c r="U118" s="112">
        <f t="shared" si="59"/>
        <v>1</v>
      </c>
      <c r="V118" s="112">
        <f t="shared" si="60"/>
        <v>1</v>
      </c>
    </row>
    <row r="119" spans="1:23" x14ac:dyDescent="0.25">
      <c r="A119" s="112" t="s">
        <v>53</v>
      </c>
      <c r="B119" s="112">
        <f>1/S102</f>
        <v>0.1</v>
      </c>
      <c r="C119" s="112">
        <f>1/S103</f>
        <v>0.1</v>
      </c>
      <c r="D119" s="112">
        <f>1/S104</f>
        <v>0.125</v>
      </c>
      <c r="E119" s="112">
        <f>1/S104</f>
        <v>0.125</v>
      </c>
      <c r="F119" s="112">
        <f>1/S106</f>
        <v>0.1</v>
      </c>
      <c r="G119" s="112">
        <f>1/S107</f>
        <v>0.1111111111111111</v>
      </c>
      <c r="H119" s="112">
        <f>1/S108</f>
        <v>0.1111111111111111</v>
      </c>
      <c r="I119" s="112">
        <f>1/S109</f>
        <v>0.1111111111111111</v>
      </c>
      <c r="J119" s="112">
        <f>1/S110</f>
        <v>0.1111111111111111</v>
      </c>
      <c r="K119" s="112">
        <f>1/S111</f>
        <v>0.125</v>
      </c>
      <c r="L119" s="112">
        <f>1/S112</f>
        <v>1</v>
      </c>
      <c r="M119" s="112">
        <f>1/S113</f>
        <v>1</v>
      </c>
      <c r="N119" s="112">
        <f>1/S114</f>
        <v>1</v>
      </c>
      <c r="O119" s="112">
        <f>1/S115</f>
        <v>1</v>
      </c>
      <c r="P119" s="112">
        <f>1/S116</f>
        <v>1</v>
      </c>
      <c r="Q119" s="112">
        <f>1/S117</f>
        <v>1</v>
      </c>
      <c r="R119" s="112">
        <f>1/S118</f>
        <v>1</v>
      </c>
      <c r="S119" s="112">
        <v>1</v>
      </c>
      <c r="T119" s="112">
        <f t="shared" si="58"/>
        <v>1</v>
      </c>
      <c r="U119" s="112">
        <f t="shared" si="59"/>
        <v>1</v>
      </c>
      <c r="V119" s="112">
        <f t="shared" si="60"/>
        <v>1</v>
      </c>
    </row>
    <row r="120" spans="1:23" x14ac:dyDescent="0.25">
      <c r="A120" s="112" t="s">
        <v>54</v>
      </c>
      <c r="B120" s="112">
        <f>1/T102</f>
        <v>0.1</v>
      </c>
      <c r="C120" s="112">
        <f>1/T103</f>
        <v>0.1</v>
      </c>
      <c r="D120" s="112">
        <f>1/T104</f>
        <v>0.125</v>
      </c>
      <c r="E120" s="112">
        <f>1/T104</f>
        <v>0.125</v>
      </c>
      <c r="F120" s="112">
        <f>1/T106</f>
        <v>0.1</v>
      </c>
      <c r="G120" s="112">
        <f>1/T107</f>
        <v>0.1111111111111111</v>
      </c>
      <c r="H120" s="112">
        <f>1/T108</f>
        <v>0.1111111111111111</v>
      </c>
      <c r="I120" s="112">
        <f>1/T109</f>
        <v>0.1111111111111111</v>
      </c>
      <c r="J120" s="112">
        <f>1/T110</f>
        <v>0.1111111111111111</v>
      </c>
      <c r="K120" s="112">
        <f>1/T111</f>
        <v>0.125</v>
      </c>
      <c r="L120" s="112">
        <f>1/T112</f>
        <v>1</v>
      </c>
      <c r="M120" s="112">
        <f>1/T113</f>
        <v>1</v>
      </c>
      <c r="N120" s="112">
        <f>1/T114</f>
        <v>1</v>
      </c>
      <c r="O120" s="112">
        <f>1/T115</f>
        <v>1</v>
      </c>
      <c r="P120" s="112">
        <f>1/T116</f>
        <v>1</v>
      </c>
      <c r="Q120" s="112">
        <f>1/T117</f>
        <v>1</v>
      </c>
      <c r="R120" s="112">
        <f>1/T118</f>
        <v>1</v>
      </c>
      <c r="S120" s="112">
        <f>1/T119</f>
        <v>1</v>
      </c>
      <c r="T120" s="112">
        <v>1</v>
      </c>
      <c r="U120" s="112">
        <f t="shared" si="59"/>
        <v>1</v>
      </c>
      <c r="V120" s="112">
        <f t="shared" si="60"/>
        <v>1</v>
      </c>
    </row>
    <row r="121" spans="1:23" x14ac:dyDescent="0.25">
      <c r="A121" s="112" t="s">
        <v>55</v>
      </c>
      <c r="B121" s="112">
        <f>1/U102</f>
        <v>0.1</v>
      </c>
      <c r="C121" s="112">
        <f>1/U103</f>
        <v>0.1</v>
      </c>
      <c r="D121" s="112">
        <f>1/U104</f>
        <v>0.125</v>
      </c>
      <c r="E121" s="112">
        <f>1/U104</f>
        <v>0.125</v>
      </c>
      <c r="F121" s="112">
        <f>1/U106</f>
        <v>0.1</v>
      </c>
      <c r="G121" s="112">
        <f>1/U107</f>
        <v>0.1111111111111111</v>
      </c>
      <c r="H121" s="112">
        <f>1/U108</f>
        <v>0.1111111111111111</v>
      </c>
      <c r="I121" s="112">
        <f>1/U109</f>
        <v>0.1111111111111111</v>
      </c>
      <c r="J121" s="112">
        <f>1/U110</f>
        <v>0.1111111111111111</v>
      </c>
      <c r="K121" s="112">
        <f>1/U111</f>
        <v>0.125</v>
      </c>
      <c r="L121" s="112">
        <f>1/U112</f>
        <v>1</v>
      </c>
      <c r="M121" s="112">
        <f>1/U113</f>
        <v>1</v>
      </c>
      <c r="N121" s="112">
        <f>1/U114</f>
        <v>1</v>
      </c>
      <c r="O121" s="112">
        <f>1/U115</f>
        <v>1</v>
      </c>
      <c r="P121" s="112">
        <f>1/U116</f>
        <v>1</v>
      </c>
      <c r="Q121" s="112">
        <f>1/U117</f>
        <v>1</v>
      </c>
      <c r="R121" s="112">
        <f>1/U118</f>
        <v>1</v>
      </c>
      <c r="S121" s="112">
        <f>1/U119</f>
        <v>1</v>
      </c>
      <c r="T121" s="112">
        <f>1/U120</f>
        <v>1</v>
      </c>
      <c r="U121" s="112">
        <v>1</v>
      </c>
      <c r="V121" s="112">
        <f t="shared" si="60"/>
        <v>1</v>
      </c>
    </row>
    <row r="122" spans="1:23" x14ac:dyDescent="0.25">
      <c r="A122" s="112" t="s">
        <v>56</v>
      </c>
      <c r="B122" s="112">
        <f>1/V102</f>
        <v>0.1</v>
      </c>
      <c r="C122" s="112">
        <f>1/V103</f>
        <v>0.1</v>
      </c>
      <c r="D122" s="112">
        <f>1/V104</f>
        <v>0.125</v>
      </c>
      <c r="E122" s="112">
        <f>1/V104</f>
        <v>0.125</v>
      </c>
      <c r="F122" s="112">
        <f>1/V106</f>
        <v>0.1</v>
      </c>
      <c r="G122" s="112">
        <f>1/V107</f>
        <v>0.1111111111111111</v>
      </c>
      <c r="H122" s="112">
        <f>1/V108</f>
        <v>0.1111111111111111</v>
      </c>
      <c r="I122" s="112">
        <f>1/V109</f>
        <v>0.1111111111111111</v>
      </c>
      <c r="J122" s="112">
        <f>1/V110</f>
        <v>0.1111111111111111</v>
      </c>
      <c r="K122" s="112">
        <f>1/V111</f>
        <v>0.125</v>
      </c>
      <c r="L122" s="112">
        <f>1/V112</f>
        <v>1</v>
      </c>
      <c r="M122" s="112">
        <f>1/V113</f>
        <v>1</v>
      </c>
      <c r="N122" s="112">
        <f>1/V114</f>
        <v>1</v>
      </c>
      <c r="O122" s="112">
        <f>1/V115</f>
        <v>1</v>
      </c>
      <c r="P122" s="112">
        <f>1/V116</f>
        <v>1</v>
      </c>
      <c r="Q122" s="112">
        <f>1/V117</f>
        <v>1</v>
      </c>
      <c r="R122" s="112">
        <f>1/V118</f>
        <v>1</v>
      </c>
      <c r="S122" s="112">
        <f>1/V119</f>
        <v>1</v>
      </c>
      <c r="T122" s="112">
        <f>1/V120</f>
        <v>1</v>
      </c>
      <c r="U122" s="112">
        <f>1/V121</f>
        <v>1</v>
      </c>
      <c r="V122" s="112">
        <v>1</v>
      </c>
    </row>
    <row r="123" spans="1:23" x14ac:dyDescent="0.25">
      <c r="A123" s="112" t="s">
        <v>43</v>
      </c>
      <c r="B123" s="112">
        <f t="shared" ref="B123:V123" si="61">SUM(B102:B122)</f>
        <v>7.7666666666666631</v>
      </c>
      <c r="C123" s="112">
        <f t="shared" si="61"/>
        <v>7.7666666666666631</v>
      </c>
      <c r="D123" s="112">
        <f t="shared" si="61"/>
        <v>23.375</v>
      </c>
      <c r="E123" s="112">
        <f t="shared" si="61"/>
        <v>8.0166666666666657</v>
      </c>
      <c r="F123" s="112">
        <f t="shared" si="61"/>
        <v>7.7666666666666631</v>
      </c>
      <c r="G123" s="112">
        <f t="shared" si="61"/>
        <v>14.222222222222218</v>
      </c>
      <c r="H123" s="112">
        <f t="shared" si="61"/>
        <v>14.222222222222218</v>
      </c>
      <c r="I123" s="112">
        <f t="shared" si="61"/>
        <v>14.222222222222218</v>
      </c>
      <c r="J123" s="112">
        <f t="shared" si="61"/>
        <v>14.222222222222218</v>
      </c>
      <c r="K123" s="112">
        <f t="shared" si="61"/>
        <v>23.375</v>
      </c>
      <c r="L123" s="112">
        <f t="shared" si="61"/>
        <v>103</v>
      </c>
      <c r="M123" s="112">
        <f t="shared" si="61"/>
        <v>103</v>
      </c>
      <c r="N123" s="112">
        <f t="shared" si="61"/>
        <v>103</v>
      </c>
      <c r="O123" s="112">
        <f t="shared" si="61"/>
        <v>103</v>
      </c>
      <c r="P123" s="112">
        <f t="shared" si="61"/>
        <v>103</v>
      </c>
      <c r="Q123" s="112">
        <f t="shared" si="61"/>
        <v>103</v>
      </c>
      <c r="R123" s="112">
        <f t="shared" si="61"/>
        <v>103</v>
      </c>
      <c r="S123" s="112">
        <f t="shared" si="61"/>
        <v>103</v>
      </c>
      <c r="T123" s="112">
        <f t="shared" si="61"/>
        <v>103</v>
      </c>
      <c r="U123" s="112">
        <f t="shared" si="61"/>
        <v>103</v>
      </c>
      <c r="V123" s="112">
        <f t="shared" si="61"/>
        <v>103</v>
      </c>
    </row>
    <row r="125" spans="1:23" x14ac:dyDescent="0.25">
      <c r="A125" s="112" t="s">
        <v>394</v>
      </c>
    </row>
    <row r="126" spans="1:23" x14ac:dyDescent="0.25">
      <c r="A126" s="112" t="s">
        <v>20</v>
      </c>
      <c r="B126" s="112" t="s">
        <v>5</v>
      </c>
      <c r="C126" s="112" t="s">
        <v>6</v>
      </c>
      <c r="D126" s="112" t="s">
        <v>7</v>
      </c>
      <c r="E126" s="112" t="s">
        <v>8</v>
      </c>
      <c r="F126" s="112" t="s">
        <v>9</v>
      </c>
      <c r="G126" s="112" t="s">
        <v>10</v>
      </c>
      <c r="H126" s="112" t="s">
        <v>11</v>
      </c>
      <c r="I126" s="112" t="s">
        <v>12</v>
      </c>
      <c r="J126" s="112" t="s">
        <v>13</v>
      </c>
      <c r="K126" s="112" t="s">
        <v>14</v>
      </c>
      <c r="L126" s="112" t="s">
        <v>15</v>
      </c>
      <c r="M126" s="112" t="s">
        <v>16</v>
      </c>
      <c r="N126" s="112" t="s">
        <v>17</v>
      </c>
      <c r="O126" s="112" t="s">
        <v>18</v>
      </c>
      <c r="P126" s="112" t="s">
        <v>19</v>
      </c>
      <c r="Q126" s="112" t="s">
        <v>51</v>
      </c>
      <c r="R126" s="112" t="s">
        <v>52</v>
      </c>
      <c r="S126" s="112" t="s">
        <v>53</v>
      </c>
      <c r="T126" s="112" t="s">
        <v>54</v>
      </c>
      <c r="U126" s="112" t="s">
        <v>55</v>
      </c>
      <c r="V126" s="112" t="s">
        <v>56</v>
      </c>
      <c r="W126" s="112" t="s">
        <v>222</v>
      </c>
    </row>
    <row r="127" spans="1:23" x14ac:dyDescent="0.25">
      <c r="A127" s="112" t="s">
        <v>5</v>
      </c>
      <c r="B127" s="112">
        <f t="shared" ref="B127:V139" si="62">B102/B$123</f>
        <v>0.128755364806867</v>
      </c>
      <c r="C127" s="112">
        <f t="shared" si="62"/>
        <v>0.128755364806867</v>
      </c>
      <c r="D127" s="112">
        <f t="shared" si="62"/>
        <v>0.12834224598930483</v>
      </c>
      <c r="E127" s="112">
        <f t="shared" si="62"/>
        <v>0.12474012474012476</v>
      </c>
      <c r="F127" s="112">
        <f t="shared" si="62"/>
        <v>0.128755364806867</v>
      </c>
      <c r="G127" s="112">
        <f t="shared" si="62"/>
        <v>0.14062500000000006</v>
      </c>
      <c r="H127" s="112">
        <f t="shared" si="62"/>
        <v>0.14062500000000006</v>
      </c>
      <c r="I127" s="112">
        <f t="shared" si="62"/>
        <v>0.14062500000000006</v>
      </c>
      <c r="J127" s="112">
        <f t="shared" si="62"/>
        <v>0.14062500000000006</v>
      </c>
      <c r="K127" s="112">
        <f t="shared" si="62"/>
        <v>0.12834224598930483</v>
      </c>
      <c r="L127" s="112">
        <f t="shared" si="62"/>
        <v>9.7087378640776698E-2</v>
      </c>
      <c r="M127" s="112">
        <f t="shared" si="62"/>
        <v>9.7087378640776698E-2</v>
      </c>
      <c r="N127" s="112">
        <f t="shared" si="62"/>
        <v>9.7087378640776698E-2</v>
      </c>
      <c r="O127" s="112">
        <f t="shared" si="62"/>
        <v>9.7087378640776698E-2</v>
      </c>
      <c r="P127" s="112">
        <f t="shared" si="62"/>
        <v>9.7087378640776698E-2</v>
      </c>
      <c r="Q127" s="112">
        <f t="shared" si="62"/>
        <v>9.7087378640776698E-2</v>
      </c>
      <c r="R127" s="112">
        <f t="shared" si="62"/>
        <v>9.7087378640776698E-2</v>
      </c>
      <c r="S127" s="112">
        <f t="shared" si="62"/>
        <v>9.7087378640776698E-2</v>
      </c>
      <c r="T127" s="112">
        <f t="shared" si="62"/>
        <v>9.7087378640776698E-2</v>
      </c>
      <c r="U127" s="112">
        <f t="shared" si="62"/>
        <v>9.7087378640776698E-2</v>
      </c>
      <c r="V127" s="112">
        <f t="shared" si="62"/>
        <v>9.7087378640776698E-2</v>
      </c>
      <c r="W127" s="112">
        <f t="shared" ref="W127:W147" si="63">AVERAGE(B127:V127)</f>
        <v>0.114197708389899</v>
      </c>
    </row>
    <row r="128" spans="1:23" x14ac:dyDescent="0.25">
      <c r="A128" s="112" t="s">
        <v>6</v>
      </c>
      <c r="B128" s="112">
        <f t="shared" si="62"/>
        <v>0.128755364806867</v>
      </c>
      <c r="C128" s="112">
        <f t="shared" si="62"/>
        <v>0.128755364806867</v>
      </c>
      <c r="D128" s="112">
        <f t="shared" si="62"/>
        <v>0.12834224598930483</v>
      </c>
      <c r="E128" s="112">
        <f t="shared" si="62"/>
        <v>0.12474012474012476</v>
      </c>
      <c r="F128" s="112">
        <f t="shared" si="62"/>
        <v>0.128755364806867</v>
      </c>
      <c r="G128" s="112">
        <f t="shared" si="62"/>
        <v>0.14062500000000006</v>
      </c>
      <c r="H128" s="112">
        <f t="shared" si="62"/>
        <v>0.14062500000000006</v>
      </c>
      <c r="I128" s="112">
        <f t="shared" si="62"/>
        <v>0.14062500000000006</v>
      </c>
      <c r="J128" s="112">
        <f t="shared" si="62"/>
        <v>0.14062500000000006</v>
      </c>
      <c r="K128" s="112">
        <f t="shared" si="62"/>
        <v>0.12834224598930483</v>
      </c>
      <c r="L128" s="112">
        <f t="shared" si="62"/>
        <v>9.7087378640776698E-2</v>
      </c>
      <c r="M128" s="112">
        <f t="shared" si="62"/>
        <v>9.7087378640776698E-2</v>
      </c>
      <c r="N128" s="112">
        <f t="shared" si="62"/>
        <v>9.7087378640776698E-2</v>
      </c>
      <c r="O128" s="112">
        <f t="shared" si="62"/>
        <v>9.7087378640776698E-2</v>
      </c>
      <c r="P128" s="112">
        <f t="shared" si="62"/>
        <v>9.7087378640776698E-2</v>
      </c>
      <c r="Q128" s="112">
        <f t="shared" si="62"/>
        <v>9.7087378640776698E-2</v>
      </c>
      <c r="R128" s="112">
        <f t="shared" si="62"/>
        <v>9.7087378640776698E-2</v>
      </c>
      <c r="S128" s="112">
        <f t="shared" si="62"/>
        <v>9.7087378640776698E-2</v>
      </c>
      <c r="T128" s="112">
        <f t="shared" si="62"/>
        <v>9.7087378640776698E-2</v>
      </c>
      <c r="U128" s="112">
        <f t="shared" si="62"/>
        <v>9.7087378640776698E-2</v>
      </c>
      <c r="V128" s="112">
        <f t="shared" si="62"/>
        <v>9.7087378640776698E-2</v>
      </c>
      <c r="W128" s="112">
        <f t="shared" si="63"/>
        <v>0.114197708389899</v>
      </c>
    </row>
    <row r="129" spans="1:23" x14ac:dyDescent="0.25">
      <c r="A129" s="112" t="s">
        <v>7</v>
      </c>
      <c r="B129" s="112">
        <f t="shared" si="62"/>
        <v>4.2918454935622338E-2</v>
      </c>
      <c r="C129" s="112">
        <f t="shared" si="62"/>
        <v>4.2918454935622338E-2</v>
      </c>
      <c r="D129" s="112">
        <f t="shared" si="62"/>
        <v>4.2780748663101602E-2</v>
      </c>
      <c r="E129" s="112">
        <f t="shared" si="62"/>
        <v>4.1580041580041582E-2</v>
      </c>
      <c r="F129" s="112">
        <f t="shared" si="62"/>
        <v>4.2918454935622338E-2</v>
      </c>
      <c r="G129" s="112">
        <f t="shared" si="62"/>
        <v>3.5156250000000014E-2</v>
      </c>
      <c r="H129" s="112">
        <f t="shared" si="62"/>
        <v>3.5156250000000014E-2</v>
      </c>
      <c r="I129" s="112">
        <f t="shared" si="62"/>
        <v>3.5156250000000014E-2</v>
      </c>
      <c r="J129" s="112">
        <f t="shared" si="62"/>
        <v>3.5156250000000014E-2</v>
      </c>
      <c r="K129" s="112">
        <f t="shared" si="62"/>
        <v>4.2780748663101602E-2</v>
      </c>
      <c r="L129" s="112">
        <f t="shared" si="62"/>
        <v>7.7669902912621352E-2</v>
      </c>
      <c r="M129" s="112">
        <f t="shared" si="62"/>
        <v>7.7669902912621352E-2</v>
      </c>
      <c r="N129" s="112">
        <f t="shared" si="62"/>
        <v>7.7669902912621352E-2</v>
      </c>
      <c r="O129" s="112">
        <f t="shared" si="62"/>
        <v>7.7669902912621352E-2</v>
      </c>
      <c r="P129" s="112">
        <f t="shared" si="62"/>
        <v>7.7669902912621352E-2</v>
      </c>
      <c r="Q129" s="112">
        <f t="shared" si="62"/>
        <v>7.7669902912621352E-2</v>
      </c>
      <c r="R129" s="112">
        <f t="shared" si="62"/>
        <v>7.7669902912621352E-2</v>
      </c>
      <c r="S129" s="112">
        <f t="shared" si="62"/>
        <v>7.7669902912621352E-2</v>
      </c>
      <c r="T129" s="112">
        <f t="shared" si="62"/>
        <v>7.7669902912621352E-2</v>
      </c>
      <c r="U129" s="112">
        <f t="shared" si="62"/>
        <v>7.7669902912621352E-2</v>
      </c>
      <c r="V129" s="112">
        <f t="shared" si="62"/>
        <v>7.7669902912621352E-2</v>
      </c>
      <c r="W129" s="112">
        <f t="shared" si="63"/>
        <v>5.9566230273902211E-2</v>
      </c>
    </row>
    <row r="130" spans="1:23" x14ac:dyDescent="0.25">
      <c r="A130" s="112" t="s">
        <v>8</v>
      </c>
      <c r="B130" s="112">
        <f t="shared" si="62"/>
        <v>0.128755364806867</v>
      </c>
      <c r="C130" s="112">
        <f t="shared" si="62"/>
        <v>0.128755364806867</v>
      </c>
      <c r="D130" s="112">
        <f t="shared" si="62"/>
        <v>0.12834224598930483</v>
      </c>
      <c r="E130" s="112">
        <f t="shared" si="62"/>
        <v>0.12474012474012476</v>
      </c>
      <c r="F130" s="112">
        <f t="shared" si="62"/>
        <v>0.128755364806867</v>
      </c>
      <c r="G130" s="112">
        <f t="shared" si="62"/>
        <v>0.14062500000000006</v>
      </c>
      <c r="H130" s="112">
        <f t="shared" si="62"/>
        <v>0.14062500000000006</v>
      </c>
      <c r="I130" s="112">
        <f t="shared" si="62"/>
        <v>0.14062500000000006</v>
      </c>
      <c r="J130" s="112">
        <f t="shared" si="62"/>
        <v>0.14062500000000006</v>
      </c>
      <c r="K130" s="112">
        <f t="shared" si="62"/>
        <v>0.12834224598930483</v>
      </c>
      <c r="L130" s="112">
        <f t="shared" si="62"/>
        <v>9.7087378640776698E-2</v>
      </c>
      <c r="M130" s="112">
        <f t="shared" si="62"/>
        <v>9.7087378640776698E-2</v>
      </c>
      <c r="N130" s="112">
        <f t="shared" si="62"/>
        <v>9.7087378640776698E-2</v>
      </c>
      <c r="O130" s="112">
        <f t="shared" si="62"/>
        <v>9.7087378640776698E-2</v>
      </c>
      <c r="P130" s="112">
        <f t="shared" si="62"/>
        <v>9.7087378640776698E-2</v>
      </c>
      <c r="Q130" s="112">
        <f t="shared" si="62"/>
        <v>9.7087378640776698E-2</v>
      </c>
      <c r="R130" s="112">
        <f t="shared" si="62"/>
        <v>9.7087378640776698E-2</v>
      </c>
      <c r="S130" s="112">
        <f t="shared" si="62"/>
        <v>9.7087378640776698E-2</v>
      </c>
      <c r="T130" s="112">
        <f t="shared" si="62"/>
        <v>9.7087378640776698E-2</v>
      </c>
      <c r="U130" s="112">
        <f t="shared" si="62"/>
        <v>9.7087378640776698E-2</v>
      </c>
      <c r="V130" s="112">
        <f t="shared" si="62"/>
        <v>9.7087378640776698E-2</v>
      </c>
      <c r="W130" s="112">
        <f t="shared" si="63"/>
        <v>0.114197708389899</v>
      </c>
    </row>
    <row r="131" spans="1:23" x14ac:dyDescent="0.25">
      <c r="A131" s="112" t="s">
        <v>9</v>
      </c>
      <c r="B131" s="112">
        <f t="shared" si="62"/>
        <v>0.128755364806867</v>
      </c>
      <c r="C131" s="112">
        <f t="shared" si="62"/>
        <v>0.128755364806867</v>
      </c>
      <c r="D131" s="112">
        <f t="shared" si="62"/>
        <v>0.12834224598930483</v>
      </c>
      <c r="E131" s="112">
        <f t="shared" si="62"/>
        <v>0.12474012474012476</v>
      </c>
      <c r="F131" s="112">
        <f t="shared" si="62"/>
        <v>0.128755364806867</v>
      </c>
      <c r="G131" s="112">
        <f t="shared" si="62"/>
        <v>0.14062500000000006</v>
      </c>
      <c r="H131" s="112">
        <f t="shared" si="62"/>
        <v>0.14062500000000006</v>
      </c>
      <c r="I131" s="112">
        <f t="shared" si="62"/>
        <v>0.14062500000000006</v>
      </c>
      <c r="J131" s="112">
        <f t="shared" si="62"/>
        <v>0.14062500000000006</v>
      </c>
      <c r="K131" s="112">
        <f t="shared" si="62"/>
        <v>0.12834224598930483</v>
      </c>
      <c r="L131" s="112">
        <f t="shared" si="62"/>
        <v>9.7087378640776698E-2</v>
      </c>
      <c r="M131" s="112">
        <f t="shared" si="62"/>
        <v>9.7087378640776698E-2</v>
      </c>
      <c r="N131" s="112">
        <f t="shared" si="62"/>
        <v>9.7087378640776698E-2</v>
      </c>
      <c r="O131" s="112">
        <f t="shared" si="62"/>
        <v>9.7087378640776698E-2</v>
      </c>
      <c r="P131" s="112">
        <f t="shared" si="62"/>
        <v>9.7087378640776698E-2</v>
      </c>
      <c r="Q131" s="112">
        <f t="shared" si="62"/>
        <v>9.7087378640776698E-2</v>
      </c>
      <c r="R131" s="112">
        <f t="shared" si="62"/>
        <v>9.7087378640776698E-2</v>
      </c>
      <c r="S131" s="112">
        <f t="shared" si="62"/>
        <v>9.7087378640776698E-2</v>
      </c>
      <c r="T131" s="112">
        <f t="shared" si="62"/>
        <v>9.7087378640776698E-2</v>
      </c>
      <c r="U131" s="112">
        <f t="shared" si="62"/>
        <v>9.7087378640776698E-2</v>
      </c>
      <c r="V131" s="112">
        <f t="shared" si="62"/>
        <v>9.7087378640776698E-2</v>
      </c>
      <c r="W131" s="112">
        <f t="shared" si="63"/>
        <v>0.114197708389899</v>
      </c>
    </row>
    <row r="132" spans="1:23" x14ac:dyDescent="0.25">
      <c r="A132" s="112" t="s">
        <v>10</v>
      </c>
      <c r="B132" s="112">
        <f t="shared" si="62"/>
        <v>6.43776824034335E-2</v>
      </c>
      <c r="C132" s="112">
        <f t="shared" si="62"/>
        <v>6.43776824034335E-2</v>
      </c>
      <c r="D132" s="112">
        <f t="shared" si="62"/>
        <v>8.5561497326203204E-2</v>
      </c>
      <c r="E132" s="112">
        <f t="shared" si="62"/>
        <v>6.237006237006238E-2</v>
      </c>
      <c r="F132" s="112">
        <f t="shared" si="62"/>
        <v>6.43776824034335E-2</v>
      </c>
      <c r="G132" s="112">
        <f t="shared" si="62"/>
        <v>7.0312500000000028E-2</v>
      </c>
      <c r="H132" s="112">
        <f t="shared" si="62"/>
        <v>7.0312500000000028E-2</v>
      </c>
      <c r="I132" s="112">
        <f t="shared" si="62"/>
        <v>7.0312500000000028E-2</v>
      </c>
      <c r="J132" s="112">
        <f t="shared" si="62"/>
        <v>7.0312500000000028E-2</v>
      </c>
      <c r="K132" s="112">
        <f t="shared" si="62"/>
        <v>8.5561497326203204E-2</v>
      </c>
      <c r="L132" s="112">
        <f t="shared" si="62"/>
        <v>8.7378640776699032E-2</v>
      </c>
      <c r="M132" s="112">
        <f t="shared" si="62"/>
        <v>8.7378640776699032E-2</v>
      </c>
      <c r="N132" s="112">
        <f t="shared" si="62"/>
        <v>8.7378640776699032E-2</v>
      </c>
      <c r="O132" s="112">
        <f t="shared" si="62"/>
        <v>8.7378640776699032E-2</v>
      </c>
      <c r="P132" s="112">
        <f t="shared" si="62"/>
        <v>8.7378640776699032E-2</v>
      </c>
      <c r="Q132" s="112">
        <f t="shared" si="62"/>
        <v>8.7378640776699032E-2</v>
      </c>
      <c r="R132" s="112">
        <f t="shared" si="62"/>
        <v>8.7378640776699032E-2</v>
      </c>
      <c r="S132" s="112">
        <f t="shared" si="62"/>
        <v>8.7378640776699032E-2</v>
      </c>
      <c r="T132" s="112">
        <f t="shared" si="62"/>
        <v>8.7378640776699032E-2</v>
      </c>
      <c r="U132" s="112">
        <f t="shared" si="62"/>
        <v>8.7378640776699032E-2</v>
      </c>
      <c r="V132" s="112">
        <f t="shared" si="62"/>
        <v>8.7378640776699032E-2</v>
      </c>
      <c r="W132" s="112">
        <f t="shared" si="63"/>
        <v>7.9478150132212308E-2</v>
      </c>
    </row>
    <row r="133" spans="1:23" x14ac:dyDescent="0.25">
      <c r="A133" s="112" t="s">
        <v>11</v>
      </c>
      <c r="B133" s="112">
        <f t="shared" si="62"/>
        <v>6.43776824034335E-2</v>
      </c>
      <c r="C133" s="112">
        <f t="shared" si="62"/>
        <v>6.43776824034335E-2</v>
      </c>
      <c r="D133" s="112">
        <f t="shared" si="62"/>
        <v>8.5561497326203204E-2</v>
      </c>
      <c r="E133" s="112">
        <f t="shared" si="62"/>
        <v>6.237006237006238E-2</v>
      </c>
      <c r="F133" s="112">
        <f t="shared" si="62"/>
        <v>6.43776824034335E-2</v>
      </c>
      <c r="G133" s="112">
        <f t="shared" si="62"/>
        <v>7.0312500000000028E-2</v>
      </c>
      <c r="H133" s="112">
        <f t="shared" si="62"/>
        <v>7.0312500000000028E-2</v>
      </c>
      <c r="I133" s="112">
        <f t="shared" si="62"/>
        <v>7.0312500000000028E-2</v>
      </c>
      <c r="J133" s="112">
        <f t="shared" si="62"/>
        <v>7.0312500000000028E-2</v>
      </c>
      <c r="K133" s="112">
        <f t="shared" si="62"/>
        <v>8.5561497326203204E-2</v>
      </c>
      <c r="L133" s="112">
        <f t="shared" si="62"/>
        <v>8.7378640776699032E-2</v>
      </c>
      <c r="M133" s="112">
        <f t="shared" si="62"/>
        <v>8.7378640776699032E-2</v>
      </c>
      <c r="N133" s="112">
        <f t="shared" si="62"/>
        <v>8.7378640776699032E-2</v>
      </c>
      <c r="O133" s="112">
        <f t="shared" si="62"/>
        <v>8.7378640776699032E-2</v>
      </c>
      <c r="P133" s="112">
        <f t="shared" si="62"/>
        <v>8.7378640776699032E-2</v>
      </c>
      <c r="Q133" s="112">
        <f t="shared" si="62"/>
        <v>8.7378640776699032E-2</v>
      </c>
      <c r="R133" s="112">
        <f t="shared" si="62"/>
        <v>8.7378640776699032E-2</v>
      </c>
      <c r="S133" s="112">
        <f t="shared" si="62"/>
        <v>8.7378640776699032E-2</v>
      </c>
      <c r="T133" s="112">
        <f t="shared" si="62"/>
        <v>8.7378640776699032E-2</v>
      </c>
      <c r="U133" s="112">
        <f t="shared" si="62"/>
        <v>8.7378640776699032E-2</v>
      </c>
      <c r="V133" s="112">
        <f t="shared" si="62"/>
        <v>8.7378640776699032E-2</v>
      </c>
      <c r="W133" s="112">
        <f t="shared" si="63"/>
        <v>7.9478150132212308E-2</v>
      </c>
    </row>
    <row r="134" spans="1:23" x14ac:dyDescent="0.25">
      <c r="A134" s="112" t="s">
        <v>12</v>
      </c>
      <c r="B134" s="112">
        <f t="shared" si="62"/>
        <v>6.43776824034335E-2</v>
      </c>
      <c r="C134" s="112">
        <f t="shared" si="62"/>
        <v>6.43776824034335E-2</v>
      </c>
      <c r="D134" s="112">
        <f t="shared" si="62"/>
        <v>8.5561497326203204E-2</v>
      </c>
      <c r="E134" s="112">
        <f t="shared" si="62"/>
        <v>6.237006237006238E-2</v>
      </c>
      <c r="F134" s="112">
        <f t="shared" si="62"/>
        <v>6.43776824034335E-2</v>
      </c>
      <c r="G134" s="112">
        <f t="shared" si="62"/>
        <v>7.0312500000000028E-2</v>
      </c>
      <c r="H134" s="112">
        <f t="shared" si="62"/>
        <v>7.0312500000000028E-2</v>
      </c>
      <c r="I134" s="112">
        <f t="shared" si="62"/>
        <v>7.0312500000000028E-2</v>
      </c>
      <c r="J134" s="112">
        <f t="shared" si="62"/>
        <v>7.0312500000000028E-2</v>
      </c>
      <c r="K134" s="112">
        <f t="shared" si="62"/>
        <v>8.5561497326203204E-2</v>
      </c>
      <c r="L134" s="112">
        <f t="shared" si="62"/>
        <v>8.7378640776699032E-2</v>
      </c>
      <c r="M134" s="112">
        <f t="shared" si="62"/>
        <v>8.7378640776699032E-2</v>
      </c>
      <c r="N134" s="112">
        <f t="shared" si="62"/>
        <v>8.7378640776699032E-2</v>
      </c>
      <c r="O134" s="112">
        <f t="shared" si="62"/>
        <v>8.7378640776699032E-2</v>
      </c>
      <c r="P134" s="112">
        <f t="shared" si="62"/>
        <v>8.7378640776699032E-2</v>
      </c>
      <c r="Q134" s="112">
        <f t="shared" si="62"/>
        <v>8.7378640776699032E-2</v>
      </c>
      <c r="R134" s="112">
        <f t="shared" si="62"/>
        <v>8.7378640776699032E-2</v>
      </c>
      <c r="S134" s="112">
        <f t="shared" si="62"/>
        <v>8.7378640776699032E-2</v>
      </c>
      <c r="T134" s="112">
        <f t="shared" si="62"/>
        <v>8.7378640776699032E-2</v>
      </c>
      <c r="U134" s="112">
        <f t="shared" si="62"/>
        <v>8.7378640776699032E-2</v>
      </c>
      <c r="V134" s="112">
        <f t="shared" si="62"/>
        <v>8.7378640776699032E-2</v>
      </c>
      <c r="W134" s="112">
        <f t="shared" si="63"/>
        <v>7.9478150132212308E-2</v>
      </c>
    </row>
    <row r="135" spans="1:23" x14ac:dyDescent="0.25">
      <c r="A135" s="112" t="s">
        <v>13</v>
      </c>
      <c r="B135" s="112">
        <f t="shared" si="62"/>
        <v>6.43776824034335E-2</v>
      </c>
      <c r="C135" s="112">
        <f t="shared" si="62"/>
        <v>6.43776824034335E-2</v>
      </c>
      <c r="D135" s="112">
        <f t="shared" si="62"/>
        <v>8.5561497326203204E-2</v>
      </c>
      <c r="E135" s="112">
        <f t="shared" si="62"/>
        <v>6.237006237006238E-2</v>
      </c>
      <c r="F135" s="112">
        <f t="shared" si="62"/>
        <v>6.43776824034335E-2</v>
      </c>
      <c r="G135" s="112">
        <f t="shared" si="62"/>
        <v>7.0312500000000028E-2</v>
      </c>
      <c r="H135" s="112">
        <f t="shared" si="62"/>
        <v>7.0312500000000028E-2</v>
      </c>
      <c r="I135" s="112">
        <f t="shared" si="62"/>
        <v>7.0312500000000028E-2</v>
      </c>
      <c r="J135" s="112">
        <f t="shared" si="62"/>
        <v>7.0312500000000028E-2</v>
      </c>
      <c r="K135" s="112">
        <f t="shared" si="62"/>
        <v>8.5561497326203204E-2</v>
      </c>
      <c r="L135" s="112">
        <f t="shared" si="62"/>
        <v>8.7378640776699032E-2</v>
      </c>
      <c r="M135" s="112">
        <f t="shared" si="62"/>
        <v>8.7378640776699032E-2</v>
      </c>
      <c r="N135" s="112">
        <f t="shared" si="62"/>
        <v>8.7378640776699032E-2</v>
      </c>
      <c r="O135" s="112">
        <f t="shared" si="62"/>
        <v>8.7378640776699032E-2</v>
      </c>
      <c r="P135" s="112">
        <f t="shared" si="62"/>
        <v>8.7378640776699032E-2</v>
      </c>
      <c r="Q135" s="112">
        <f t="shared" si="62"/>
        <v>8.7378640776699032E-2</v>
      </c>
      <c r="R135" s="112">
        <f t="shared" si="62"/>
        <v>8.7378640776699032E-2</v>
      </c>
      <c r="S135" s="112">
        <f t="shared" si="62"/>
        <v>8.7378640776699032E-2</v>
      </c>
      <c r="T135" s="112">
        <f t="shared" si="62"/>
        <v>8.7378640776699032E-2</v>
      </c>
      <c r="U135" s="112">
        <f t="shared" si="62"/>
        <v>8.7378640776699032E-2</v>
      </c>
      <c r="V135" s="112">
        <f t="shared" si="62"/>
        <v>8.7378640776699032E-2</v>
      </c>
      <c r="W135" s="112">
        <f t="shared" si="63"/>
        <v>7.9478150132212308E-2</v>
      </c>
    </row>
    <row r="136" spans="1:23" x14ac:dyDescent="0.25">
      <c r="A136" s="112" t="s">
        <v>14</v>
      </c>
      <c r="B136" s="112">
        <f t="shared" si="62"/>
        <v>4.2918454935622338E-2</v>
      </c>
      <c r="C136" s="112">
        <f t="shared" si="62"/>
        <v>4.2918454935622338E-2</v>
      </c>
      <c r="D136" s="112">
        <f t="shared" si="62"/>
        <v>4.2780748663101602E-2</v>
      </c>
      <c r="E136" s="112">
        <f t="shared" si="62"/>
        <v>4.1580041580041582E-2</v>
      </c>
      <c r="F136" s="112">
        <f t="shared" si="62"/>
        <v>4.2918454935622338E-2</v>
      </c>
      <c r="G136" s="112">
        <f t="shared" si="62"/>
        <v>3.5156250000000014E-2</v>
      </c>
      <c r="H136" s="112">
        <f t="shared" si="62"/>
        <v>3.5156250000000014E-2</v>
      </c>
      <c r="I136" s="112">
        <f t="shared" si="62"/>
        <v>3.5156250000000014E-2</v>
      </c>
      <c r="J136" s="112">
        <f t="shared" si="62"/>
        <v>3.5156250000000014E-2</v>
      </c>
      <c r="K136" s="112">
        <f t="shared" si="62"/>
        <v>4.2780748663101602E-2</v>
      </c>
      <c r="L136" s="112">
        <f t="shared" si="62"/>
        <v>7.7669902912621352E-2</v>
      </c>
      <c r="M136" s="112">
        <f t="shared" si="62"/>
        <v>7.7669902912621352E-2</v>
      </c>
      <c r="N136" s="112">
        <f t="shared" si="62"/>
        <v>7.7669902912621352E-2</v>
      </c>
      <c r="O136" s="112">
        <f t="shared" si="62"/>
        <v>7.7669902912621352E-2</v>
      </c>
      <c r="P136" s="112">
        <f t="shared" si="62"/>
        <v>7.7669902912621352E-2</v>
      </c>
      <c r="Q136" s="112">
        <f t="shared" si="62"/>
        <v>7.7669902912621352E-2</v>
      </c>
      <c r="R136" s="112">
        <f t="shared" si="62"/>
        <v>7.7669902912621352E-2</v>
      </c>
      <c r="S136" s="112">
        <f t="shared" si="62"/>
        <v>7.7669902912621352E-2</v>
      </c>
      <c r="T136" s="112">
        <f t="shared" si="62"/>
        <v>7.7669902912621352E-2</v>
      </c>
      <c r="U136" s="112">
        <f t="shared" si="62"/>
        <v>7.7669902912621352E-2</v>
      </c>
      <c r="V136" s="112">
        <f t="shared" si="62"/>
        <v>7.7669902912621352E-2</v>
      </c>
      <c r="W136" s="112">
        <f t="shared" si="63"/>
        <v>5.9566230273902211E-2</v>
      </c>
    </row>
    <row r="137" spans="1:23" x14ac:dyDescent="0.25">
      <c r="A137" s="112" t="s">
        <v>15</v>
      </c>
      <c r="B137" s="112">
        <f t="shared" si="62"/>
        <v>1.2875536480686702E-2</v>
      </c>
      <c r="C137" s="112">
        <f t="shared" si="62"/>
        <v>1.2875536480686702E-2</v>
      </c>
      <c r="D137" s="112">
        <f t="shared" si="62"/>
        <v>5.3475935828877002E-3</v>
      </c>
      <c r="E137" s="112">
        <f t="shared" si="62"/>
        <v>1.2474012474012476E-2</v>
      </c>
      <c r="F137" s="112">
        <f t="shared" si="62"/>
        <v>1.2875536480686702E-2</v>
      </c>
      <c r="G137" s="112">
        <f t="shared" si="62"/>
        <v>7.8125000000000017E-3</v>
      </c>
      <c r="H137" s="112">
        <f t="shared" si="62"/>
        <v>7.8125000000000017E-3</v>
      </c>
      <c r="I137" s="112">
        <f t="shared" si="62"/>
        <v>7.8125000000000017E-3</v>
      </c>
      <c r="J137" s="112">
        <f t="shared" si="62"/>
        <v>7.8125000000000017E-3</v>
      </c>
      <c r="K137" s="112">
        <f t="shared" si="62"/>
        <v>5.3475935828877002E-3</v>
      </c>
      <c r="L137" s="112">
        <f t="shared" si="62"/>
        <v>9.7087378640776691E-3</v>
      </c>
      <c r="M137" s="112">
        <f t="shared" si="62"/>
        <v>9.7087378640776691E-3</v>
      </c>
      <c r="N137" s="112">
        <f t="shared" si="62"/>
        <v>9.7087378640776691E-3</v>
      </c>
      <c r="O137" s="112">
        <f t="shared" si="62"/>
        <v>9.7087378640776691E-3</v>
      </c>
      <c r="P137" s="112">
        <f t="shared" si="62"/>
        <v>9.7087378640776691E-3</v>
      </c>
      <c r="Q137" s="112">
        <f t="shared" si="62"/>
        <v>9.7087378640776691E-3</v>
      </c>
      <c r="R137" s="112">
        <f t="shared" si="62"/>
        <v>9.7087378640776691E-3</v>
      </c>
      <c r="S137" s="112">
        <f t="shared" si="62"/>
        <v>9.7087378640776691E-3</v>
      </c>
      <c r="T137" s="112">
        <f t="shared" si="62"/>
        <v>9.7087378640776691E-3</v>
      </c>
      <c r="U137" s="112">
        <f t="shared" si="62"/>
        <v>9.7087378640776691E-3</v>
      </c>
      <c r="V137" s="112">
        <f t="shared" si="62"/>
        <v>9.7087378640776691E-3</v>
      </c>
      <c r="W137" s="112">
        <f t="shared" si="63"/>
        <v>9.5162821707953475E-3</v>
      </c>
    </row>
    <row r="138" spans="1:23" x14ac:dyDescent="0.25">
      <c r="A138" s="112" t="s">
        <v>16</v>
      </c>
      <c r="B138" s="112">
        <f t="shared" si="62"/>
        <v>1.2875536480686702E-2</v>
      </c>
      <c r="C138" s="112">
        <f t="shared" si="62"/>
        <v>1.2875536480686702E-2</v>
      </c>
      <c r="D138" s="112">
        <f t="shared" si="62"/>
        <v>5.3475935828877002E-3</v>
      </c>
      <c r="E138" s="112">
        <f t="shared" si="62"/>
        <v>1.5592515592515595E-2</v>
      </c>
      <c r="F138" s="112">
        <f t="shared" si="62"/>
        <v>1.2875536480686702E-2</v>
      </c>
      <c r="G138" s="112">
        <f t="shared" si="62"/>
        <v>7.8125000000000017E-3</v>
      </c>
      <c r="H138" s="112">
        <f t="shared" si="62"/>
        <v>7.8125000000000017E-3</v>
      </c>
      <c r="I138" s="112">
        <f t="shared" si="62"/>
        <v>7.8125000000000017E-3</v>
      </c>
      <c r="J138" s="112">
        <f t="shared" si="62"/>
        <v>7.8125000000000017E-3</v>
      </c>
      <c r="K138" s="112">
        <f t="shared" si="62"/>
        <v>5.3475935828877002E-3</v>
      </c>
      <c r="L138" s="112">
        <f t="shared" si="62"/>
        <v>9.7087378640776691E-3</v>
      </c>
      <c r="M138" s="112">
        <f t="shared" si="62"/>
        <v>9.7087378640776691E-3</v>
      </c>
      <c r="N138" s="112">
        <f t="shared" si="62"/>
        <v>9.7087378640776691E-3</v>
      </c>
      <c r="O138" s="112">
        <f t="shared" si="62"/>
        <v>9.7087378640776691E-3</v>
      </c>
      <c r="P138" s="112">
        <f t="shared" si="62"/>
        <v>9.7087378640776691E-3</v>
      </c>
      <c r="Q138" s="112">
        <f t="shared" si="62"/>
        <v>9.7087378640776691E-3</v>
      </c>
      <c r="R138" s="112">
        <f t="shared" si="62"/>
        <v>9.7087378640776691E-3</v>
      </c>
      <c r="S138" s="112">
        <f t="shared" si="62"/>
        <v>9.7087378640776691E-3</v>
      </c>
      <c r="T138" s="112">
        <f t="shared" si="62"/>
        <v>9.7087378640776691E-3</v>
      </c>
      <c r="U138" s="112">
        <f t="shared" si="62"/>
        <v>9.7087378640776691E-3</v>
      </c>
      <c r="V138" s="112">
        <f t="shared" si="62"/>
        <v>9.7087378640776691E-3</v>
      </c>
      <c r="W138" s="112">
        <f t="shared" si="63"/>
        <v>9.6647823192954965E-3</v>
      </c>
    </row>
    <row r="139" spans="1:23" x14ac:dyDescent="0.25">
      <c r="A139" s="112" t="s">
        <v>17</v>
      </c>
      <c r="B139" s="112">
        <f t="shared" si="62"/>
        <v>1.2875536480686702E-2</v>
      </c>
      <c r="C139" s="112">
        <f t="shared" si="62"/>
        <v>1.2875536480686702E-2</v>
      </c>
      <c r="D139" s="112">
        <f t="shared" si="62"/>
        <v>5.3475935828877002E-3</v>
      </c>
      <c r="E139" s="112">
        <f t="shared" ref="E139:V139" si="64">E114/E$123</f>
        <v>1.5592515592515595E-2</v>
      </c>
      <c r="F139" s="112">
        <f t="shared" si="64"/>
        <v>1.2875536480686702E-2</v>
      </c>
      <c r="G139" s="112">
        <f t="shared" si="64"/>
        <v>7.8125000000000017E-3</v>
      </c>
      <c r="H139" s="112">
        <f t="shared" si="64"/>
        <v>7.8125000000000017E-3</v>
      </c>
      <c r="I139" s="112">
        <f t="shared" si="64"/>
        <v>7.8125000000000017E-3</v>
      </c>
      <c r="J139" s="112">
        <f t="shared" si="64"/>
        <v>7.8125000000000017E-3</v>
      </c>
      <c r="K139" s="112">
        <f t="shared" si="64"/>
        <v>5.3475935828877002E-3</v>
      </c>
      <c r="L139" s="112">
        <f t="shared" si="64"/>
        <v>9.7087378640776691E-3</v>
      </c>
      <c r="M139" s="112">
        <f t="shared" si="64"/>
        <v>9.7087378640776691E-3</v>
      </c>
      <c r="N139" s="112">
        <f t="shared" si="64"/>
        <v>9.7087378640776691E-3</v>
      </c>
      <c r="O139" s="112">
        <f t="shared" si="64"/>
        <v>9.7087378640776691E-3</v>
      </c>
      <c r="P139" s="112">
        <f t="shared" si="64"/>
        <v>9.7087378640776691E-3</v>
      </c>
      <c r="Q139" s="112">
        <f t="shared" si="64"/>
        <v>9.7087378640776691E-3</v>
      </c>
      <c r="R139" s="112">
        <f t="shared" si="64"/>
        <v>9.7087378640776691E-3</v>
      </c>
      <c r="S139" s="112">
        <f t="shared" si="64"/>
        <v>9.7087378640776691E-3</v>
      </c>
      <c r="T139" s="112">
        <f t="shared" si="64"/>
        <v>9.7087378640776691E-3</v>
      </c>
      <c r="U139" s="112">
        <f t="shared" si="64"/>
        <v>9.7087378640776691E-3</v>
      </c>
      <c r="V139" s="112">
        <f t="shared" si="64"/>
        <v>9.7087378640776691E-3</v>
      </c>
      <c r="W139" s="112">
        <f t="shared" si="63"/>
        <v>9.6647823192954965E-3</v>
      </c>
    </row>
    <row r="140" spans="1:23" x14ac:dyDescent="0.25">
      <c r="A140" s="112" t="s">
        <v>18</v>
      </c>
      <c r="B140" s="112">
        <f t="shared" ref="B140:V147" si="65">B115/B$123</f>
        <v>1.2875536480686702E-2</v>
      </c>
      <c r="C140" s="112">
        <f t="shared" si="65"/>
        <v>1.2875536480686702E-2</v>
      </c>
      <c r="D140" s="112">
        <f t="shared" si="65"/>
        <v>5.3475935828877002E-3</v>
      </c>
      <c r="E140" s="112">
        <f t="shared" si="65"/>
        <v>1.5592515592515595E-2</v>
      </c>
      <c r="F140" s="112">
        <f t="shared" si="65"/>
        <v>1.2875536480686702E-2</v>
      </c>
      <c r="G140" s="112">
        <f t="shared" si="65"/>
        <v>7.8125000000000017E-3</v>
      </c>
      <c r="H140" s="112">
        <f t="shared" si="65"/>
        <v>7.8125000000000017E-3</v>
      </c>
      <c r="I140" s="112">
        <f t="shared" si="65"/>
        <v>7.8125000000000017E-3</v>
      </c>
      <c r="J140" s="112">
        <f t="shared" si="65"/>
        <v>7.8125000000000017E-3</v>
      </c>
      <c r="K140" s="112">
        <f t="shared" si="65"/>
        <v>5.3475935828877002E-3</v>
      </c>
      <c r="L140" s="112">
        <f t="shared" si="65"/>
        <v>9.7087378640776691E-3</v>
      </c>
      <c r="M140" s="112">
        <f t="shared" si="65"/>
        <v>9.7087378640776691E-3</v>
      </c>
      <c r="N140" s="112">
        <f t="shared" si="65"/>
        <v>9.7087378640776691E-3</v>
      </c>
      <c r="O140" s="112">
        <f t="shared" si="65"/>
        <v>9.7087378640776691E-3</v>
      </c>
      <c r="P140" s="112">
        <f t="shared" si="65"/>
        <v>9.7087378640776691E-3</v>
      </c>
      <c r="Q140" s="112">
        <f t="shared" si="65"/>
        <v>9.7087378640776691E-3</v>
      </c>
      <c r="R140" s="112">
        <f t="shared" si="65"/>
        <v>9.7087378640776691E-3</v>
      </c>
      <c r="S140" s="112">
        <f t="shared" si="65"/>
        <v>9.7087378640776691E-3</v>
      </c>
      <c r="T140" s="112">
        <f t="shared" si="65"/>
        <v>9.7087378640776691E-3</v>
      </c>
      <c r="U140" s="112">
        <f t="shared" si="65"/>
        <v>9.7087378640776691E-3</v>
      </c>
      <c r="V140" s="112">
        <f t="shared" si="65"/>
        <v>9.7087378640776691E-3</v>
      </c>
      <c r="W140" s="112">
        <f t="shared" si="63"/>
        <v>9.6647823192954965E-3</v>
      </c>
    </row>
    <row r="141" spans="1:23" x14ac:dyDescent="0.25">
      <c r="A141" s="112" t="s">
        <v>19</v>
      </c>
      <c r="B141" s="112">
        <f t="shared" si="65"/>
        <v>1.2875536480686702E-2</v>
      </c>
      <c r="C141" s="112">
        <f t="shared" si="65"/>
        <v>1.2875536480686702E-2</v>
      </c>
      <c r="D141" s="112">
        <f t="shared" si="65"/>
        <v>5.3475935828877002E-3</v>
      </c>
      <c r="E141" s="112">
        <f t="shared" si="65"/>
        <v>1.5592515592515595E-2</v>
      </c>
      <c r="F141" s="112">
        <f t="shared" si="65"/>
        <v>1.2875536480686702E-2</v>
      </c>
      <c r="G141" s="112">
        <f t="shared" si="65"/>
        <v>7.8125000000000017E-3</v>
      </c>
      <c r="H141" s="112">
        <f t="shared" si="65"/>
        <v>7.8125000000000017E-3</v>
      </c>
      <c r="I141" s="112">
        <f t="shared" si="65"/>
        <v>7.8125000000000017E-3</v>
      </c>
      <c r="J141" s="112">
        <f t="shared" si="65"/>
        <v>7.8125000000000017E-3</v>
      </c>
      <c r="K141" s="112">
        <f t="shared" si="65"/>
        <v>5.3475935828877002E-3</v>
      </c>
      <c r="L141" s="112">
        <f t="shared" si="65"/>
        <v>9.7087378640776691E-3</v>
      </c>
      <c r="M141" s="112">
        <f t="shared" si="65"/>
        <v>9.7087378640776691E-3</v>
      </c>
      <c r="N141" s="112">
        <f t="shared" si="65"/>
        <v>9.7087378640776691E-3</v>
      </c>
      <c r="O141" s="112">
        <f t="shared" si="65"/>
        <v>9.7087378640776691E-3</v>
      </c>
      <c r="P141" s="112">
        <f t="shared" si="65"/>
        <v>9.7087378640776691E-3</v>
      </c>
      <c r="Q141" s="112">
        <f t="shared" si="65"/>
        <v>9.7087378640776691E-3</v>
      </c>
      <c r="R141" s="112">
        <f t="shared" si="65"/>
        <v>9.7087378640776691E-3</v>
      </c>
      <c r="S141" s="112">
        <f t="shared" si="65"/>
        <v>9.7087378640776691E-3</v>
      </c>
      <c r="T141" s="112">
        <f t="shared" si="65"/>
        <v>9.7087378640776691E-3</v>
      </c>
      <c r="U141" s="112">
        <f t="shared" si="65"/>
        <v>9.7087378640776691E-3</v>
      </c>
      <c r="V141" s="112">
        <f t="shared" si="65"/>
        <v>9.7087378640776691E-3</v>
      </c>
      <c r="W141" s="112">
        <f t="shared" si="63"/>
        <v>9.6647823192954965E-3</v>
      </c>
    </row>
    <row r="142" spans="1:23" x14ac:dyDescent="0.25">
      <c r="A142" s="112" t="s">
        <v>51</v>
      </c>
      <c r="B142" s="112">
        <f t="shared" si="65"/>
        <v>1.2875536480686702E-2</v>
      </c>
      <c r="C142" s="112">
        <f t="shared" si="65"/>
        <v>1.2875536480686702E-2</v>
      </c>
      <c r="D142" s="112">
        <f t="shared" si="65"/>
        <v>5.3475935828877002E-3</v>
      </c>
      <c r="E142" s="112">
        <f t="shared" si="65"/>
        <v>1.5592515592515595E-2</v>
      </c>
      <c r="F142" s="112">
        <f t="shared" si="65"/>
        <v>1.2875536480686702E-2</v>
      </c>
      <c r="G142" s="112">
        <f t="shared" si="65"/>
        <v>7.8125000000000017E-3</v>
      </c>
      <c r="H142" s="112">
        <f t="shared" si="65"/>
        <v>7.8125000000000017E-3</v>
      </c>
      <c r="I142" s="112">
        <f t="shared" si="65"/>
        <v>7.8125000000000017E-3</v>
      </c>
      <c r="J142" s="112">
        <f t="shared" si="65"/>
        <v>7.8125000000000017E-3</v>
      </c>
      <c r="K142" s="112">
        <f t="shared" si="65"/>
        <v>5.3475935828877002E-3</v>
      </c>
      <c r="L142" s="112">
        <f t="shared" si="65"/>
        <v>9.7087378640776691E-3</v>
      </c>
      <c r="M142" s="112">
        <f t="shared" si="65"/>
        <v>9.7087378640776691E-3</v>
      </c>
      <c r="N142" s="112">
        <f t="shared" si="65"/>
        <v>9.7087378640776691E-3</v>
      </c>
      <c r="O142" s="112">
        <f t="shared" si="65"/>
        <v>9.7087378640776691E-3</v>
      </c>
      <c r="P142" s="112">
        <f t="shared" si="65"/>
        <v>9.7087378640776691E-3</v>
      </c>
      <c r="Q142" s="112">
        <f t="shared" si="65"/>
        <v>9.7087378640776691E-3</v>
      </c>
      <c r="R142" s="112">
        <f t="shared" si="65"/>
        <v>9.7087378640776691E-3</v>
      </c>
      <c r="S142" s="112">
        <f t="shared" si="65"/>
        <v>9.7087378640776691E-3</v>
      </c>
      <c r="T142" s="112">
        <f t="shared" si="65"/>
        <v>9.7087378640776691E-3</v>
      </c>
      <c r="U142" s="112">
        <f t="shared" si="65"/>
        <v>9.7087378640776691E-3</v>
      </c>
      <c r="V142" s="112">
        <f t="shared" si="65"/>
        <v>9.7087378640776691E-3</v>
      </c>
      <c r="W142" s="112">
        <f t="shared" si="63"/>
        <v>9.6647823192954965E-3</v>
      </c>
    </row>
    <row r="143" spans="1:23" x14ac:dyDescent="0.25">
      <c r="A143" s="112" t="s">
        <v>52</v>
      </c>
      <c r="B143" s="112">
        <f t="shared" si="65"/>
        <v>1.2875536480686702E-2</v>
      </c>
      <c r="C143" s="112">
        <f t="shared" si="65"/>
        <v>1.2875536480686702E-2</v>
      </c>
      <c r="D143" s="112">
        <f t="shared" si="65"/>
        <v>5.3475935828877002E-3</v>
      </c>
      <c r="E143" s="112">
        <f t="shared" si="65"/>
        <v>1.5592515592515595E-2</v>
      </c>
      <c r="F143" s="112">
        <f t="shared" si="65"/>
        <v>1.2875536480686702E-2</v>
      </c>
      <c r="G143" s="112">
        <f t="shared" si="65"/>
        <v>7.8125000000000017E-3</v>
      </c>
      <c r="H143" s="112">
        <f t="shared" si="65"/>
        <v>7.8125000000000017E-3</v>
      </c>
      <c r="I143" s="112">
        <f t="shared" si="65"/>
        <v>7.8125000000000017E-3</v>
      </c>
      <c r="J143" s="112">
        <f t="shared" si="65"/>
        <v>7.8125000000000017E-3</v>
      </c>
      <c r="K143" s="112">
        <f t="shared" si="65"/>
        <v>5.3475935828877002E-3</v>
      </c>
      <c r="L143" s="112">
        <f t="shared" si="65"/>
        <v>9.7087378640776691E-3</v>
      </c>
      <c r="M143" s="112">
        <f t="shared" si="65"/>
        <v>9.7087378640776691E-3</v>
      </c>
      <c r="N143" s="112">
        <f t="shared" si="65"/>
        <v>9.7087378640776691E-3</v>
      </c>
      <c r="O143" s="112">
        <f t="shared" si="65"/>
        <v>9.7087378640776691E-3</v>
      </c>
      <c r="P143" s="112">
        <f t="shared" si="65"/>
        <v>9.7087378640776691E-3</v>
      </c>
      <c r="Q143" s="112">
        <f t="shared" si="65"/>
        <v>9.7087378640776691E-3</v>
      </c>
      <c r="R143" s="112">
        <f t="shared" si="65"/>
        <v>9.7087378640776691E-3</v>
      </c>
      <c r="S143" s="112">
        <f t="shared" si="65"/>
        <v>9.7087378640776691E-3</v>
      </c>
      <c r="T143" s="112">
        <f t="shared" si="65"/>
        <v>9.7087378640776691E-3</v>
      </c>
      <c r="U143" s="112">
        <f t="shared" si="65"/>
        <v>9.7087378640776691E-3</v>
      </c>
      <c r="V143" s="112">
        <f t="shared" si="65"/>
        <v>9.7087378640776691E-3</v>
      </c>
      <c r="W143" s="112">
        <f t="shared" si="63"/>
        <v>9.6647823192954965E-3</v>
      </c>
    </row>
    <row r="144" spans="1:23" x14ac:dyDescent="0.25">
      <c r="A144" s="112" t="s">
        <v>53</v>
      </c>
      <c r="B144" s="112">
        <f t="shared" si="65"/>
        <v>1.2875536480686702E-2</v>
      </c>
      <c r="C144" s="112">
        <f t="shared" si="65"/>
        <v>1.2875536480686702E-2</v>
      </c>
      <c r="D144" s="112">
        <f t="shared" si="65"/>
        <v>5.3475935828877002E-3</v>
      </c>
      <c r="E144" s="112">
        <f t="shared" si="65"/>
        <v>1.5592515592515595E-2</v>
      </c>
      <c r="F144" s="112">
        <f t="shared" si="65"/>
        <v>1.2875536480686702E-2</v>
      </c>
      <c r="G144" s="112">
        <f t="shared" si="65"/>
        <v>7.8125000000000017E-3</v>
      </c>
      <c r="H144" s="112">
        <f t="shared" si="65"/>
        <v>7.8125000000000017E-3</v>
      </c>
      <c r="I144" s="112">
        <f t="shared" si="65"/>
        <v>7.8125000000000017E-3</v>
      </c>
      <c r="J144" s="112">
        <f t="shared" si="65"/>
        <v>7.8125000000000017E-3</v>
      </c>
      <c r="K144" s="112">
        <f t="shared" si="65"/>
        <v>5.3475935828877002E-3</v>
      </c>
      <c r="L144" s="112">
        <f t="shared" si="65"/>
        <v>9.7087378640776691E-3</v>
      </c>
      <c r="M144" s="112">
        <f t="shared" si="65"/>
        <v>9.7087378640776691E-3</v>
      </c>
      <c r="N144" s="112">
        <f t="shared" si="65"/>
        <v>9.7087378640776691E-3</v>
      </c>
      <c r="O144" s="112">
        <f t="shared" si="65"/>
        <v>9.7087378640776691E-3</v>
      </c>
      <c r="P144" s="112">
        <f t="shared" si="65"/>
        <v>9.7087378640776691E-3</v>
      </c>
      <c r="Q144" s="112">
        <f t="shared" si="65"/>
        <v>9.7087378640776691E-3</v>
      </c>
      <c r="R144" s="112">
        <f t="shared" si="65"/>
        <v>9.7087378640776691E-3</v>
      </c>
      <c r="S144" s="112">
        <f t="shared" si="65"/>
        <v>9.7087378640776691E-3</v>
      </c>
      <c r="T144" s="112">
        <f t="shared" si="65"/>
        <v>9.7087378640776691E-3</v>
      </c>
      <c r="U144" s="112">
        <f t="shared" si="65"/>
        <v>9.7087378640776691E-3</v>
      </c>
      <c r="V144" s="112">
        <f t="shared" si="65"/>
        <v>9.7087378640776691E-3</v>
      </c>
      <c r="W144" s="112">
        <f t="shared" si="63"/>
        <v>9.6647823192954965E-3</v>
      </c>
    </row>
    <row r="145" spans="1:23" x14ac:dyDescent="0.25">
      <c r="A145" s="112" t="s">
        <v>54</v>
      </c>
      <c r="B145" s="112">
        <f t="shared" si="65"/>
        <v>1.2875536480686702E-2</v>
      </c>
      <c r="C145" s="112">
        <f t="shared" si="65"/>
        <v>1.2875536480686702E-2</v>
      </c>
      <c r="D145" s="112">
        <f t="shared" si="65"/>
        <v>5.3475935828877002E-3</v>
      </c>
      <c r="E145" s="112">
        <f t="shared" si="65"/>
        <v>1.5592515592515595E-2</v>
      </c>
      <c r="F145" s="112">
        <f t="shared" si="65"/>
        <v>1.2875536480686702E-2</v>
      </c>
      <c r="G145" s="112">
        <f t="shared" si="65"/>
        <v>7.8125000000000017E-3</v>
      </c>
      <c r="H145" s="112">
        <f t="shared" si="65"/>
        <v>7.8125000000000017E-3</v>
      </c>
      <c r="I145" s="112">
        <f t="shared" si="65"/>
        <v>7.8125000000000017E-3</v>
      </c>
      <c r="J145" s="112">
        <f t="shared" si="65"/>
        <v>7.8125000000000017E-3</v>
      </c>
      <c r="K145" s="112">
        <f t="shared" si="65"/>
        <v>5.3475935828877002E-3</v>
      </c>
      <c r="L145" s="112">
        <f t="shared" si="65"/>
        <v>9.7087378640776691E-3</v>
      </c>
      <c r="M145" s="112">
        <f t="shared" si="65"/>
        <v>9.7087378640776691E-3</v>
      </c>
      <c r="N145" s="112">
        <f t="shared" si="65"/>
        <v>9.7087378640776691E-3</v>
      </c>
      <c r="O145" s="112">
        <f t="shared" si="65"/>
        <v>9.7087378640776691E-3</v>
      </c>
      <c r="P145" s="112">
        <f t="shared" si="65"/>
        <v>9.7087378640776691E-3</v>
      </c>
      <c r="Q145" s="112">
        <f t="shared" si="65"/>
        <v>9.7087378640776691E-3</v>
      </c>
      <c r="R145" s="112">
        <f t="shared" si="65"/>
        <v>9.7087378640776691E-3</v>
      </c>
      <c r="S145" s="112">
        <f t="shared" si="65"/>
        <v>9.7087378640776691E-3</v>
      </c>
      <c r="T145" s="112">
        <f t="shared" si="65"/>
        <v>9.7087378640776691E-3</v>
      </c>
      <c r="U145" s="112">
        <f t="shared" si="65"/>
        <v>9.7087378640776691E-3</v>
      </c>
      <c r="V145" s="112">
        <f t="shared" si="65"/>
        <v>9.7087378640776691E-3</v>
      </c>
      <c r="W145" s="112">
        <f t="shared" si="63"/>
        <v>9.6647823192954965E-3</v>
      </c>
    </row>
    <row r="146" spans="1:23" x14ac:dyDescent="0.25">
      <c r="A146" s="112" t="s">
        <v>55</v>
      </c>
      <c r="B146" s="112">
        <f t="shared" si="65"/>
        <v>1.2875536480686702E-2</v>
      </c>
      <c r="C146" s="112">
        <f t="shared" si="65"/>
        <v>1.2875536480686702E-2</v>
      </c>
      <c r="D146" s="112">
        <f t="shared" si="65"/>
        <v>5.3475935828877002E-3</v>
      </c>
      <c r="E146" s="112">
        <f t="shared" si="65"/>
        <v>1.5592515592515595E-2</v>
      </c>
      <c r="F146" s="112">
        <f t="shared" si="65"/>
        <v>1.2875536480686702E-2</v>
      </c>
      <c r="G146" s="112">
        <f t="shared" si="65"/>
        <v>7.8125000000000017E-3</v>
      </c>
      <c r="H146" s="112">
        <f t="shared" si="65"/>
        <v>7.8125000000000017E-3</v>
      </c>
      <c r="I146" s="112">
        <f t="shared" si="65"/>
        <v>7.8125000000000017E-3</v>
      </c>
      <c r="J146" s="112">
        <f t="shared" si="65"/>
        <v>7.8125000000000017E-3</v>
      </c>
      <c r="K146" s="112">
        <f t="shared" si="65"/>
        <v>5.3475935828877002E-3</v>
      </c>
      <c r="L146" s="112">
        <f t="shared" si="65"/>
        <v>9.7087378640776691E-3</v>
      </c>
      <c r="M146" s="112">
        <f t="shared" si="65"/>
        <v>9.7087378640776691E-3</v>
      </c>
      <c r="N146" s="112">
        <f t="shared" si="65"/>
        <v>9.7087378640776691E-3</v>
      </c>
      <c r="O146" s="112">
        <f t="shared" si="65"/>
        <v>9.7087378640776691E-3</v>
      </c>
      <c r="P146" s="112">
        <f t="shared" si="65"/>
        <v>9.7087378640776691E-3</v>
      </c>
      <c r="Q146" s="112">
        <f t="shared" si="65"/>
        <v>9.7087378640776691E-3</v>
      </c>
      <c r="R146" s="112">
        <f t="shared" si="65"/>
        <v>9.7087378640776691E-3</v>
      </c>
      <c r="S146" s="112">
        <f t="shared" si="65"/>
        <v>9.7087378640776691E-3</v>
      </c>
      <c r="T146" s="112">
        <f t="shared" si="65"/>
        <v>9.7087378640776691E-3</v>
      </c>
      <c r="U146" s="112">
        <f t="shared" si="65"/>
        <v>9.7087378640776691E-3</v>
      </c>
      <c r="V146" s="112">
        <f t="shared" si="65"/>
        <v>9.7087378640776691E-3</v>
      </c>
      <c r="W146" s="112">
        <f t="shared" si="63"/>
        <v>9.6647823192954965E-3</v>
      </c>
    </row>
    <row r="147" spans="1:23" x14ac:dyDescent="0.25">
      <c r="A147" s="112" t="s">
        <v>56</v>
      </c>
      <c r="B147" s="112">
        <f t="shared" si="65"/>
        <v>1.2875536480686702E-2</v>
      </c>
      <c r="C147" s="112">
        <f t="shared" si="65"/>
        <v>1.2875536480686702E-2</v>
      </c>
      <c r="D147" s="112">
        <f t="shared" si="65"/>
        <v>5.3475935828877002E-3</v>
      </c>
      <c r="E147" s="112">
        <f t="shared" si="65"/>
        <v>1.5592515592515595E-2</v>
      </c>
      <c r="F147" s="112">
        <f t="shared" si="65"/>
        <v>1.2875536480686702E-2</v>
      </c>
      <c r="G147" s="112">
        <f t="shared" si="65"/>
        <v>7.8125000000000017E-3</v>
      </c>
      <c r="H147" s="112">
        <f t="shared" si="65"/>
        <v>7.8125000000000017E-3</v>
      </c>
      <c r="I147" s="112">
        <f t="shared" si="65"/>
        <v>7.8125000000000017E-3</v>
      </c>
      <c r="J147" s="112">
        <f t="shared" si="65"/>
        <v>7.8125000000000017E-3</v>
      </c>
      <c r="K147" s="112">
        <f t="shared" si="65"/>
        <v>5.3475935828877002E-3</v>
      </c>
      <c r="L147" s="112">
        <f t="shared" si="65"/>
        <v>9.7087378640776691E-3</v>
      </c>
      <c r="M147" s="112">
        <f t="shared" si="65"/>
        <v>9.7087378640776691E-3</v>
      </c>
      <c r="N147" s="112">
        <f t="shared" si="65"/>
        <v>9.7087378640776691E-3</v>
      </c>
      <c r="O147" s="112">
        <f t="shared" si="65"/>
        <v>9.7087378640776691E-3</v>
      </c>
      <c r="P147" s="112">
        <f t="shared" si="65"/>
        <v>9.7087378640776691E-3</v>
      </c>
      <c r="Q147" s="112">
        <f t="shared" si="65"/>
        <v>9.7087378640776691E-3</v>
      </c>
      <c r="R147" s="112">
        <f t="shared" si="65"/>
        <v>9.7087378640776691E-3</v>
      </c>
      <c r="S147" s="112">
        <f t="shared" si="65"/>
        <v>9.7087378640776691E-3</v>
      </c>
      <c r="T147" s="112">
        <f t="shared" si="65"/>
        <v>9.7087378640776691E-3</v>
      </c>
      <c r="U147" s="112">
        <f t="shared" si="65"/>
        <v>9.7087378640776691E-3</v>
      </c>
      <c r="V147" s="112">
        <f t="shared" si="65"/>
        <v>9.7087378640776691E-3</v>
      </c>
      <c r="W147" s="112">
        <f t="shared" si="63"/>
        <v>9.6647823192954965E-3</v>
      </c>
    </row>
    <row r="150" spans="1:23" x14ac:dyDescent="0.25">
      <c r="A150" s="112" t="s">
        <v>396</v>
      </c>
    </row>
    <row r="151" spans="1:23" x14ac:dyDescent="0.25">
      <c r="A151" s="112" t="s">
        <v>20</v>
      </c>
      <c r="B151" s="112" t="s">
        <v>5</v>
      </c>
      <c r="C151" s="112" t="s">
        <v>6</v>
      </c>
      <c r="D151" s="112" t="s">
        <v>7</v>
      </c>
      <c r="E151" s="112" t="s">
        <v>8</v>
      </c>
      <c r="F151" s="112" t="s">
        <v>9</v>
      </c>
      <c r="G151" s="112" t="s">
        <v>10</v>
      </c>
      <c r="H151" s="112" t="s">
        <v>11</v>
      </c>
      <c r="I151" s="112" t="s">
        <v>12</v>
      </c>
      <c r="J151" s="112" t="s">
        <v>13</v>
      </c>
      <c r="K151" s="112" t="s">
        <v>14</v>
      </c>
      <c r="L151" s="112" t="s">
        <v>15</v>
      </c>
      <c r="M151" s="112" t="s">
        <v>16</v>
      </c>
      <c r="N151" s="112" t="s">
        <v>17</v>
      </c>
      <c r="O151" s="112" t="s">
        <v>18</v>
      </c>
      <c r="P151" s="112" t="s">
        <v>19</v>
      </c>
      <c r="Q151" s="112" t="s">
        <v>51</v>
      </c>
      <c r="R151" s="112" t="s">
        <v>52</v>
      </c>
      <c r="S151" s="112" t="s">
        <v>53</v>
      </c>
      <c r="T151" s="112" t="s">
        <v>54</v>
      </c>
      <c r="U151" s="112" t="s">
        <v>55</v>
      </c>
      <c r="V151" s="112" t="s">
        <v>56</v>
      </c>
    </row>
    <row r="152" spans="1:23" x14ac:dyDescent="0.25">
      <c r="A152" s="112" t="s">
        <v>5</v>
      </c>
      <c r="B152" s="112">
        <v>1</v>
      </c>
      <c r="C152" s="112">
        <f>ABS(IF($D16-$D$17&lt;0,1/(($D16-$D$17)+(-1)),IF($D16-$D$17&gt;=0,($D16-$D$17)+1)))</f>
        <v>1</v>
      </c>
      <c r="D152" s="112">
        <f>ABS(IF($D16-$D$18&lt;0,1/(($D16-$D$18)+(-1)),IF($D16-$D$18&gt;=0,($D16-$D$18)+1)))</f>
        <v>1</v>
      </c>
      <c r="E152" s="112">
        <f>ABS(IF($D16-$D$19&lt;0,1/(($D16-$D$19)+(-1)),IF($D16-$D$19&gt;=0,($D16-$D$19)+1)))</f>
        <v>1</v>
      </c>
      <c r="F152" s="112">
        <f>ABS(IF($D16-$D$20&lt;0,1/(($D16-$D$20)+(-1)),IF($D16-$D$20&gt;=0,($D16-$D$20)+1)))</f>
        <v>1</v>
      </c>
      <c r="G152" s="112">
        <f>ABS(IF($D16-$D$21&lt;0,1/(($D16-$D$21)+(-1)),IF($D16-$D$21&gt;=0,($D16-$D$21)+1)))</f>
        <v>2</v>
      </c>
      <c r="H152" s="112">
        <f t="shared" ref="H152:H157" si="66">ABS(IF($D16-$D$22&lt;0,1/(($D16-$D$22)+(-1)),IF($D16-$D$22&gt;=0,($D16-$D$22)+1)))</f>
        <v>1</v>
      </c>
      <c r="I152" s="112">
        <f t="shared" ref="I152:I158" si="67">ABS(IF($D16-$D$23&lt;0,1/(($D16-$D$23)+(-1)),IF($D16-$D$23&gt;=0,($D16-$D$23)+1)))</f>
        <v>0.5</v>
      </c>
      <c r="J152" s="112">
        <f t="shared" ref="J152:J159" si="68">ABS(IF($D16-$D$24&lt;0,1/(($D16-$D$24)+(-1)),IF($D16-$D$24&gt;=0,($D16-$D$24)+1)))</f>
        <v>2</v>
      </c>
      <c r="K152" s="112">
        <f t="shared" ref="K152:K160" si="69">ABS(IF($D16-$D$25&lt;0,1/(($D16-$D$25)+(-1)),IF($D16-$D$25&gt;=0,($D16-$D$25)+1)))</f>
        <v>0.5</v>
      </c>
      <c r="L152" s="112">
        <f t="shared" ref="L152:L161" si="70">ABS(IF($D16-$D$38&lt;0,1/(($D16-$D$38)+(-1)),IF($D16-$D$38&gt;=0,($D16-$D$38)+1)))</f>
        <v>9</v>
      </c>
      <c r="M152" s="112">
        <f t="shared" ref="M152:M161" si="71">ABS(IF($D16-$D$39&lt;0,1/(($D16-$D$39)+(-1)),IF($D16-$D$39&gt;=0,($D16-$D$39)+1)))</f>
        <v>9</v>
      </c>
      <c r="N152" s="112">
        <f t="shared" ref="N152:N161" si="72">ABS(IF($D16-$D$40&lt;0,1/(($D16-$D$40)+(-1)),IF($D16-$D$40&gt;=0,($D16-$D$40)+1)))</f>
        <v>9</v>
      </c>
      <c r="O152" s="112">
        <f t="shared" ref="O152:O161" si="73">ABS(IF($D16-$D$41&lt;0,1/(($D16-$D$41)+(-1)),IF($D16-$D$41&gt;=0,($D16-$D$41)+1)))</f>
        <v>9</v>
      </c>
      <c r="P152" s="112">
        <f t="shared" ref="P152:P161" si="74">ABS(IF($D16-$D$42&lt;0,1/(($D16-$D$42)+(-1)),IF($D16-$D$42&gt;=0,($D16-$D$42)+1)))</f>
        <v>9</v>
      </c>
      <c r="Q152" s="112">
        <f t="shared" ref="Q152:Q161" si="75">ABS(IF($D16-$D$43&lt;0,1/(($D16-$D$43)+(-1)),IF($D16-$D$43&gt;=0,($D16-$D$43)+1)))</f>
        <v>9</v>
      </c>
      <c r="R152" s="112">
        <f t="shared" ref="R152:R161" si="76">ABS(IF($D16-$D$44&lt;0,1/(($D16-$D$44)+(-1)),IF($D16-$D$44&gt;=0,($D16-$D$44)+1)))</f>
        <v>9</v>
      </c>
      <c r="S152" s="112">
        <f t="shared" ref="S152:S161" si="77">ABS(IF($D16-$D$45&lt;0,1/(($D16-$D$45)+(-1)),IF($D16-$D$45&gt;=0,($D16-$D$45)+1)))</f>
        <v>9</v>
      </c>
      <c r="T152" s="112">
        <f t="shared" ref="T152:T161" si="78">ABS(IF($D16-$D$46&lt;0,1/(($D16-$D$46)+(-1)),IF($D16-$D$46&gt;=0,($D16-$D$46)+1)))</f>
        <v>9</v>
      </c>
      <c r="U152" s="112">
        <f t="shared" ref="U152:U161" si="79">ABS(IF($D16-$D$47&lt;0,1/(($D16-$D$47)+(-1)),IF($D16-$D$47&gt;=0,($D16-$D$47)+1)))</f>
        <v>9</v>
      </c>
      <c r="V152" s="112">
        <f t="shared" ref="V152:V161" si="80">ABS(IF($D16-$D$48&lt;0,1/(($D16-$D$48)+(-1)),IF($D16-$D$48&gt;=0,($D16-$D$48)+1)))</f>
        <v>9</v>
      </c>
    </row>
    <row r="153" spans="1:23" x14ac:dyDescent="0.25">
      <c r="A153" s="112" t="s">
        <v>6</v>
      </c>
      <c r="B153" s="112">
        <f>1/C152</f>
        <v>1</v>
      </c>
      <c r="C153" s="112">
        <v>1</v>
      </c>
      <c r="D153" s="112">
        <f>ABS(IF($D17-$D$18&lt;0,1/(($D17-$D$18)+(-1)),IF($D17-$D$18&gt;=0,($D17-$D$18)+1)))</f>
        <v>1</v>
      </c>
      <c r="E153" s="112">
        <f>ABS(IF($D17-$D$19&lt;0,1/(($D17-$D$19)+(-1)),IF($D17-$D$19&gt;=0,($D17-$D$19)+1)))</f>
        <v>1</v>
      </c>
      <c r="F153" s="112">
        <f>ABS(IF($D17-$D$20&lt;0,1/(($D17-$D$20)+(-1)),IF($D17-$D$20&gt;=0,($D17-$D$20)+1)))</f>
        <v>1</v>
      </c>
      <c r="G153" s="112">
        <f>ABS(IF($D17-$D$21&lt;0,1/(($D17-$D$21)+(-1)),IF($D17-$D$21&gt;=0,($D17-$D$21)+1)))</f>
        <v>2</v>
      </c>
      <c r="H153" s="112">
        <f t="shared" si="66"/>
        <v>1</v>
      </c>
      <c r="I153" s="112">
        <f t="shared" si="67"/>
        <v>0.5</v>
      </c>
      <c r="J153" s="112">
        <f t="shared" si="68"/>
        <v>2</v>
      </c>
      <c r="K153" s="112">
        <f t="shared" si="69"/>
        <v>0.5</v>
      </c>
      <c r="L153" s="112">
        <f t="shared" si="70"/>
        <v>9</v>
      </c>
      <c r="M153" s="112">
        <f t="shared" si="71"/>
        <v>9</v>
      </c>
      <c r="N153" s="112">
        <f t="shared" si="72"/>
        <v>9</v>
      </c>
      <c r="O153" s="112">
        <f t="shared" si="73"/>
        <v>9</v>
      </c>
      <c r="P153" s="112">
        <f t="shared" si="74"/>
        <v>9</v>
      </c>
      <c r="Q153" s="112">
        <f t="shared" si="75"/>
        <v>9</v>
      </c>
      <c r="R153" s="112">
        <f t="shared" si="76"/>
        <v>9</v>
      </c>
      <c r="S153" s="112">
        <f t="shared" si="77"/>
        <v>9</v>
      </c>
      <c r="T153" s="112">
        <f t="shared" si="78"/>
        <v>9</v>
      </c>
      <c r="U153" s="112">
        <f t="shared" si="79"/>
        <v>9</v>
      </c>
      <c r="V153" s="112">
        <f t="shared" si="80"/>
        <v>9</v>
      </c>
    </row>
    <row r="154" spans="1:23" x14ac:dyDescent="0.25">
      <c r="A154" s="112" t="s">
        <v>7</v>
      </c>
      <c r="B154" s="112">
        <f>1/D152</f>
        <v>1</v>
      </c>
      <c r="C154" s="112">
        <f>1/D153</f>
        <v>1</v>
      </c>
      <c r="D154" s="112">
        <v>1</v>
      </c>
      <c r="E154" s="112">
        <f>ABS(IF($D18-$D$19&lt;0,1/(($D18-$D$19)+(-1)),IF($D18-$D$19&gt;=0,($D18-$D$19)+1)))</f>
        <v>1</v>
      </c>
      <c r="F154" s="112">
        <f>ABS(IF($D18-$D$20&lt;0,1/(($D18-$D$20)+(-1)),IF($D18-$D$20&gt;=0,($D18-$D$20)+1)))</f>
        <v>1</v>
      </c>
      <c r="G154" s="112">
        <f>ABS(IF($D18-$D$21&lt;0,1/(($D18-$D$21)+(-1)),IF($D18-$D$21&gt;=0,($D18-$D$21)+1)))</f>
        <v>2</v>
      </c>
      <c r="H154" s="112">
        <f t="shared" si="66"/>
        <v>1</v>
      </c>
      <c r="I154" s="112">
        <f t="shared" si="67"/>
        <v>0.5</v>
      </c>
      <c r="J154" s="112">
        <f t="shared" si="68"/>
        <v>2</v>
      </c>
      <c r="K154" s="112">
        <f t="shared" si="69"/>
        <v>0.5</v>
      </c>
      <c r="L154" s="112">
        <f t="shared" si="70"/>
        <v>9</v>
      </c>
      <c r="M154" s="112">
        <f t="shared" si="71"/>
        <v>9</v>
      </c>
      <c r="N154" s="112">
        <f t="shared" si="72"/>
        <v>9</v>
      </c>
      <c r="O154" s="112">
        <f t="shared" si="73"/>
        <v>9</v>
      </c>
      <c r="P154" s="112">
        <f t="shared" si="74"/>
        <v>9</v>
      </c>
      <c r="Q154" s="112">
        <f t="shared" si="75"/>
        <v>9</v>
      </c>
      <c r="R154" s="112">
        <f t="shared" si="76"/>
        <v>9</v>
      </c>
      <c r="S154" s="112">
        <f t="shared" si="77"/>
        <v>9</v>
      </c>
      <c r="T154" s="112">
        <f t="shared" si="78"/>
        <v>9</v>
      </c>
      <c r="U154" s="112">
        <f t="shared" si="79"/>
        <v>9</v>
      </c>
      <c r="V154" s="112">
        <f t="shared" si="80"/>
        <v>9</v>
      </c>
    </row>
    <row r="155" spans="1:23" x14ac:dyDescent="0.25">
      <c r="A155" s="112" t="s">
        <v>8</v>
      </c>
      <c r="B155" s="112">
        <f>1/E152</f>
        <v>1</v>
      </c>
      <c r="C155" s="112">
        <f>1/E153</f>
        <v>1</v>
      </c>
      <c r="D155" s="112">
        <f>1/E154</f>
        <v>1</v>
      </c>
      <c r="E155" s="112">
        <v>1</v>
      </c>
      <c r="F155" s="112">
        <f>ABS(IF($D19-$D$20&lt;0,1/(($D19-$D$20)+(-1)),IF($D19-$D$20&gt;=0,($D19-$D$20)+1)))</f>
        <v>1</v>
      </c>
      <c r="G155" s="112">
        <f>ABS(IF($D19-$D$21&lt;0,1/(($D19-$D$21)+(-1)),IF($D19-$D$21&gt;=0,($D19-$D$21)+1)))</f>
        <v>2</v>
      </c>
      <c r="H155" s="112">
        <f t="shared" si="66"/>
        <v>1</v>
      </c>
      <c r="I155" s="112">
        <f t="shared" si="67"/>
        <v>0.5</v>
      </c>
      <c r="J155" s="112">
        <f t="shared" si="68"/>
        <v>2</v>
      </c>
      <c r="K155" s="112">
        <f t="shared" si="69"/>
        <v>0.5</v>
      </c>
      <c r="L155" s="112">
        <f t="shared" si="70"/>
        <v>9</v>
      </c>
      <c r="M155" s="112">
        <f t="shared" si="71"/>
        <v>9</v>
      </c>
      <c r="N155" s="112">
        <f t="shared" si="72"/>
        <v>9</v>
      </c>
      <c r="O155" s="112">
        <f t="shared" si="73"/>
        <v>9</v>
      </c>
      <c r="P155" s="112">
        <f t="shared" si="74"/>
        <v>9</v>
      </c>
      <c r="Q155" s="112">
        <f t="shared" si="75"/>
        <v>9</v>
      </c>
      <c r="R155" s="112">
        <f t="shared" si="76"/>
        <v>9</v>
      </c>
      <c r="S155" s="112">
        <f t="shared" si="77"/>
        <v>9</v>
      </c>
      <c r="T155" s="112">
        <f t="shared" si="78"/>
        <v>9</v>
      </c>
      <c r="U155" s="112">
        <f t="shared" si="79"/>
        <v>9</v>
      </c>
      <c r="V155" s="112">
        <f t="shared" si="80"/>
        <v>9</v>
      </c>
    </row>
    <row r="156" spans="1:23" x14ac:dyDescent="0.25">
      <c r="A156" s="112" t="s">
        <v>9</v>
      </c>
      <c r="B156" s="112">
        <f>1/F152</f>
        <v>1</v>
      </c>
      <c r="C156" s="112">
        <f>1/F153</f>
        <v>1</v>
      </c>
      <c r="D156" s="112">
        <f>1/F154</f>
        <v>1</v>
      </c>
      <c r="E156" s="112">
        <f>1/F155</f>
        <v>1</v>
      </c>
      <c r="F156" s="112">
        <v>1</v>
      </c>
      <c r="G156" s="112">
        <f>ABS(IF($D20-$D$21&lt;0,1/(($D20-$D$21)+(-1)),IF($D20-$D$21&gt;=0,($D20-$D$21)+1)))</f>
        <v>2</v>
      </c>
      <c r="H156" s="112">
        <f t="shared" si="66"/>
        <v>1</v>
      </c>
      <c r="I156" s="112">
        <f t="shared" si="67"/>
        <v>0.5</v>
      </c>
      <c r="J156" s="112">
        <f t="shared" si="68"/>
        <v>2</v>
      </c>
      <c r="K156" s="112">
        <f t="shared" si="69"/>
        <v>0.5</v>
      </c>
      <c r="L156" s="112">
        <f t="shared" si="70"/>
        <v>9</v>
      </c>
      <c r="M156" s="112">
        <f t="shared" si="71"/>
        <v>9</v>
      </c>
      <c r="N156" s="112">
        <f t="shared" si="72"/>
        <v>9</v>
      </c>
      <c r="O156" s="112">
        <f t="shared" si="73"/>
        <v>9</v>
      </c>
      <c r="P156" s="112">
        <f t="shared" si="74"/>
        <v>9</v>
      </c>
      <c r="Q156" s="112">
        <f t="shared" si="75"/>
        <v>9</v>
      </c>
      <c r="R156" s="112">
        <f t="shared" si="76"/>
        <v>9</v>
      </c>
      <c r="S156" s="112">
        <f t="shared" si="77"/>
        <v>9</v>
      </c>
      <c r="T156" s="112">
        <f t="shared" si="78"/>
        <v>9</v>
      </c>
      <c r="U156" s="112">
        <f t="shared" si="79"/>
        <v>9</v>
      </c>
      <c r="V156" s="112">
        <f t="shared" si="80"/>
        <v>9</v>
      </c>
    </row>
    <row r="157" spans="1:23" x14ac:dyDescent="0.25">
      <c r="A157" s="112" t="s">
        <v>10</v>
      </c>
      <c r="B157" s="112">
        <f>1/G152</f>
        <v>0.5</v>
      </c>
      <c r="C157" s="112">
        <f>1/G153</f>
        <v>0.5</v>
      </c>
      <c r="D157" s="112">
        <f>1/G154</f>
        <v>0.5</v>
      </c>
      <c r="E157" s="112">
        <f>1/G155</f>
        <v>0.5</v>
      </c>
      <c r="F157" s="112">
        <f>1/G156</f>
        <v>0.5</v>
      </c>
      <c r="G157" s="112">
        <v>1</v>
      </c>
      <c r="H157" s="112">
        <f t="shared" si="66"/>
        <v>0.5</v>
      </c>
      <c r="I157" s="112">
        <f t="shared" si="67"/>
        <v>0.33333333333333331</v>
      </c>
      <c r="J157" s="112">
        <f t="shared" si="68"/>
        <v>1</v>
      </c>
      <c r="K157" s="112">
        <f t="shared" si="69"/>
        <v>0.33333333333333331</v>
      </c>
      <c r="L157" s="112">
        <f t="shared" si="70"/>
        <v>8</v>
      </c>
      <c r="M157" s="112">
        <f t="shared" si="71"/>
        <v>8</v>
      </c>
      <c r="N157" s="112">
        <f t="shared" si="72"/>
        <v>8</v>
      </c>
      <c r="O157" s="112">
        <f t="shared" si="73"/>
        <v>8</v>
      </c>
      <c r="P157" s="112">
        <f t="shared" si="74"/>
        <v>8</v>
      </c>
      <c r="Q157" s="112">
        <f t="shared" si="75"/>
        <v>8</v>
      </c>
      <c r="R157" s="112">
        <f t="shared" si="76"/>
        <v>8</v>
      </c>
      <c r="S157" s="112">
        <f t="shared" si="77"/>
        <v>8</v>
      </c>
      <c r="T157" s="112">
        <f t="shared" si="78"/>
        <v>8</v>
      </c>
      <c r="U157" s="112">
        <f t="shared" si="79"/>
        <v>8</v>
      </c>
      <c r="V157" s="112">
        <f t="shared" si="80"/>
        <v>8</v>
      </c>
    </row>
    <row r="158" spans="1:23" x14ac:dyDescent="0.25">
      <c r="A158" s="112" t="s">
        <v>11</v>
      </c>
      <c r="B158" s="112">
        <f>1/H152</f>
        <v>1</v>
      </c>
      <c r="C158" s="112">
        <f>1/H153</f>
        <v>1</v>
      </c>
      <c r="D158" s="112">
        <f>1/H154</f>
        <v>1</v>
      </c>
      <c r="E158" s="112">
        <f>1/H155</f>
        <v>1</v>
      </c>
      <c r="F158" s="112">
        <f>1/H156</f>
        <v>1</v>
      </c>
      <c r="G158" s="112">
        <f>1/H157</f>
        <v>2</v>
      </c>
      <c r="H158" s="112">
        <v>1</v>
      </c>
      <c r="I158" s="112">
        <f t="shared" si="67"/>
        <v>0.5</v>
      </c>
      <c r="J158" s="112">
        <f t="shared" si="68"/>
        <v>2</v>
      </c>
      <c r="K158" s="112">
        <f t="shared" si="69"/>
        <v>0.5</v>
      </c>
      <c r="L158" s="112">
        <f t="shared" si="70"/>
        <v>9</v>
      </c>
      <c r="M158" s="112">
        <f t="shared" si="71"/>
        <v>9</v>
      </c>
      <c r="N158" s="112">
        <f t="shared" si="72"/>
        <v>9</v>
      </c>
      <c r="O158" s="112">
        <f t="shared" si="73"/>
        <v>9</v>
      </c>
      <c r="P158" s="112">
        <f t="shared" si="74"/>
        <v>9</v>
      </c>
      <c r="Q158" s="112">
        <f t="shared" si="75"/>
        <v>9</v>
      </c>
      <c r="R158" s="112">
        <f t="shared" si="76"/>
        <v>9</v>
      </c>
      <c r="S158" s="112">
        <f t="shared" si="77"/>
        <v>9</v>
      </c>
      <c r="T158" s="112">
        <f t="shared" si="78"/>
        <v>9</v>
      </c>
      <c r="U158" s="112">
        <f t="shared" si="79"/>
        <v>9</v>
      </c>
      <c r="V158" s="112">
        <f t="shared" si="80"/>
        <v>9</v>
      </c>
    </row>
    <row r="159" spans="1:23" x14ac:dyDescent="0.25">
      <c r="A159" s="112" t="s">
        <v>12</v>
      </c>
      <c r="B159" s="112">
        <f>1/I152</f>
        <v>2</v>
      </c>
      <c r="C159" s="112">
        <f>1/I153</f>
        <v>2</v>
      </c>
      <c r="D159" s="112">
        <f>1/I154</f>
        <v>2</v>
      </c>
      <c r="E159" s="112">
        <f>1/I155</f>
        <v>2</v>
      </c>
      <c r="F159" s="112">
        <f>1/I156</f>
        <v>2</v>
      </c>
      <c r="G159" s="112">
        <f>1/I157</f>
        <v>3</v>
      </c>
      <c r="H159" s="112">
        <f>1/I158</f>
        <v>2</v>
      </c>
      <c r="I159" s="112">
        <v>1</v>
      </c>
      <c r="J159" s="112">
        <f t="shared" si="68"/>
        <v>3</v>
      </c>
      <c r="K159" s="112">
        <f t="shared" si="69"/>
        <v>1</v>
      </c>
      <c r="L159" s="112">
        <f t="shared" si="70"/>
        <v>10</v>
      </c>
      <c r="M159" s="112">
        <f t="shared" si="71"/>
        <v>10</v>
      </c>
      <c r="N159" s="112">
        <f t="shared" si="72"/>
        <v>10</v>
      </c>
      <c r="O159" s="112">
        <f t="shared" si="73"/>
        <v>10</v>
      </c>
      <c r="P159" s="112">
        <f t="shared" si="74"/>
        <v>10</v>
      </c>
      <c r="Q159" s="112">
        <f t="shared" si="75"/>
        <v>10</v>
      </c>
      <c r="R159" s="112">
        <f t="shared" si="76"/>
        <v>10</v>
      </c>
      <c r="S159" s="112">
        <f t="shared" si="77"/>
        <v>10</v>
      </c>
      <c r="T159" s="112">
        <f t="shared" si="78"/>
        <v>10</v>
      </c>
      <c r="U159" s="112">
        <f t="shared" si="79"/>
        <v>10</v>
      </c>
      <c r="V159" s="112">
        <f t="shared" si="80"/>
        <v>10</v>
      </c>
    </row>
    <row r="160" spans="1:23" x14ac:dyDescent="0.25">
      <c r="A160" s="112" t="s">
        <v>13</v>
      </c>
      <c r="B160" s="112">
        <f>1/J152</f>
        <v>0.5</v>
      </c>
      <c r="C160" s="112">
        <f>1/J153</f>
        <v>0.5</v>
      </c>
      <c r="D160" s="112">
        <f>1/J154</f>
        <v>0.5</v>
      </c>
      <c r="E160" s="112">
        <f>1/J155</f>
        <v>0.5</v>
      </c>
      <c r="F160" s="112">
        <f>1/J156</f>
        <v>0.5</v>
      </c>
      <c r="G160" s="112">
        <f>1/J157</f>
        <v>1</v>
      </c>
      <c r="H160" s="112">
        <f>1/J158</f>
        <v>0.5</v>
      </c>
      <c r="I160" s="112">
        <f>1/J159</f>
        <v>0.33333333333333331</v>
      </c>
      <c r="J160" s="112">
        <v>1</v>
      </c>
      <c r="K160" s="112">
        <f t="shared" si="69"/>
        <v>0.33333333333333331</v>
      </c>
      <c r="L160" s="112">
        <f t="shared" si="70"/>
        <v>8</v>
      </c>
      <c r="M160" s="112">
        <f t="shared" si="71"/>
        <v>8</v>
      </c>
      <c r="N160" s="112">
        <f t="shared" si="72"/>
        <v>8</v>
      </c>
      <c r="O160" s="112">
        <f t="shared" si="73"/>
        <v>8</v>
      </c>
      <c r="P160" s="112">
        <f t="shared" si="74"/>
        <v>8</v>
      </c>
      <c r="Q160" s="112">
        <f t="shared" si="75"/>
        <v>8</v>
      </c>
      <c r="R160" s="112">
        <f t="shared" si="76"/>
        <v>8</v>
      </c>
      <c r="S160" s="112">
        <f t="shared" si="77"/>
        <v>8</v>
      </c>
      <c r="T160" s="112">
        <f t="shared" si="78"/>
        <v>8</v>
      </c>
      <c r="U160" s="112">
        <f t="shared" si="79"/>
        <v>8</v>
      </c>
      <c r="V160" s="112">
        <f t="shared" si="80"/>
        <v>8</v>
      </c>
    </row>
    <row r="161" spans="1:23" x14ac:dyDescent="0.25">
      <c r="A161" s="112" t="s">
        <v>14</v>
      </c>
      <c r="B161" s="112">
        <f>1/K152</f>
        <v>2</v>
      </c>
      <c r="C161" s="112">
        <f>1/K153</f>
        <v>2</v>
      </c>
      <c r="D161" s="112">
        <f>1/K154</f>
        <v>2</v>
      </c>
      <c r="E161" s="112">
        <f>1/K155</f>
        <v>2</v>
      </c>
      <c r="F161" s="112">
        <f>1/K156</f>
        <v>2</v>
      </c>
      <c r="G161" s="112">
        <f>1/K157</f>
        <v>3</v>
      </c>
      <c r="H161" s="112">
        <f>1/K158</f>
        <v>2</v>
      </c>
      <c r="I161" s="112">
        <f>1/K159</f>
        <v>1</v>
      </c>
      <c r="J161" s="112">
        <f>1/K160</f>
        <v>3</v>
      </c>
      <c r="K161" s="112">
        <v>1</v>
      </c>
      <c r="L161" s="112">
        <f t="shared" si="70"/>
        <v>10</v>
      </c>
      <c r="M161" s="112">
        <f t="shared" si="71"/>
        <v>10</v>
      </c>
      <c r="N161" s="112">
        <f t="shared" si="72"/>
        <v>10</v>
      </c>
      <c r="O161" s="112">
        <f t="shared" si="73"/>
        <v>10</v>
      </c>
      <c r="P161" s="112">
        <f t="shared" si="74"/>
        <v>10</v>
      </c>
      <c r="Q161" s="112">
        <f t="shared" si="75"/>
        <v>10</v>
      </c>
      <c r="R161" s="112">
        <f t="shared" si="76"/>
        <v>10</v>
      </c>
      <c r="S161" s="112">
        <f t="shared" si="77"/>
        <v>10</v>
      </c>
      <c r="T161" s="112">
        <f t="shared" si="78"/>
        <v>10</v>
      </c>
      <c r="U161" s="112">
        <f t="shared" si="79"/>
        <v>10</v>
      </c>
      <c r="V161" s="112">
        <f t="shared" si="80"/>
        <v>10</v>
      </c>
    </row>
    <row r="162" spans="1:23" x14ac:dyDescent="0.25">
      <c r="A162" s="112" t="s">
        <v>15</v>
      </c>
      <c r="B162" s="112">
        <f>1/L152</f>
        <v>0.1111111111111111</v>
      </c>
      <c r="C162" s="112">
        <f>1/L153</f>
        <v>0.1111111111111111</v>
      </c>
      <c r="D162" s="112">
        <f>1/L154</f>
        <v>0.1111111111111111</v>
      </c>
      <c r="E162" s="112">
        <f>1/L155</f>
        <v>0.1111111111111111</v>
      </c>
      <c r="F162" s="112">
        <f>1/L156</f>
        <v>0.1111111111111111</v>
      </c>
      <c r="G162" s="112">
        <f>1/L157</f>
        <v>0.125</v>
      </c>
      <c r="H162" s="112">
        <f>1/L158</f>
        <v>0.1111111111111111</v>
      </c>
      <c r="I162" s="112">
        <f>1/L159</f>
        <v>0.1</v>
      </c>
      <c r="J162" s="112">
        <f>1/L160</f>
        <v>0.125</v>
      </c>
      <c r="K162" s="112">
        <f>1/L161</f>
        <v>0.1</v>
      </c>
      <c r="L162" s="112">
        <v>1</v>
      </c>
      <c r="M162" s="112">
        <f t="shared" ref="M162" si="81">ABS(IF($D38-$D$39&lt;0,1/(($D38-$D$39)+(-1)),IF($D38-$D$39&gt;=0,($D38-$D$39)+1)))</f>
        <v>1</v>
      </c>
      <c r="N162" s="112">
        <f t="shared" ref="N162:N163" si="82">ABS(IF($D38-$D$40&lt;0,1/(($D38-$D$40)+(-1)),IF($D38-$D$40&gt;=0,($D38-$D$40)+1)))</f>
        <v>1</v>
      </c>
      <c r="O162" s="112">
        <f t="shared" ref="O162:O164" si="83">ABS(IF($D38-$D$41&lt;0,1/(($D38-$D$41)+(-1)),IF($D38-$D$41&gt;=0,($D38-$D$41)+1)))</f>
        <v>1</v>
      </c>
      <c r="P162" s="112">
        <f t="shared" ref="P162:P165" si="84">ABS(IF($D38-$D$42&lt;0,1/(($D38-$D$42)+(-1)),IF($D38-$D$42&gt;=0,($D38-$D$42)+1)))</f>
        <v>1</v>
      </c>
      <c r="Q162" s="112">
        <f t="shared" ref="Q162:Q166" si="85">ABS(IF($D38-$D$43&lt;0,1/(($D38-$D$43)+(-1)),IF($D38-$D$43&gt;=0,($D38-$D$43)+1)))</f>
        <v>1</v>
      </c>
      <c r="R162" s="112">
        <f t="shared" ref="R162:R167" si="86">ABS(IF($D38-$D$44&lt;0,1/(($D38-$D$44)+(-1)),IF($D38-$D$44&gt;=0,($D38-$D$44)+1)))</f>
        <v>1</v>
      </c>
      <c r="S162" s="112">
        <f t="shared" ref="S162:S168" si="87">ABS(IF($D38-$D$45&lt;0,1/(($D38-$D$45)+(-1)),IF($D38-$D$45&gt;=0,($D38-$D$45)+1)))</f>
        <v>1</v>
      </c>
      <c r="T162" s="112">
        <f t="shared" ref="T162:T169" si="88">ABS(IF($D38-$D$46&lt;0,1/(($D38-$D$46)+(-1)),IF($D38-$D$46&gt;=0,($D38-$D$46)+1)))</f>
        <v>1</v>
      </c>
      <c r="U162" s="112">
        <f t="shared" ref="U162:U170" si="89">ABS(IF($D38-$D$47&lt;0,1/(($D38-$D$47)+(-1)),IF($D38-$D$47&gt;=0,($D38-$D$47)+1)))</f>
        <v>1</v>
      </c>
      <c r="V162" s="112">
        <f t="shared" ref="V162:V171" si="90">ABS(IF($D38-$D$48&lt;0,1/(($D38-$D$48)+(-1)),IF($D38-$D$48&gt;=0,($D38-$D$48)+1)))</f>
        <v>1</v>
      </c>
    </row>
    <row r="163" spans="1:23" x14ac:dyDescent="0.25">
      <c r="A163" s="112" t="s">
        <v>16</v>
      </c>
      <c r="B163" s="112">
        <f>1/M152</f>
        <v>0.1111111111111111</v>
      </c>
      <c r="C163" s="112">
        <f>1/M153</f>
        <v>0.1111111111111111</v>
      </c>
      <c r="D163" s="112">
        <f>1/M154</f>
        <v>0.1111111111111111</v>
      </c>
      <c r="E163" s="112">
        <f>1/M154</f>
        <v>0.1111111111111111</v>
      </c>
      <c r="F163" s="112">
        <f>1/M156</f>
        <v>0.1111111111111111</v>
      </c>
      <c r="G163" s="112">
        <f>1/M157</f>
        <v>0.125</v>
      </c>
      <c r="H163" s="112">
        <f>1/M158</f>
        <v>0.1111111111111111</v>
      </c>
      <c r="I163" s="112">
        <f>1/M159</f>
        <v>0.1</v>
      </c>
      <c r="J163" s="112">
        <f>1/M160</f>
        <v>0.125</v>
      </c>
      <c r="K163" s="112">
        <f>1/M161</f>
        <v>0.1</v>
      </c>
      <c r="L163" s="112">
        <f>1/M162</f>
        <v>1</v>
      </c>
      <c r="M163" s="112">
        <v>1</v>
      </c>
      <c r="N163" s="112">
        <f t="shared" si="82"/>
        <v>1</v>
      </c>
      <c r="O163" s="112">
        <f t="shared" si="83"/>
        <v>1</v>
      </c>
      <c r="P163" s="112">
        <f t="shared" si="84"/>
        <v>1</v>
      </c>
      <c r="Q163" s="112">
        <f t="shared" si="85"/>
        <v>1</v>
      </c>
      <c r="R163" s="112">
        <f t="shared" si="86"/>
        <v>1</v>
      </c>
      <c r="S163" s="112">
        <f t="shared" si="87"/>
        <v>1</v>
      </c>
      <c r="T163" s="112">
        <f t="shared" si="88"/>
        <v>1</v>
      </c>
      <c r="U163" s="112">
        <f t="shared" si="89"/>
        <v>1</v>
      </c>
      <c r="V163" s="112">
        <f t="shared" si="90"/>
        <v>1</v>
      </c>
    </row>
    <row r="164" spans="1:23" x14ac:dyDescent="0.25">
      <c r="A164" s="112" t="s">
        <v>17</v>
      </c>
      <c r="B164" s="112">
        <f>1/N152</f>
        <v>0.1111111111111111</v>
      </c>
      <c r="C164" s="112">
        <f>1/N153</f>
        <v>0.1111111111111111</v>
      </c>
      <c r="D164" s="112">
        <f>1/N154</f>
        <v>0.1111111111111111</v>
      </c>
      <c r="E164" s="112">
        <f>1/N154</f>
        <v>0.1111111111111111</v>
      </c>
      <c r="F164" s="112">
        <f>1/N156</f>
        <v>0.1111111111111111</v>
      </c>
      <c r="G164" s="112">
        <f>1/N157</f>
        <v>0.125</v>
      </c>
      <c r="H164" s="112">
        <f>1/N158</f>
        <v>0.1111111111111111</v>
      </c>
      <c r="I164" s="112">
        <f>1/N159</f>
        <v>0.1</v>
      </c>
      <c r="J164" s="112">
        <f>1/N160</f>
        <v>0.125</v>
      </c>
      <c r="K164" s="112">
        <f>1/N161</f>
        <v>0.1</v>
      </c>
      <c r="L164" s="112">
        <f>1/N162</f>
        <v>1</v>
      </c>
      <c r="M164" s="112">
        <f>1/N163</f>
        <v>1</v>
      </c>
      <c r="N164" s="112">
        <v>1</v>
      </c>
      <c r="O164" s="112">
        <f t="shared" si="83"/>
        <v>1</v>
      </c>
      <c r="P164" s="112">
        <f t="shared" si="84"/>
        <v>1</v>
      </c>
      <c r="Q164" s="112">
        <f t="shared" si="85"/>
        <v>1</v>
      </c>
      <c r="R164" s="112">
        <f t="shared" si="86"/>
        <v>1</v>
      </c>
      <c r="S164" s="112">
        <f t="shared" si="87"/>
        <v>1</v>
      </c>
      <c r="T164" s="112">
        <f t="shared" si="88"/>
        <v>1</v>
      </c>
      <c r="U164" s="112">
        <f t="shared" si="89"/>
        <v>1</v>
      </c>
      <c r="V164" s="112">
        <f t="shared" si="90"/>
        <v>1</v>
      </c>
    </row>
    <row r="165" spans="1:23" x14ac:dyDescent="0.25">
      <c r="A165" s="112" t="s">
        <v>18</v>
      </c>
      <c r="B165" s="112">
        <f>1/O152</f>
        <v>0.1111111111111111</v>
      </c>
      <c r="C165" s="112">
        <f>1/O153</f>
        <v>0.1111111111111111</v>
      </c>
      <c r="D165" s="112">
        <f>1/O154</f>
        <v>0.1111111111111111</v>
      </c>
      <c r="E165" s="112">
        <f>1/O154</f>
        <v>0.1111111111111111</v>
      </c>
      <c r="F165" s="112">
        <f>1/O156</f>
        <v>0.1111111111111111</v>
      </c>
      <c r="G165" s="112">
        <f>1/O157</f>
        <v>0.125</v>
      </c>
      <c r="H165" s="112">
        <f>1/O158</f>
        <v>0.1111111111111111</v>
      </c>
      <c r="I165" s="112">
        <f>1/O159</f>
        <v>0.1</v>
      </c>
      <c r="J165" s="112">
        <f>1/O160</f>
        <v>0.125</v>
      </c>
      <c r="K165" s="112">
        <f>1/O161</f>
        <v>0.1</v>
      </c>
      <c r="L165" s="112">
        <f>1/O162</f>
        <v>1</v>
      </c>
      <c r="M165" s="112">
        <f>1/O163</f>
        <v>1</v>
      </c>
      <c r="N165" s="112">
        <f>1/O164</f>
        <v>1</v>
      </c>
      <c r="O165" s="112">
        <v>1</v>
      </c>
      <c r="P165" s="112">
        <f t="shared" si="84"/>
        <v>1</v>
      </c>
      <c r="Q165" s="112">
        <f t="shared" si="85"/>
        <v>1</v>
      </c>
      <c r="R165" s="112">
        <f t="shared" si="86"/>
        <v>1</v>
      </c>
      <c r="S165" s="112">
        <f t="shared" si="87"/>
        <v>1</v>
      </c>
      <c r="T165" s="112">
        <f t="shared" si="88"/>
        <v>1</v>
      </c>
      <c r="U165" s="112">
        <f t="shared" si="89"/>
        <v>1</v>
      </c>
      <c r="V165" s="112">
        <f t="shared" si="90"/>
        <v>1</v>
      </c>
    </row>
    <row r="166" spans="1:23" x14ac:dyDescent="0.25">
      <c r="A166" s="112" t="s">
        <v>19</v>
      </c>
      <c r="B166" s="112">
        <f>1/P152</f>
        <v>0.1111111111111111</v>
      </c>
      <c r="C166" s="112">
        <f>1/P153</f>
        <v>0.1111111111111111</v>
      </c>
      <c r="D166" s="112">
        <f>1/P154</f>
        <v>0.1111111111111111</v>
      </c>
      <c r="E166" s="112">
        <f>1/P154</f>
        <v>0.1111111111111111</v>
      </c>
      <c r="F166" s="112">
        <f>1/P156</f>
        <v>0.1111111111111111</v>
      </c>
      <c r="G166" s="112">
        <f>1/P157</f>
        <v>0.125</v>
      </c>
      <c r="H166" s="112">
        <f>1/P158</f>
        <v>0.1111111111111111</v>
      </c>
      <c r="I166" s="112">
        <f>1/P159</f>
        <v>0.1</v>
      </c>
      <c r="J166" s="112">
        <f>1/P160</f>
        <v>0.125</v>
      </c>
      <c r="K166" s="112">
        <f>1/P161</f>
        <v>0.1</v>
      </c>
      <c r="L166" s="112">
        <f>1/P162</f>
        <v>1</v>
      </c>
      <c r="M166" s="112">
        <f>1/P163</f>
        <v>1</v>
      </c>
      <c r="N166" s="112">
        <f>1/P164</f>
        <v>1</v>
      </c>
      <c r="O166" s="112">
        <f>1/P165</f>
        <v>1</v>
      </c>
      <c r="P166" s="112">
        <v>1</v>
      </c>
      <c r="Q166" s="112">
        <f t="shared" si="85"/>
        <v>1</v>
      </c>
      <c r="R166" s="112">
        <f t="shared" si="86"/>
        <v>1</v>
      </c>
      <c r="S166" s="112">
        <f t="shared" si="87"/>
        <v>1</v>
      </c>
      <c r="T166" s="112">
        <f t="shared" si="88"/>
        <v>1</v>
      </c>
      <c r="U166" s="112">
        <f t="shared" si="89"/>
        <v>1</v>
      </c>
      <c r="V166" s="112">
        <f t="shared" si="90"/>
        <v>1</v>
      </c>
    </row>
    <row r="167" spans="1:23" x14ac:dyDescent="0.25">
      <c r="A167" s="112" t="s">
        <v>51</v>
      </c>
      <c r="B167" s="112">
        <f>1/Q152</f>
        <v>0.1111111111111111</v>
      </c>
      <c r="C167" s="112">
        <f>1/Q153</f>
        <v>0.1111111111111111</v>
      </c>
      <c r="D167" s="112">
        <f>1/Q154</f>
        <v>0.1111111111111111</v>
      </c>
      <c r="E167" s="112">
        <f>1/Q154</f>
        <v>0.1111111111111111</v>
      </c>
      <c r="F167" s="112">
        <f>1/Q156</f>
        <v>0.1111111111111111</v>
      </c>
      <c r="G167" s="112">
        <f>1/Q157</f>
        <v>0.125</v>
      </c>
      <c r="H167" s="112">
        <f>1/Q158</f>
        <v>0.1111111111111111</v>
      </c>
      <c r="I167" s="112">
        <f>1/Q159</f>
        <v>0.1</v>
      </c>
      <c r="J167" s="112">
        <f>1/Q160</f>
        <v>0.125</v>
      </c>
      <c r="K167" s="112">
        <f>1/Q161</f>
        <v>0.1</v>
      </c>
      <c r="L167" s="112">
        <f>1/Q162</f>
        <v>1</v>
      </c>
      <c r="M167" s="112">
        <f>1/Q163</f>
        <v>1</v>
      </c>
      <c r="N167" s="112">
        <f>1/Q164</f>
        <v>1</v>
      </c>
      <c r="O167" s="112">
        <f>1/Q165</f>
        <v>1</v>
      </c>
      <c r="P167" s="112">
        <f>1/Q166</f>
        <v>1</v>
      </c>
      <c r="Q167" s="112">
        <v>1</v>
      </c>
      <c r="R167" s="112">
        <f t="shared" si="86"/>
        <v>1</v>
      </c>
      <c r="S167" s="112">
        <f t="shared" si="87"/>
        <v>1</v>
      </c>
      <c r="T167" s="112">
        <f t="shared" si="88"/>
        <v>1</v>
      </c>
      <c r="U167" s="112">
        <f t="shared" si="89"/>
        <v>1</v>
      </c>
      <c r="V167" s="112">
        <f t="shared" si="90"/>
        <v>1</v>
      </c>
    </row>
    <row r="168" spans="1:23" x14ac:dyDescent="0.25">
      <c r="A168" s="112" t="s">
        <v>52</v>
      </c>
      <c r="B168" s="112">
        <f>1/R152</f>
        <v>0.1111111111111111</v>
      </c>
      <c r="C168" s="112">
        <f>1/R153</f>
        <v>0.1111111111111111</v>
      </c>
      <c r="D168" s="112">
        <f>1/R154</f>
        <v>0.1111111111111111</v>
      </c>
      <c r="E168" s="112">
        <f>1/R154</f>
        <v>0.1111111111111111</v>
      </c>
      <c r="F168" s="112">
        <f>1/R156</f>
        <v>0.1111111111111111</v>
      </c>
      <c r="G168" s="112">
        <f>1/R157</f>
        <v>0.125</v>
      </c>
      <c r="H168" s="112">
        <f>1/R158</f>
        <v>0.1111111111111111</v>
      </c>
      <c r="I168" s="112">
        <f>1/R159</f>
        <v>0.1</v>
      </c>
      <c r="J168" s="112">
        <f>1/R160</f>
        <v>0.125</v>
      </c>
      <c r="K168" s="112">
        <f>1/R161</f>
        <v>0.1</v>
      </c>
      <c r="L168" s="112">
        <f>1/R162</f>
        <v>1</v>
      </c>
      <c r="M168" s="112">
        <f>1/R163</f>
        <v>1</v>
      </c>
      <c r="N168" s="112">
        <f>1/R164</f>
        <v>1</v>
      </c>
      <c r="O168" s="112">
        <f>1/R165</f>
        <v>1</v>
      </c>
      <c r="P168" s="112">
        <f>1/R166</f>
        <v>1</v>
      </c>
      <c r="Q168" s="112">
        <f>1/R167</f>
        <v>1</v>
      </c>
      <c r="R168" s="112">
        <v>1</v>
      </c>
      <c r="S168" s="112">
        <f t="shared" si="87"/>
        <v>1</v>
      </c>
      <c r="T168" s="112">
        <f t="shared" si="88"/>
        <v>1</v>
      </c>
      <c r="U168" s="112">
        <f t="shared" si="89"/>
        <v>1</v>
      </c>
      <c r="V168" s="112">
        <f t="shared" si="90"/>
        <v>1</v>
      </c>
    </row>
    <row r="169" spans="1:23" x14ac:dyDescent="0.25">
      <c r="A169" s="112" t="s">
        <v>53</v>
      </c>
      <c r="B169" s="112">
        <f>1/S152</f>
        <v>0.1111111111111111</v>
      </c>
      <c r="C169" s="112">
        <f>1/S153</f>
        <v>0.1111111111111111</v>
      </c>
      <c r="D169" s="112">
        <f>1/S154</f>
        <v>0.1111111111111111</v>
      </c>
      <c r="E169" s="112">
        <f>1/S154</f>
        <v>0.1111111111111111</v>
      </c>
      <c r="F169" s="112">
        <f>1/S156</f>
        <v>0.1111111111111111</v>
      </c>
      <c r="G169" s="112">
        <f>1/S157</f>
        <v>0.125</v>
      </c>
      <c r="H169" s="112">
        <f>1/S158</f>
        <v>0.1111111111111111</v>
      </c>
      <c r="I169" s="112">
        <f>1/S159</f>
        <v>0.1</v>
      </c>
      <c r="J169" s="112">
        <f>1/S160</f>
        <v>0.125</v>
      </c>
      <c r="K169" s="112">
        <f>1/S161</f>
        <v>0.1</v>
      </c>
      <c r="L169" s="112">
        <f>1/S162</f>
        <v>1</v>
      </c>
      <c r="M169" s="112">
        <f>1/S163</f>
        <v>1</v>
      </c>
      <c r="N169" s="112">
        <f>1/S164</f>
        <v>1</v>
      </c>
      <c r="O169" s="112">
        <f>1/S165</f>
        <v>1</v>
      </c>
      <c r="P169" s="112">
        <f>1/S166</f>
        <v>1</v>
      </c>
      <c r="Q169" s="112">
        <f>1/S167</f>
        <v>1</v>
      </c>
      <c r="R169" s="112">
        <f>1/S168</f>
        <v>1</v>
      </c>
      <c r="S169" s="112">
        <v>1</v>
      </c>
      <c r="T169" s="112">
        <f t="shared" si="88"/>
        <v>1</v>
      </c>
      <c r="U169" s="112">
        <f t="shared" si="89"/>
        <v>1</v>
      </c>
      <c r="V169" s="112">
        <f t="shared" si="90"/>
        <v>1</v>
      </c>
    </row>
    <row r="170" spans="1:23" x14ac:dyDescent="0.25">
      <c r="A170" s="112" t="s">
        <v>54</v>
      </c>
      <c r="B170" s="112">
        <f>1/T152</f>
        <v>0.1111111111111111</v>
      </c>
      <c r="C170" s="112">
        <f>1/T153</f>
        <v>0.1111111111111111</v>
      </c>
      <c r="D170" s="112">
        <f>1/T154</f>
        <v>0.1111111111111111</v>
      </c>
      <c r="E170" s="112">
        <f>1/T154</f>
        <v>0.1111111111111111</v>
      </c>
      <c r="F170" s="112">
        <f>1/T156</f>
        <v>0.1111111111111111</v>
      </c>
      <c r="G170" s="112">
        <f>1/T157</f>
        <v>0.125</v>
      </c>
      <c r="H170" s="112">
        <f>1/T158</f>
        <v>0.1111111111111111</v>
      </c>
      <c r="I170" s="112">
        <f>1/T159</f>
        <v>0.1</v>
      </c>
      <c r="J170" s="112">
        <f>1/T160</f>
        <v>0.125</v>
      </c>
      <c r="K170" s="112">
        <f>1/T161</f>
        <v>0.1</v>
      </c>
      <c r="L170" s="112">
        <f>1/T162</f>
        <v>1</v>
      </c>
      <c r="M170" s="112">
        <f>1/T163</f>
        <v>1</v>
      </c>
      <c r="N170" s="112">
        <f>1/T164</f>
        <v>1</v>
      </c>
      <c r="O170" s="112">
        <f>1/T165</f>
        <v>1</v>
      </c>
      <c r="P170" s="112">
        <f>1/T166</f>
        <v>1</v>
      </c>
      <c r="Q170" s="112">
        <f>1/T167</f>
        <v>1</v>
      </c>
      <c r="R170" s="112">
        <f>1/T168</f>
        <v>1</v>
      </c>
      <c r="S170" s="112">
        <f>1/T169</f>
        <v>1</v>
      </c>
      <c r="T170" s="112">
        <v>1</v>
      </c>
      <c r="U170" s="112">
        <f t="shared" si="89"/>
        <v>1</v>
      </c>
      <c r="V170" s="112">
        <f t="shared" si="90"/>
        <v>1</v>
      </c>
    </row>
    <row r="171" spans="1:23" x14ac:dyDescent="0.25">
      <c r="A171" s="112" t="s">
        <v>55</v>
      </c>
      <c r="B171" s="112">
        <f>1/U152</f>
        <v>0.1111111111111111</v>
      </c>
      <c r="C171" s="112">
        <f>1/U153</f>
        <v>0.1111111111111111</v>
      </c>
      <c r="D171" s="112">
        <f>1/U154</f>
        <v>0.1111111111111111</v>
      </c>
      <c r="E171" s="112">
        <f>1/U154</f>
        <v>0.1111111111111111</v>
      </c>
      <c r="F171" s="112">
        <f>1/U156</f>
        <v>0.1111111111111111</v>
      </c>
      <c r="G171" s="112">
        <f>1/U157</f>
        <v>0.125</v>
      </c>
      <c r="H171" s="112">
        <f>1/U158</f>
        <v>0.1111111111111111</v>
      </c>
      <c r="I171" s="112">
        <f>1/U159</f>
        <v>0.1</v>
      </c>
      <c r="J171" s="112">
        <f>1/U160</f>
        <v>0.125</v>
      </c>
      <c r="K171" s="112">
        <f>1/U161</f>
        <v>0.1</v>
      </c>
      <c r="L171" s="112">
        <f>1/U162</f>
        <v>1</v>
      </c>
      <c r="M171" s="112">
        <f>1/U163</f>
        <v>1</v>
      </c>
      <c r="N171" s="112">
        <f>1/U164</f>
        <v>1</v>
      </c>
      <c r="O171" s="112">
        <f>1/U165</f>
        <v>1</v>
      </c>
      <c r="P171" s="112">
        <f>1/U166</f>
        <v>1</v>
      </c>
      <c r="Q171" s="112">
        <f>1/U167</f>
        <v>1</v>
      </c>
      <c r="R171" s="112">
        <f>1/U168</f>
        <v>1</v>
      </c>
      <c r="S171" s="112">
        <f>1/U169</f>
        <v>1</v>
      </c>
      <c r="T171" s="112">
        <f>1/U170</f>
        <v>1</v>
      </c>
      <c r="U171" s="112">
        <v>1</v>
      </c>
      <c r="V171" s="112">
        <f t="shared" si="90"/>
        <v>1</v>
      </c>
    </row>
    <row r="172" spans="1:23" x14ac:dyDescent="0.25">
      <c r="A172" s="112" t="s">
        <v>56</v>
      </c>
      <c r="B172" s="112">
        <f>1/V152</f>
        <v>0.1111111111111111</v>
      </c>
      <c r="C172" s="112">
        <f>1/V153</f>
        <v>0.1111111111111111</v>
      </c>
      <c r="D172" s="112">
        <f>1/V154</f>
        <v>0.1111111111111111</v>
      </c>
      <c r="E172" s="112">
        <f>1/V154</f>
        <v>0.1111111111111111</v>
      </c>
      <c r="F172" s="112">
        <f>1/V156</f>
        <v>0.1111111111111111</v>
      </c>
      <c r="G172" s="112">
        <f>1/V157</f>
        <v>0.125</v>
      </c>
      <c r="H172" s="112">
        <f>1/V158</f>
        <v>0.1111111111111111</v>
      </c>
      <c r="I172" s="112">
        <f>1/V159</f>
        <v>0.1</v>
      </c>
      <c r="J172" s="112">
        <f>1/V160</f>
        <v>0.125</v>
      </c>
      <c r="K172" s="112">
        <f>1/V161</f>
        <v>0.1</v>
      </c>
      <c r="L172" s="112">
        <f>1/V162</f>
        <v>1</v>
      </c>
      <c r="M172" s="112">
        <f>1/V163</f>
        <v>1</v>
      </c>
      <c r="N172" s="112">
        <f>1/V164</f>
        <v>1</v>
      </c>
      <c r="O172" s="112">
        <f>1/V165</f>
        <v>1</v>
      </c>
      <c r="P172" s="112">
        <f>1/V166</f>
        <v>1</v>
      </c>
      <c r="Q172" s="112">
        <f>1/V167</f>
        <v>1</v>
      </c>
      <c r="R172" s="112">
        <f>1/V168</f>
        <v>1</v>
      </c>
      <c r="S172" s="112">
        <f>1/V169</f>
        <v>1</v>
      </c>
      <c r="T172" s="112">
        <f>1/V170</f>
        <v>1</v>
      </c>
      <c r="U172" s="112">
        <f>1/V171</f>
        <v>1</v>
      </c>
      <c r="V172" s="112">
        <v>1</v>
      </c>
    </row>
    <row r="173" spans="1:23" x14ac:dyDescent="0.25">
      <c r="A173" s="112" t="s">
        <v>43</v>
      </c>
      <c r="B173" s="112">
        <f t="shared" ref="B173:V173" si="91">SUM(B152:B172)</f>
        <v>12.222222222222218</v>
      </c>
      <c r="C173" s="112">
        <f t="shared" si="91"/>
        <v>12.222222222222218</v>
      </c>
      <c r="D173" s="112">
        <f t="shared" si="91"/>
        <v>12.222222222222218</v>
      </c>
      <c r="E173" s="112">
        <f t="shared" si="91"/>
        <v>12.222222222222218</v>
      </c>
      <c r="F173" s="112">
        <f t="shared" si="91"/>
        <v>12.222222222222218</v>
      </c>
      <c r="G173" s="112">
        <f t="shared" si="91"/>
        <v>21.375</v>
      </c>
      <c r="H173" s="112">
        <f t="shared" si="91"/>
        <v>12.222222222222218</v>
      </c>
      <c r="I173" s="112">
        <f t="shared" si="91"/>
        <v>6.7666666666666631</v>
      </c>
      <c r="J173" s="112">
        <f t="shared" si="91"/>
        <v>21.375</v>
      </c>
      <c r="K173" s="112">
        <f t="shared" si="91"/>
        <v>6.7666666666666631</v>
      </c>
      <c r="L173" s="112">
        <f t="shared" si="91"/>
        <v>101</v>
      </c>
      <c r="M173" s="112">
        <f t="shared" si="91"/>
        <v>101</v>
      </c>
      <c r="N173" s="112">
        <f t="shared" si="91"/>
        <v>101</v>
      </c>
      <c r="O173" s="112">
        <f t="shared" si="91"/>
        <v>101</v>
      </c>
      <c r="P173" s="112">
        <f t="shared" si="91"/>
        <v>101</v>
      </c>
      <c r="Q173" s="112">
        <f t="shared" si="91"/>
        <v>101</v>
      </c>
      <c r="R173" s="112">
        <f t="shared" si="91"/>
        <v>101</v>
      </c>
      <c r="S173" s="112">
        <f t="shared" si="91"/>
        <v>101</v>
      </c>
      <c r="T173" s="112">
        <f t="shared" si="91"/>
        <v>101</v>
      </c>
      <c r="U173" s="112">
        <f t="shared" si="91"/>
        <v>101</v>
      </c>
      <c r="V173" s="112">
        <f t="shared" si="91"/>
        <v>101</v>
      </c>
    </row>
    <row r="175" spans="1:23" x14ac:dyDescent="0.25">
      <c r="A175" s="112" t="s">
        <v>394</v>
      </c>
    </row>
    <row r="176" spans="1:23" x14ac:dyDescent="0.25">
      <c r="A176" s="112" t="s">
        <v>20</v>
      </c>
      <c r="B176" s="112" t="s">
        <v>5</v>
      </c>
      <c r="C176" s="112" t="s">
        <v>6</v>
      </c>
      <c r="D176" s="112" t="s">
        <v>7</v>
      </c>
      <c r="E176" s="112" t="s">
        <v>8</v>
      </c>
      <c r="F176" s="112" t="s">
        <v>9</v>
      </c>
      <c r="G176" s="112" t="s">
        <v>10</v>
      </c>
      <c r="H176" s="112" t="s">
        <v>11</v>
      </c>
      <c r="I176" s="112" t="s">
        <v>12</v>
      </c>
      <c r="J176" s="112" t="s">
        <v>13</v>
      </c>
      <c r="K176" s="112" t="s">
        <v>14</v>
      </c>
      <c r="L176" s="112" t="s">
        <v>15</v>
      </c>
      <c r="M176" s="112" t="s">
        <v>16</v>
      </c>
      <c r="N176" s="112" t="s">
        <v>17</v>
      </c>
      <c r="O176" s="112" t="s">
        <v>18</v>
      </c>
      <c r="P176" s="112" t="s">
        <v>19</v>
      </c>
      <c r="Q176" s="112" t="s">
        <v>51</v>
      </c>
      <c r="R176" s="112" t="s">
        <v>52</v>
      </c>
      <c r="S176" s="112" t="s">
        <v>53</v>
      </c>
      <c r="T176" s="112" t="s">
        <v>54</v>
      </c>
      <c r="U176" s="112" t="s">
        <v>55</v>
      </c>
      <c r="V176" s="112" t="s">
        <v>56</v>
      </c>
      <c r="W176" s="112" t="s">
        <v>222</v>
      </c>
    </row>
    <row r="177" spans="1:23" x14ac:dyDescent="0.25">
      <c r="A177" s="112" t="s">
        <v>5</v>
      </c>
      <c r="B177" s="112">
        <f t="shared" ref="B177:V189" si="92">B152/B$173</f>
        <v>8.1818181818181845E-2</v>
      </c>
      <c r="C177" s="112">
        <f t="shared" si="92"/>
        <v>8.1818181818181845E-2</v>
      </c>
      <c r="D177" s="112">
        <f t="shared" si="92"/>
        <v>8.1818181818181845E-2</v>
      </c>
      <c r="E177" s="112">
        <f t="shared" si="92"/>
        <v>8.1818181818181845E-2</v>
      </c>
      <c r="F177" s="112">
        <f t="shared" si="92"/>
        <v>8.1818181818181845E-2</v>
      </c>
      <c r="G177" s="112">
        <f t="shared" si="92"/>
        <v>9.3567251461988299E-2</v>
      </c>
      <c r="H177" s="112">
        <f t="shared" si="92"/>
        <v>8.1818181818181845E-2</v>
      </c>
      <c r="I177" s="112">
        <f t="shared" si="92"/>
        <v>7.3891625615763581E-2</v>
      </c>
      <c r="J177" s="112">
        <f t="shared" si="92"/>
        <v>9.3567251461988299E-2</v>
      </c>
      <c r="K177" s="112">
        <f t="shared" si="92"/>
        <v>7.3891625615763581E-2</v>
      </c>
      <c r="L177" s="112">
        <f t="shared" si="92"/>
        <v>8.9108910891089105E-2</v>
      </c>
      <c r="M177" s="112">
        <f t="shared" si="92"/>
        <v>8.9108910891089105E-2</v>
      </c>
      <c r="N177" s="112">
        <f t="shared" si="92"/>
        <v>8.9108910891089105E-2</v>
      </c>
      <c r="O177" s="112">
        <f t="shared" si="92"/>
        <v>8.9108910891089105E-2</v>
      </c>
      <c r="P177" s="112">
        <f t="shared" si="92"/>
        <v>8.9108910891089105E-2</v>
      </c>
      <c r="Q177" s="112">
        <f t="shared" si="92"/>
        <v>8.9108910891089105E-2</v>
      </c>
      <c r="R177" s="112">
        <f t="shared" si="92"/>
        <v>8.9108910891089105E-2</v>
      </c>
      <c r="S177" s="112">
        <f t="shared" si="92"/>
        <v>8.9108910891089105E-2</v>
      </c>
      <c r="T177" s="112">
        <f t="shared" si="92"/>
        <v>8.9108910891089105E-2</v>
      </c>
      <c r="U177" s="112">
        <f t="shared" si="92"/>
        <v>8.9108910891089105E-2</v>
      </c>
      <c r="V177" s="112">
        <f t="shared" si="92"/>
        <v>8.9108910891089105E-2</v>
      </c>
      <c r="W177" s="112">
        <f t="shared" ref="W177:W197" si="93">AVERAGE(B177:V177)</f>
        <v>8.6001184041265499E-2</v>
      </c>
    </row>
    <row r="178" spans="1:23" x14ac:dyDescent="0.25">
      <c r="A178" s="112" t="s">
        <v>6</v>
      </c>
      <c r="B178" s="112">
        <f t="shared" si="92"/>
        <v>8.1818181818181845E-2</v>
      </c>
      <c r="C178" s="112">
        <f t="shared" si="92"/>
        <v>8.1818181818181845E-2</v>
      </c>
      <c r="D178" s="112">
        <f t="shared" si="92"/>
        <v>8.1818181818181845E-2</v>
      </c>
      <c r="E178" s="112">
        <f t="shared" si="92"/>
        <v>8.1818181818181845E-2</v>
      </c>
      <c r="F178" s="112">
        <f t="shared" si="92"/>
        <v>8.1818181818181845E-2</v>
      </c>
      <c r="G178" s="112">
        <f t="shared" si="92"/>
        <v>9.3567251461988299E-2</v>
      </c>
      <c r="H178" s="112">
        <f t="shared" si="92"/>
        <v>8.1818181818181845E-2</v>
      </c>
      <c r="I178" s="112">
        <f t="shared" si="92"/>
        <v>7.3891625615763581E-2</v>
      </c>
      <c r="J178" s="112">
        <f t="shared" si="92"/>
        <v>9.3567251461988299E-2</v>
      </c>
      <c r="K178" s="112">
        <f t="shared" si="92"/>
        <v>7.3891625615763581E-2</v>
      </c>
      <c r="L178" s="112">
        <f t="shared" si="92"/>
        <v>8.9108910891089105E-2</v>
      </c>
      <c r="M178" s="112">
        <f t="shared" si="92"/>
        <v>8.9108910891089105E-2</v>
      </c>
      <c r="N178" s="112">
        <f t="shared" si="92"/>
        <v>8.9108910891089105E-2</v>
      </c>
      <c r="O178" s="112">
        <f t="shared" si="92"/>
        <v>8.9108910891089105E-2</v>
      </c>
      <c r="P178" s="112">
        <f t="shared" si="92"/>
        <v>8.9108910891089105E-2</v>
      </c>
      <c r="Q178" s="112">
        <f t="shared" si="92"/>
        <v>8.9108910891089105E-2</v>
      </c>
      <c r="R178" s="112">
        <f t="shared" si="92"/>
        <v>8.9108910891089105E-2</v>
      </c>
      <c r="S178" s="112">
        <f t="shared" si="92"/>
        <v>8.9108910891089105E-2</v>
      </c>
      <c r="T178" s="112">
        <f t="shared" si="92"/>
        <v>8.9108910891089105E-2</v>
      </c>
      <c r="U178" s="112">
        <f t="shared" si="92"/>
        <v>8.9108910891089105E-2</v>
      </c>
      <c r="V178" s="112">
        <f t="shared" si="92"/>
        <v>8.9108910891089105E-2</v>
      </c>
      <c r="W178" s="112">
        <f t="shared" si="93"/>
        <v>8.6001184041265499E-2</v>
      </c>
    </row>
    <row r="179" spans="1:23" x14ac:dyDescent="0.25">
      <c r="A179" s="112" t="s">
        <v>7</v>
      </c>
      <c r="B179" s="112">
        <f t="shared" si="92"/>
        <v>8.1818181818181845E-2</v>
      </c>
      <c r="C179" s="112">
        <f t="shared" si="92"/>
        <v>8.1818181818181845E-2</v>
      </c>
      <c r="D179" s="112">
        <f t="shared" si="92"/>
        <v>8.1818181818181845E-2</v>
      </c>
      <c r="E179" s="112">
        <f t="shared" si="92"/>
        <v>8.1818181818181845E-2</v>
      </c>
      <c r="F179" s="112">
        <f t="shared" si="92"/>
        <v>8.1818181818181845E-2</v>
      </c>
      <c r="G179" s="112">
        <f t="shared" si="92"/>
        <v>9.3567251461988299E-2</v>
      </c>
      <c r="H179" s="112">
        <f t="shared" si="92"/>
        <v>8.1818181818181845E-2</v>
      </c>
      <c r="I179" s="112">
        <f t="shared" si="92"/>
        <v>7.3891625615763581E-2</v>
      </c>
      <c r="J179" s="112">
        <f t="shared" si="92"/>
        <v>9.3567251461988299E-2</v>
      </c>
      <c r="K179" s="112">
        <f t="shared" si="92"/>
        <v>7.3891625615763581E-2</v>
      </c>
      <c r="L179" s="112">
        <f t="shared" si="92"/>
        <v>8.9108910891089105E-2</v>
      </c>
      <c r="M179" s="112">
        <f t="shared" si="92"/>
        <v>8.9108910891089105E-2</v>
      </c>
      <c r="N179" s="112">
        <f t="shared" si="92"/>
        <v>8.9108910891089105E-2</v>
      </c>
      <c r="O179" s="112">
        <f t="shared" si="92"/>
        <v>8.9108910891089105E-2</v>
      </c>
      <c r="P179" s="112">
        <f t="shared" si="92"/>
        <v>8.9108910891089105E-2</v>
      </c>
      <c r="Q179" s="112">
        <f t="shared" si="92"/>
        <v>8.9108910891089105E-2</v>
      </c>
      <c r="R179" s="112">
        <f t="shared" si="92"/>
        <v>8.9108910891089105E-2</v>
      </c>
      <c r="S179" s="112">
        <f t="shared" si="92"/>
        <v>8.9108910891089105E-2</v>
      </c>
      <c r="T179" s="112">
        <f t="shared" si="92"/>
        <v>8.9108910891089105E-2</v>
      </c>
      <c r="U179" s="112">
        <f t="shared" si="92"/>
        <v>8.9108910891089105E-2</v>
      </c>
      <c r="V179" s="112">
        <f t="shared" si="92"/>
        <v>8.9108910891089105E-2</v>
      </c>
      <c r="W179" s="112">
        <f t="shared" si="93"/>
        <v>8.6001184041265499E-2</v>
      </c>
    </row>
    <row r="180" spans="1:23" x14ac:dyDescent="0.25">
      <c r="A180" s="112" t="s">
        <v>8</v>
      </c>
      <c r="B180" s="112">
        <f t="shared" si="92"/>
        <v>8.1818181818181845E-2</v>
      </c>
      <c r="C180" s="112">
        <f t="shared" si="92"/>
        <v>8.1818181818181845E-2</v>
      </c>
      <c r="D180" s="112">
        <f t="shared" si="92"/>
        <v>8.1818181818181845E-2</v>
      </c>
      <c r="E180" s="112">
        <f t="shared" si="92"/>
        <v>8.1818181818181845E-2</v>
      </c>
      <c r="F180" s="112">
        <f t="shared" si="92"/>
        <v>8.1818181818181845E-2</v>
      </c>
      <c r="G180" s="112">
        <f t="shared" si="92"/>
        <v>9.3567251461988299E-2</v>
      </c>
      <c r="H180" s="112">
        <f t="shared" si="92"/>
        <v>8.1818181818181845E-2</v>
      </c>
      <c r="I180" s="112">
        <f t="shared" si="92"/>
        <v>7.3891625615763581E-2</v>
      </c>
      <c r="J180" s="112">
        <f t="shared" si="92"/>
        <v>9.3567251461988299E-2</v>
      </c>
      <c r="K180" s="112">
        <f t="shared" si="92"/>
        <v>7.3891625615763581E-2</v>
      </c>
      <c r="L180" s="112">
        <f t="shared" si="92"/>
        <v>8.9108910891089105E-2</v>
      </c>
      <c r="M180" s="112">
        <f t="shared" si="92"/>
        <v>8.9108910891089105E-2</v>
      </c>
      <c r="N180" s="112">
        <f t="shared" si="92"/>
        <v>8.9108910891089105E-2</v>
      </c>
      <c r="O180" s="112">
        <f t="shared" si="92"/>
        <v>8.9108910891089105E-2</v>
      </c>
      <c r="P180" s="112">
        <f t="shared" si="92"/>
        <v>8.9108910891089105E-2</v>
      </c>
      <c r="Q180" s="112">
        <f t="shared" si="92"/>
        <v>8.9108910891089105E-2</v>
      </c>
      <c r="R180" s="112">
        <f t="shared" si="92"/>
        <v>8.9108910891089105E-2</v>
      </c>
      <c r="S180" s="112">
        <f t="shared" si="92"/>
        <v>8.9108910891089105E-2</v>
      </c>
      <c r="T180" s="112">
        <f t="shared" si="92"/>
        <v>8.9108910891089105E-2</v>
      </c>
      <c r="U180" s="112">
        <f t="shared" si="92"/>
        <v>8.9108910891089105E-2</v>
      </c>
      <c r="V180" s="112">
        <f t="shared" si="92"/>
        <v>8.9108910891089105E-2</v>
      </c>
      <c r="W180" s="112">
        <f t="shared" si="93"/>
        <v>8.6001184041265499E-2</v>
      </c>
    </row>
    <row r="181" spans="1:23" x14ac:dyDescent="0.25">
      <c r="A181" s="112" t="s">
        <v>9</v>
      </c>
      <c r="B181" s="112">
        <f t="shared" si="92"/>
        <v>8.1818181818181845E-2</v>
      </c>
      <c r="C181" s="112">
        <f t="shared" si="92"/>
        <v>8.1818181818181845E-2</v>
      </c>
      <c r="D181" s="112">
        <f t="shared" si="92"/>
        <v>8.1818181818181845E-2</v>
      </c>
      <c r="E181" s="112">
        <f t="shared" si="92"/>
        <v>8.1818181818181845E-2</v>
      </c>
      <c r="F181" s="112">
        <f t="shared" si="92"/>
        <v>8.1818181818181845E-2</v>
      </c>
      <c r="G181" s="112">
        <f t="shared" si="92"/>
        <v>9.3567251461988299E-2</v>
      </c>
      <c r="H181" s="112">
        <f t="shared" si="92"/>
        <v>8.1818181818181845E-2</v>
      </c>
      <c r="I181" s="112">
        <f t="shared" si="92"/>
        <v>7.3891625615763581E-2</v>
      </c>
      <c r="J181" s="112">
        <f t="shared" si="92"/>
        <v>9.3567251461988299E-2</v>
      </c>
      <c r="K181" s="112">
        <f t="shared" si="92"/>
        <v>7.3891625615763581E-2</v>
      </c>
      <c r="L181" s="112">
        <f t="shared" si="92"/>
        <v>8.9108910891089105E-2</v>
      </c>
      <c r="M181" s="112">
        <f t="shared" si="92"/>
        <v>8.9108910891089105E-2</v>
      </c>
      <c r="N181" s="112">
        <f t="shared" si="92"/>
        <v>8.9108910891089105E-2</v>
      </c>
      <c r="O181" s="112">
        <f t="shared" si="92"/>
        <v>8.9108910891089105E-2</v>
      </c>
      <c r="P181" s="112">
        <f t="shared" si="92"/>
        <v>8.9108910891089105E-2</v>
      </c>
      <c r="Q181" s="112">
        <f t="shared" si="92"/>
        <v>8.9108910891089105E-2</v>
      </c>
      <c r="R181" s="112">
        <f t="shared" si="92"/>
        <v>8.9108910891089105E-2</v>
      </c>
      <c r="S181" s="112">
        <f t="shared" si="92"/>
        <v>8.9108910891089105E-2</v>
      </c>
      <c r="T181" s="112">
        <f t="shared" si="92"/>
        <v>8.9108910891089105E-2</v>
      </c>
      <c r="U181" s="112">
        <f t="shared" si="92"/>
        <v>8.9108910891089105E-2</v>
      </c>
      <c r="V181" s="112">
        <f t="shared" si="92"/>
        <v>8.9108910891089105E-2</v>
      </c>
      <c r="W181" s="112">
        <f t="shared" si="93"/>
        <v>8.6001184041265499E-2</v>
      </c>
    </row>
    <row r="182" spans="1:23" x14ac:dyDescent="0.25">
      <c r="A182" s="112" t="s">
        <v>10</v>
      </c>
      <c r="B182" s="112">
        <f t="shared" si="92"/>
        <v>4.0909090909090923E-2</v>
      </c>
      <c r="C182" s="112">
        <f t="shared" si="92"/>
        <v>4.0909090909090923E-2</v>
      </c>
      <c r="D182" s="112">
        <f t="shared" si="92"/>
        <v>4.0909090909090923E-2</v>
      </c>
      <c r="E182" s="112">
        <f t="shared" si="92"/>
        <v>4.0909090909090923E-2</v>
      </c>
      <c r="F182" s="112">
        <f t="shared" si="92"/>
        <v>4.0909090909090923E-2</v>
      </c>
      <c r="G182" s="112">
        <f t="shared" si="92"/>
        <v>4.6783625730994149E-2</v>
      </c>
      <c r="H182" s="112">
        <f t="shared" si="92"/>
        <v>4.0909090909090923E-2</v>
      </c>
      <c r="I182" s="112">
        <f t="shared" si="92"/>
        <v>4.9261083743842388E-2</v>
      </c>
      <c r="J182" s="112">
        <f t="shared" si="92"/>
        <v>4.6783625730994149E-2</v>
      </c>
      <c r="K182" s="112">
        <f t="shared" si="92"/>
        <v>4.9261083743842388E-2</v>
      </c>
      <c r="L182" s="112">
        <f t="shared" si="92"/>
        <v>7.9207920792079209E-2</v>
      </c>
      <c r="M182" s="112">
        <f t="shared" si="92"/>
        <v>7.9207920792079209E-2</v>
      </c>
      <c r="N182" s="112">
        <f t="shared" si="92"/>
        <v>7.9207920792079209E-2</v>
      </c>
      <c r="O182" s="112">
        <f t="shared" si="92"/>
        <v>7.9207920792079209E-2</v>
      </c>
      <c r="P182" s="112">
        <f t="shared" si="92"/>
        <v>7.9207920792079209E-2</v>
      </c>
      <c r="Q182" s="112">
        <f t="shared" si="92"/>
        <v>7.9207920792079209E-2</v>
      </c>
      <c r="R182" s="112">
        <f t="shared" si="92"/>
        <v>7.9207920792079209E-2</v>
      </c>
      <c r="S182" s="112">
        <f t="shared" si="92"/>
        <v>7.9207920792079209E-2</v>
      </c>
      <c r="T182" s="112">
        <f t="shared" si="92"/>
        <v>7.9207920792079209E-2</v>
      </c>
      <c r="U182" s="112">
        <f t="shared" si="92"/>
        <v>7.9207920792079209E-2</v>
      </c>
      <c r="V182" s="112">
        <f t="shared" si="92"/>
        <v>7.9207920792079209E-2</v>
      </c>
      <c r="W182" s="112">
        <f t="shared" si="93"/>
        <v>6.2325290148432855E-2</v>
      </c>
    </row>
    <row r="183" spans="1:23" x14ac:dyDescent="0.25">
      <c r="A183" s="112" t="s">
        <v>11</v>
      </c>
      <c r="B183" s="112">
        <f t="shared" si="92"/>
        <v>8.1818181818181845E-2</v>
      </c>
      <c r="C183" s="112">
        <f t="shared" si="92"/>
        <v>8.1818181818181845E-2</v>
      </c>
      <c r="D183" s="112">
        <f t="shared" si="92"/>
        <v>8.1818181818181845E-2</v>
      </c>
      <c r="E183" s="112">
        <f t="shared" si="92"/>
        <v>8.1818181818181845E-2</v>
      </c>
      <c r="F183" s="112">
        <f t="shared" si="92"/>
        <v>8.1818181818181845E-2</v>
      </c>
      <c r="G183" s="112">
        <f t="shared" si="92"/>
        <v>9.3567251461988299E-2</v>
      </c>
      <c r="H183" s="112">
        <f t="shared" si="92"/>
        <v>8.1818181818181845E-2</v>
      </c>
      <c r="I183" s="112">
        <f t="shared" si="92"/>
        <v>7.3891625615763581E-2</v>
      </c>
      <c r="J183" s="112">
        <f t="shared" si="92"/>
        <v>9.3567251461988299E-2</v>
      </c>
      <c r="K183" s="112">
        <f t="shared" si="92"/>
        <v>7.3891625615763581E-2</v>
      </c>
      <c r="L183" s="112">
        <f t="shared" si="92"/>
        <v>8.9108910891089105E-2</v>
      </c>
      <c r="M183" s="112">
        <f t="shared" si="92"/>
        <v>8.9108910891089105E-2</v>
      </c>
      <c r="N183" s="112">
        <f t="shared" si="92"/>
        <v>8.9108910891089105E-2</v>
      </c>
      <c r="O183" s="112">
        <f t="shared" si="92"/>
        <v>8.9108910891089105E-2</v>
      </c>
      <c r="P183" s="112">
        <f t="shared" si="92"/>
        <v>8.9108910891089105E-2</v>
      </c>
      <c r="Q183" s="112">
        <f t="shared" si="92"/>
        <v>8.9108910891089105E-2</v>
      </c>
      <c r="R183" s="112">
        <f t="shared" si="92"/>
        <v>8.9108910891089105E-2</v>
      </c>
      <c r="S183" s="112">
        <f t="shared" si="92"/>
        <v>8.9108910891089105E-2</v>
      </c>
      <c r="T183" s="112">
        <f t="shared" si="92"/>
        <v>8.9108910891089105E-2</v>
      </c>
      <c r="U183" s="112">
        <f t="shared" si="92"/>
        <v>8.9108910891089105E-2</v>
      </c>
      <c r="V183" s="112">
        <f t="shared" si="92"/>
        <v>8.9108910891089105E-2</v>
      </c>
      <c r="W183" s="112">
        <f t="shared" si="93"/>
        <v>8.6001184041265499E-2</v>
      </c>
    </row>
    <row r="184" spans="1:23" x14ac:dyDescent="0.25">
      <c r="A184" s="112" t="s">
        <v>12</v>
      </c>
      <c r="B184" s="112">
        <f t="shared" si="92"/>
        <v>0.16363636363636369</v>
      </c>
      <c r="C184" s="112">
        <f t="shared" si="92"/>
        <v>0.16363636363636369</v>
      </c>
      <c r="D184" s="112">
        <f t="shared" si="92"/>
        <v>0.16363636363636369</v>
      </c>
      <c r="E184" s="112">
        <f t="shared" si="92"/>
        <v>0.16363636363636369</v>
      </c>
      <c r="F184" s="112">
        <f t="shared" si="92"/>
        <v>0.16363636363636369</v>
      </c>
      <c r="G184" s="112">
        <f t="shared" si="92"/>
        <v>0.14035087719298245</v>
      </c>
      <c r="H184" s="112">
        <f t="shared" si="92"/>
        <v>0.16363636363636369</v>
      </c>
      <c r="I184" s="112">
        <f t="shared" si="92"/>
        <v>0.14778325123152716</v>
      </c>
      <c r="J184" s="112">
        <f t="shared" si="92"/>
        <v>0.14035087719298245</v>
      </c>
      <c r="K184" s="112">
        <f t="shared" si="92"/>
        <v>0.14778325123152716</v>
      </c>
      <c r="L184" s="112">
        <f t="shared" si="92"/>
        <v>9.9009900990099015E-2</v>
      </c>
      <c r="M184" s="112">
        <f t="shared" si="92"/>
        <v>9.9009900990099015E-2</v>
      </c>
      <c r="N184" s="112">
        <f t="shared" si="92"/>
        <v>9.9009900990099015E-2</v>
      </c>
      <c r="O184" s="112">
        <f t="shared" si="92"/>
        <v>9.9009900990099015E-2</v>
      </c>
      <c r="P184" s="112">
        <f t="shared" si="92"/>
        <v>9.9009900990099015E-2</v>
      </c>
      <c r="Q184" s="112">
        <f t="shared" si="92"/>
        <v>9.9009900990099015E-2</v>
      </c>
      <c r="R184" s="112">
        <f t="shared" si="92"/>
        <v>9.9009900990099015E-2</v>
      </c>
      <c r="S184" s="112">
        <f t="shared" si="92"/>
        <v>9.9009900990099015E-2</v>
      </c>
      <c r="T184" s="112">
        <f t="shared" si="92"/>
        <v>9.9009900990099015E-2</v>
      </c>
      <c r="U184" s="112">
        <f t="shared" si="92"/>
        <v>9.9009900990099015E-2</v>
      </c>
      <c r="V184" s="112">
        <f t="shared" si="92"/>
        <v>9.9009900990099015E-2</v>
      </c>
      <c r="W184" s="112">
        <f t="shared" si="93"/>
        <v>0.12605692140753769</v>
      </c>
    </row>
    <row r="185" spans="1:23" x14ac:dyDescent="0.25">
      <c r="A185" s="112" t="s">
        <v>13</v>
      </c>
      <c r="B185" s="112">
        <f t="shared" si="92"/>
        <v>4.0909090909090923E-2</v>
      </c>
      <c r="C185" s="112">
        <f t="shared" si="92"/>
        <v>4.0909090909090923E-2</v>
      </c>
      <c r="D185" s="112">
        <f t="shared" si="92"/>
        <v>4.0909090909090923E-2</v>
      </c>
      <c r="E185" s="112">
        <f t="shared" si="92"/>
        <v>4.0909090909090923E-2</v>
      </c>
      <c r="F185" s="112">
        <f t="shared" si="92"/>
        <v>4.0909090909090923E-2</v>
      </c>
      <c r="G185" s="112">
        <f t="shared" si="92"/>
        <v>4.6783625730994149E-2</v>
      </c>
      <c r="H185" s="112">
        <f t="shared" si="92"/>
        <v>4.0909090909090923E-2</v>
      </c>
      <c r="I185" s="112">
        <f t="shared" si="92"/>
        <v>4.9261083743842388E-2</v>
      </c>
      <c r="J185" s="112">
        <f t="shared" si="92"/>
        <v>4.6783625730994149E-2</v>
      </c>
      <c r="K185" s="112">
        <f t="shared" si="92"/>
        <v>4.9261083743842388E-2</v>
      </c>
      <c r="L185" s="112">
        <f t="shared" si="92"/>
        <v>7.9207920792079209E-2</v>
      </c>
      <c r="M185" s="112">
        <f t="shared" si="92"/>
        <v>7.9207920792079209E-2</v>
      </c>
      <c r="N185" s="112">
        <f t="shared" si="92"/>
        <v>7.9207920792079209E-2</v>
      </c>
      <c r="O185" s="112">
        <f t="shared" si="92"/>
        <v>7.9207920792079209E-2</v>
      </c>
      <c r="P185" s="112">
        <f t="shared" si="92"/>
        <v>7.9207920792079209E-2</v>
      </c>
      <c r="Q185" s="112">
        <f t="shared" si="92"/>
        <v>7.9207920792079209E-2</v>
      </c>
      <c r="R185" s="112">
        <f t="shared" si="92"/>
        <v>7.9207920792079209E-2</v>
      </c>
      <c r="S185" s="112">
        <f t="shared" si="92"/>
        <v>7.9207920792079209E-2</v>
      </c>
      <c r="T185" s="112">
        <f t="shared" si="92"/>
        <v>7.9207920792079209E-2</v>
      </c>
      <c r="U185" s="112">
        <f t="shared" si="92"/>
        <v>7.9207920792079209E-2</v>
      </c>
      <c r="V185" s="112">
        <f t="shared" si="92"/>
        <v>7.9207920792079209E-2</v>
      </c>
      <c r="W185" s="112">
        <f t="shared" si="93"/>
        <v>6.2325290148432855E-2</v>
      </c>
    </row>
    <row r="186" spans="1:23" x14ac:dyDescent="0.25">
      <c r="A186" s="112" t="s">
        <v>14</v>
      </c>
      <c r="B186" s="112">
        <f t="shared" si="92"/>
        <v>0.16363636363636369</v>
      </c>
      <c r="C186" s="112">
        <f t="shared" si="92"/>
        <v>0.16363636363636369</v>
      </c>
      <c r="D186" s="112">
        <f t="shared" si="92"/>
        <v>0.16363636363636369</v>
      </c>
      <c r="E186" s="112">
        <f t="shared" si="92"/>
        <v>0.16363636363636369</v>
      </c>
      <c r="F186" s="112">
        <f t="shared" si="92"/>
        <v>0.16363636363636369</v>
      </c>
      <c r="G186" s="112">
        <f t="shared" si="92"/>
        <v>0.14035087719298245</v>
      </c>
      <c r="H186" s="112">
        <f t="shared" si="92"/>
        <v>0.16363636363636369</v>
      </c>
      <c r="I186" s="112">
        <f t="shared" si="92"/>
        <v>0.14778325123152716</v>
      </c>
      <c r="J186" s="112">
        <f t="shared" si="92"/>
        <v>0.14035087719298245</v>
      </c>
      <c r="K186" s="112">
        <f t="shared" si="92"/>
        <v>0.14778325123152716</v>
      </c>
      <c r="L186" s="112">
        <f t="shared" si="92"/>
        <v>9.9009900990099015E-2</v>
      </c>
      <c r="M186" s="112">
        <f t="shared" si="92"/>
        <v>9.9009900990099015E-2</v>
      </c>
      <c r="N186" s="112">
        <f t="shared" si="92"/>
        <v>9.9009900990099015E-2</v>
      </c>
      <c r="O186" s="112">
        <f t="shared" si="92"/>
        <v>9.9009900990099015E-2</v>
      </c>
      <c r="P186" s="112">
        <f t="shared" si="92"/>
        <v>9.9009900990099015E-2</v>
      </c>
      <c r="Q186" s="112">
        <f t="shared" si="92"/>
        <v>9.9009900990099015E-2</v>
      </c>
      <c r="R186" s="112">
        <f t="shared" si="92"/>
        <v>9.9009900990099015E-2</v>
      </c>
      <c r="S186" s="112">
        <f t="shared" si="92"/>
        <v>9.9009900990099015E-2</v>
      </c>
      <c r="T186" s="112">
        <f t="shared" si="92"/>
        <v>9.9009900990099015E-2</v>
      </c>
      <c r="U186" s="112">
        <f t="shared" si="92"/>
        <v>9.9009900990099015E-2</v>
      </c>
      <c r="V186" s="112">
        <f t="shared" si="92"/>
        <v>9.9009900990099015E-2</v>
      </c>
      <c r="W186" s="112">
        <f t="shared" si="93"/>
        <v>0.12605692140753769</v>
      </c>
    </row>
    <row r="187" spans="1:23" x14ac:dyDescent="0.25">
      <c r="A187" s="112" t="s">
        <v>15</v>
      </c>
      <c r="B187" s="112">
        <f t="shared" si="92"/>
        <v>9.0909090909090939E-3</v>
      </c>
      <c r="C187" s="112">
        <f t="shared" si="92"/>
        <v>9.0909090909090939E-3</v>
      </c>
      <c r="D187" s="112">
        <f t="shared" si="92"/>
        <v>9.0909090909090939E-3</v>
      </c>
      <c r="E187" s="112">
        <f t="shared" si="92"/>
        <v>9.0909090909090939E-3</v>
      </c>
      <c r="F187" s="112">
        <f t="shared" si="92"/>
        <v>9.0909090909090939E-3</v>
      </c>
      <c r="G187" s="112">
        <f t="shared" si="92"/>
        <v>5.8479532163742687E-3</v>
      </c>
      <c r="H187" s="112">
        <f t="shared" si="92"/>
        <v>9.0909090909090939E-3</v>
      </c>
      <c r="I187" s="112">
        <f t="shared" si="92"/>
        <v>1.4778325123152717E-2</v>
      </c>
      <c r="J187" s="112">
        <f t="shared" si="92"/>
        <v>5.8479532163742687E-3</v>
      </c>
      <c r="K187" s="112">
        <f t="shared" si="92"/>
        <v>1.4778325123152717E-2</v>
      </c>
      <c r="L187" s="112">
        <f t="shared" si="92"/>
        <v>9.9009900990099011E-3</v>
      </c>
      <c r="M187" s="112">
        <f t="shared" si="92"/>
        <v>9.9009900990099011E-3</v>
      </c>
      <c r="N187" s="112">
        <f t="shared" si="92"/>
        <v>9.9009900990099011E-3</v>
      </c>
      <c r="O187" s="112">
        <f t="shared" si="92"/>
        <v>9.9009900990099011E-3</v>
      </c>
      <c r="P187" s="112">
        <f t="shared" si="92"/>
        <v>9.9009900990099011E-3</v>
      </c>
      <c r="Q187" s="112">
        <f t="shared" si="92"/>
        <v>9.9009900990099011E-3</v>
      </c>
      <c r="R187" s="112">
        <f t="shared" si="92"/>
        <v>9.9009900990099011E-3</v>
      </c>
      <c r="S187" s="112">
        <f t="shared" si="92"/>
        <v>9.9009900990099011E-3</v>
      </c>
      <c r="T187" s="112">
        <f t="shared" si="92"/>
        <v>9.9009900990099011E-3</v>
      </c>
      <c r="U187" s="112">
        <f t="shared" si="92"/>
        <v>9.9009900990099011E-3</v>
      </c>
      <c r="V187" s="112">
        <f t="shared" si="92"/>
        <v>9.9009900990099011E-3</v>
      </c>
      <c r="W187" s="112">
        <f t="shared" si="93"/>
        <v>9.7480429673151205E-3</v>
      </c>
    </row>
    <row r="188" spans="1:23" x14ac:dyDescent="0.25">
      <c r="A188" s="112" t="s">
        <v>16</v>
      </c>
      <c r="B188" s="112">
        <f t="shared" si="92"/>
        <v>9.0909090909090939E-3</v>
      </c>
      <c r="C188" s="112">
        <f t="shared" si="92"/>
        <v>9.0909090909090939E-3</v>
      </c>
      <c r="D188" s="112">
        <f t="shared" si="92"/>
        <v>9.0909090909090939E-3</v>
      </c>
      <c r="E188" s="112">
        <f t="shared" si="92"/>
        <v>9.0909090909090939E-3</v>
      </c>
      <c r="F188" s="112">
        <f t="shared" si="92"/>
        <v>9.0909090909090939E-3</v>
      </c>
      <c r="G188" s="112">
        <f t="shared" si="92"/>
        <v>5.8479532163742687E-3</v>
      </c>
      <c r="H188" s="112">
        <f t="shared" si="92"/>
        <v>9.0909090909090939E-3</v>
      </c>
      <c r="I188" s="112">
        <f t="shared" si="92"/>
        <v>1.4778325123152717E-2</v>
      </c>
      <c r="J188" s="112">
        <f t="shared" si="92"/>
        <v>5.8479532163742687E-3</v>
      </c>
      <c r="K188" s="112">
        <f t="shared" si="92"/>
        <v>1.4778325123152717E-2</v>
      </c>
      <c r="L188" s="112">
        <f t="shared" si="92"/>
        <v>9.9009900990099011E-3</v>
      </c>
      <c r="M188" s="112">
        <f t="shared" si="92"/>
        <v>9.9009900990099011E-3</v>
      </c>
      <c r="N188" s="112">
        <f t="shared" si="92"/>
        <v>9.9009900990099011E-3</v>
      </c>
      <c r="O188" s="112">
        <f t="shared" si="92"/>
        <v>9.9009900990099011E-3</v>
      </c>
      <c r="P188" s="112">
        <f t="shared" si="92"/>
        <v>9.9009900990099011E-3</v>
      </c>
      <c r="Q188" s="112">
        <f t="shared" si="92"/>
        <v>9.9009900990099011E-3</v>
      </c>
      <c r="R188" s="112">
        <f t="shared" si="92"/>
        <v>9.9009900990099011E-3</v>
      </c>
      <c r="S188" s="112">
        <f t="shared" si="92"/>
        <v>9.9009900990099011E-3</v>
      </c>
      <c r="T188" s="112">
        <f t="shared" si="92"/>
        <v>9.9009900990099011E-3</v>
      </c>
      <c r="U188" s="112">
        <f t="shared" si="92"/>
        <v>9.9009900990099011E-3</v>
      </c>
      <c r="V188" s="112">
        <f t="shared" si="92"/>
        <v>9.9009900990099011E-3</v>
      </c>
      <c r="W188" s="112">
        <f t="shared" si="93"/>
        <v>9.7480429673151205E-3</v>
      </c>
    </row>
    <row r="189" spans="1:23" x14ac:dyDescent="0.25">
      <c r="A189" s="112" t="s">
        <v>17</v>
      </c>
      <c r="B189" s="112">
        <f t="shared" si="92"/>
        <v>9.0909090909090939E-3</v>
      </c>
      <c r="C189" s="112">
        <f t="shared" si="92"/>
        <v>9.0909090909090939E-3</v>
      </c>
      <c r="D189" s="112">
        <f t="shared" si="92"/>
        <v>9.0909090909090939E-3</v>
      </c>
      <c r="E189" s="112">
        <f t="shared" ref="E189:V189" si="94">E164/E$173</f>
        <v>9.0909090909090939E-3</v>
      </c>
      <c r="F189" s="112">
        <f t="shared" si="94"/>
        <v>9.0909090909090939E-3</v>
      </c>
      <c r="G189" s="112">
        <f t="shared" si="94"/>
        <v>5.8479532163742687E-3</v>
      </c>
      <c r="H189" s="112">
        <f t="shared" si="94"/>
        <v>9.0909090909090939E-3</v>
      </c>
      <c r="I189" s="112">
        <f t="shared" si="94"/>
        <v>1.4778325123152717E-2</v>
      </c>
      <c r="J189" s="112">
        <f t="shared" si="94"/>
        <v>5.8479532163742687E-3</v>
      </c>
      <c r="K189" s="112">
        <f t="shared" si="94"/>
        <v>1.4778325123152717E-2</v>
      </c>
      <c r="L189" s="112">
        <f t="shared" si="94"/>
        <v>9.9009900990099011E-3</v>
      </c>
      <c r="M189" s="112">
        <f t="shared" si="94"/>
        <v>9.9009900990099011E-3</v>
      </c>
      <c r="N189" s="112">
        <f t="shared" si="94"/>
        <v>9.9009900990099011E-3</v>
      </c>
      <c r="O189" s="112">
        <f t="shared" si="94"/>
        <v>9.9009900990099011E-3</v>
      </c>
      <c r="P189" s="112">
        <f t="shared" si="94"/>
        <v>9.9009900990099011E-3</v>
      </c>
      <c r="Q189" s="112">
        <f t="shared" si="94"/>
        <v>9.9009900990099011E-3</v>
      </c>
      <c r="R189" s="112">
        <f t="shared" si="94"/>
        <v>9.9009900990099011E-3</v>
      </c>
      <c r="S189" s="112">
        <f t="shared" si="94"/>
        <v>9.9009900990099011E-3</v>
      </c>
      <c r="T189" s="112">
        <f t="shared" si="94"/>
        <v>9.9009900990099011E-3</v>
      </c>
      <c r="U189" s="112">
        <f t="shared" si="94"/>
        <v>9.9009900990099011E-3</v>
      </c>
      <c r="V189" s="112">
        <f t="shared" si="94"/>
        <v>9.9009900990099011E-3</v>
      </c>
      <c r="W189" s="112">
        <f t="shared" si="93"/>
        <v>9.7480429673151205E-3</v>
      </c>
    </row>
    <row r="190" spans="1:23" x14ac:dyDescent="0.25">
      <c r="A190" s="112" t="s">
        <v>18</v>
      </c>
      <c r="B190" s="112">
        <f t="shared" ref="B190:V197" si="95">B165/B$173</f>
        <v>9.0909090909090939E-3</v>
      </c>
      <c r="C190" s="112">
        <f t="shared" si="95"/>
        <v>9.0909090909090939E-3</v>
      </c>
      <c r="D190" s="112">
        <f t="shared" si="95"/>
        <v>9.0909090909090939E-3</v>
      </c>
      <c r="E190" s="112">
        <f t="shared" si="95"/>
        <v>9.0909090909090939E-3</v>
      </c>
      <c r="F190" s="112">
        <f t="shared" si="95"/>
        <v>9.0909090909090939E-3</v>
      </c>
      <c r="G190" s="112">
        <f t="shared" si="95"/>
        <v>5.8479532163742687E-3</v>
      </c>
      <c r="H190" s="112">
        <f t="shared" si="95"/>
        <v>9.0909090909090939E-3</v>
      </c>
      <c r="I190" s="112">
        <f t="shared" si="95"/>
        <v>1.4778325123152717E-2</v>
      </c>
      <c r="J190" s="112">
        <f t="shared" si="95"/>
        <v>5.8479532163742687E-3</v>
      </c>
      <c r="K190" s="112">
        <f t="shared" si="95"/>
        <v>1.4778325123152717E-2</v>
      </c>
      <c r="L190" s="112">
        <f t="shared" si="95"/>
        <v>9.9009900990099011E-3</v>
      </c>
      <c r="M190" s="112">
        <f t="shared" si="95"/>
        <v>9.9009900990099011E-3</v>
      </c>
      <c r="N190" s="112">
        <f t="shared" si="95"/>
        <v>9.9009900990099011E-3</v>
      </c>
      <c r="O190" s="112">
        <f t="shared" si="95"/>
        <v>9.9009900990099011E-3</v>
      </c>
      <c r="P190" s="112">
        <f t="shared" si="95"/>
        <v>9.9009900990099011E-3</v>
      </c>
      <c r="Q190" s="112">
        <f t="shared" si="95"/>
        <v>9.9009900990099011E-3</v>
      </c>
      <c r="R190" s="112">
        <f t="shared" si="95"/>
        <v>9.9009900990099011E-3</v>
      </c>
      <c r="S190" s="112">
        <f t="shared" si="95"/>
        <v>9.9009900990099011E-3</v>
      </c>
      <c r="T190" s="112">
        <f t="shared" si="95"/>
        <v>9.9009900990099011E-3</v>
      </c>
      <c r="U190" s="112">
        <f t="shared" si="95"/>
        <v>9.9009900990099011E-3</v>
      </c>
      <c r="V190" s="112">
        <f t="shared" si="95"/>
        <v>9.9009900990099011E-3</v>
      </c>
      <c r="W190" s="112">
        <f t="shared" si="93"/>
        <v>9.7480429673151205E-3</v>
      </c>
    </row>
    <row r="191" spans="1:23" x14ac:dyDescent="0.25">
      <c r="A191" s="112" t="s">
        <v>19</v>
      </c>
      <c r="B191" s="112">
        <f t="shared" si="95"/>
        <v>9.0909090909090939E-3</v>
      </c>
      <c r="C191" s="112">
        <f t="shared" si="95"/>
        <v>9.0909090909090939E-3</v>
      </c>
      <c r="D191" s="112">
        <f t="shared" si="95"/>
        <v>9.0909090909090939E-3</v>
      </c>
      <c r="E191" s="112">
        <f t="shared" si="95"/>
        <v>9.0909090909090939E-3</v>
      </c>
      <c r="F191" s="112">
        <f t="shared" si="95"/>
        <v>9.0909090909090939E-3</v>
      </c>
      <c r="G191" s="112">
        <f t="shared" si="95"/>
        <v>5.8479532163742687E-3</v>
      </c>
      <c r="H191" s="112">
        <f t="shared" si="95"/>
        <v>9.0909090909090939E-3</v>
      </c>
      <c r="I191" s="112">
        <f t="shared" si="95"/>
        <v>1.4778325123152717E-2</v>
      </c>
      <c r="J191" s="112">
        <f t="shared" si="95"/>
        <v>5.8479532163742687E-3</v>
      </c>
      <c r="K191" s="112">
        <f t="shared" si="95"/>
        <v>1.4778325123152717E-2</v>
      </c>
      <c r="L191" s="112">
        <f t="shared" si="95"/>
        <v>9.9009900990099011E-3</v>
      </c>
      <c r="M191" s="112">
        <f t="shared" si="95"/>
        <v>9.9009900990099011E-3</v>
      </c>
      <c r="N191" s="112">
        <f t="shared" si="95"/>
        <v>9.9009900990099011E-3</v>
      </c>
      <c r="O191" s="112">
        <f t="shared" si="95"/>
        <v>9.9009900990099011E-3</v>
      </c>
      <c r="P191" s="112">
        <f t="shared" si="95"/>
        <v>9.9009900990099011E-3</v>
      </c>
      <c r="Q191" s="112">
        <f t="shared" si="95"/>
        <v>9.9009900990099011E-3</v>
      </c>
      <c r="R191" s="112">
        <f t="shared" si="95"/>
        <v>9.9009900990099011E-3</v>
      </c>
      <c r="S191" s="112">
        <f t="shared" si="95"/>
        <v>9.9009900990099011E-3</v>
      </c>
      <c r="T191" s="112">
        <f t="shared" si="95"/>
        <v>9.9009900990099011E-3</v>
      </c>
      <c r="U191" s="112">
        <f t="shared" si="95"/>
        <v>9.9009900990099011E-3</v>
      </c>
      <c r="V191" s="112">
        <f t="shared" si="95"/>
        <v>9.9009900990099011E-3</v>
      </c>
      <c r="W191" s="112">
        <f t="shared" si="93"/>
        <v>9.7480429673151205E-3</v>
      </c>
    </row>
    <row r="192" spans="1:23" x14ac:dyDescent="0.25">
      <c r="A192" s="112" t="s">
        <v>51</v>
      </c>
      <c r="B192" s="112">
        <f t="shared" si="95"/>
        <v>9.0909090909090939E-3</v>
      </c>
      <c r="C192" s="112">
        <f t="shared" si="95"/>
        <v>9.0909090909090939E-3</v>
      </c>
      <c r="D192" s="112">
        <f t="shared" si="95"/>
        <v>9.0909090909090939E-3</v>
      </c>
      <c r="E192" s="112">
        <f t="shared" si="95"/>
        <v>9.0909090909090939E-3</v>
      </c>
      <c r="F192" s="112">
        <f t="shared" si="95"/>
        <v>9.0909090909090939E-3</v>
      </c>
      <c r="G192" s="112">
        <f t="shared" si="95"/>
        <v>5.8479532163742687E-3</v>
      </c>
      <c r="H192" s="112">
        <f t="shared" si="95"/>
        <v>9.0909090909090939E-3</v>
      </c>
      <c r="I192" s="112">
        <f t="shared" si="95"/>
        <v>1.4778325123152717E-2</v>
      </c>
      <c r="J192" s="112">
        <f t="shared" si="95"/>
        <v>5.8479532163742687E-3</v>
      </c>
      <c r="K192" s="112">
        <f t="shared" si="95"/>
        <v>1.4778325123152717E-2</v>
      </c>
      <c r="L192" s="112">
        <f t="shared" si="95"/>
        <v>9.9009900990099011E-3</v>
      </c>
      <c r="M192" s="112">
        <f t="shared" si="95"/>
        <v>9.9009900990099011E-3</v>
      </c>
      <c r="N192" s="112">
        <f t="shared" si="95"/>
        <v>9.9009900990099011E-3</v>
      </c>
      <c r="O192" s="112">
        <f t="shared" si="95"/>
        <v>9.9009900990099011E-3</v>
      </c>
      <c r="P192" s="112">
        <f t="shared" si="95"/>
        <v>9.9009900990099011E-3</v>
      </c>
      <c r="Q192" s="112">
        <f t="shared" si="95"/>
        <v>9.9009900990099011E-3</v>
      </c>
      <c r="R192" s="112">
        <f t="shared" si="95"/>
        <v>9.9009900990099011E-3</v>
      </c>
      <c r="S192" s="112">
        <f t="shared" si="95"/>
        <v>9.9009900990099011E-3</v>
      </c>
      <c r="T192" s="112">
        <f t="shared" si="95"/>
        <v>9.9009900990099011E-3</v>
      </c>
      <c r="U192" s="112">
        <f t="shared" si="95"/>
        <v>9.9009900990099011E-3</v>
      </c>
      <c r="V192" s="112">
        <f t="shared" si="95"/>
        <v>9.9009900990099011E-3</v>
      </c>
      <c r="W192" s="112">
        <f t="shared" si="93"/>
        <v>9.7480429673151205E-3</v>
      </c>
    </row>
    <row r="193" spans="1:23" x14ac:dyDescent="0.25">
      <c r="A193" s="112" t="s">
        <v>52</v>
      </c>
      <c r="B193" s="112">
        <f t="shared" si="95"/>
        <v>9.0909090909090939E-3</v>
      </c>
      <c r="C193" s="112">
        <f t="shared" si="95"/>
        <v>9.0909090909090939E-3</v>
      </c>
      <c r="D193" s="112">
        <f t="shared" si="95"/>
        <v>9.0909090909090939E-3</v>
      </c>
      <c r="E193" s="112">
        <f t="shared" si="95"/>
        <v>9.0909090909090939E-3</v>
      </c>
      <c r="F193" s="112">
        <f t="shared" si="95"/>
        <v>9.0909090909090939E-3</v>
      </c>
      <c r="G193" s="112">
        <f t="shared" si="95"/>
        <v>5.8479532163742687E-3</v>
      </c>
      <c r="H193" s="112">
        <f t="shared" si="95"/>
        <v>9.0909090909090939E-3</v>
      </c>
      <c r="I193" s="112">
        <f t="shared" si="95"/>
        <v>1.4778325123152717E-2</v>
      </c>
      <c r="J193" s="112">
        <f t="shared" si="95"/>
        <v>5.8479532163742687E-3</v>
      </c>
      <c r="K193" s="112">
        <f t="shared" si="95"/>
        <v>1.4778325123152717E-2</v>
      </c>
      <c r="L193" s="112">
        <f t="shared" si="95"/>
        <v>9.9009900990099011E-3</v>
      </c>
      <c r="M193" s="112">
        <f t="shared" si="95"/>
        <v>9.9009900990099011E-3</v>
      </c>
      <c r="N193" s="112">
        <f t="shared" si="95"/>
        <v>9.9009900990099011E-3</v>
      </c>
      <c r="O193" s="112">
        <f t="shared" si="95"/>
        <v>9.9009900990099011E-3</v>
      </c>
      <c r="P193" s="112">
        <f t="shared" si="95"/>
        <v>9.9009900990099011E-3</v>
      </c>
      <c r="Q193" s="112">
        <f t="shared" si="95"/>
        <v>9.9009900990099011E-3</v>
      </c>
      <c r="R193" s="112">
        <f t="shared" si="95"/>
        <v>9.9009900990099011E-3</v>
      </c>
      <c r="S193" s="112">
        <f t="shared" si="95"/>
        <v>9.9009900990099011E-3</v>
      </c>
      <c r="T193" s="112">
        <f t="shared" si="95"/>
        <v>9.9009900990099011E-3</v>
      </c>
      <c r="U193" s="112">
        <f t="shared" si="95"/>
        <v>9.9009900990099011E-3</v>
      </c>
      <c r="V193" s="112">
        <f t="shared" si="95"/>
        <v>9.9009900990099011E-3</v>
      </c>
      <c r="W193" s="112">
        <f t="shared" si="93"/>
        <v>9.7480429673151205E-3</v>
      </c>
    </row>
    <row r="194" spans="1:23" x14ac:dyDescent="0.25">
      <c r="A194" s="112" t="s">
        <v>53</v>
      </c>
      <c r="B194" s="112">
        <f t="shared" si="95"/>
        <v>9.0909090909090939E-3</v>
      </c>
      <c r="C194" s="112">
        <f t="shared" si="95"/>
        <v>9.0909090909090939E-3</v>
      </c>
      <c r="D194" s="112">
        <f t="shared" si="95"/>
        <v>9.0909090909090939E-3</v>
      </c>
      <c r="E194" s="112">
        <f t="shared" si="95"/>
        <v>9.0909090909090939E-3</v>
      </c>
      <c r="F194" s="112">
        <f t="shared" si="95"/>
        <v>9.0909090909090939E-3</v>
      </c>
      <c r="G194" s="112">
        <f t="shared" si="95"/>
        <v>5.8479532163742687E-3</v>
      </c>
      <c r="H194" s="112">
        <f t="shared" si="95"/>
        <v>9.0909090909090939E-3</v>
      </c>
      <c r="I194" s="112">
        <f t="shared" si="95"/>
        <v>1.4778325123152717E-2</v>
      </c>
      <c r="J194" s="112">
        <f t="shared" si="95"/>
        <v>5.8479532163742687E-3</v>
      </c>
      <c r="K194" s="112">
        <f t="shared" si="95"/>
        <v>1.4778325123152717E-2</v>
      </c>
      <c r="L194" s="112">
        <f t="shared" si="95"/>
        <v>9.9009900990099011E-3</v>
      </c>
      <c r="M194" s="112">
        <f t="shared" si="95"/>
        <v>9.9009900990099011E-3</v>
      </c>
      <c r="N194" s="112">
        <f t="shared" si="95"/>
        <v>9.9009900990099011E-3</v>
      </c>
      <c r="O194" s="112">
        <f t="shared" si="95"/>
        <v>9.9009900990099011E-3</v>
      </c>
      <c r="P194" s="112">
        <f t="shared" si="95"/>
        <v>9.9009900990099011E-3</v>
      </c>
      <c r="Q194" s="112">
        <f t="shared" si="95"/>
        <v>9.9009900990099011E-3</v>
      </c>
      <c r="R194" s="112">
        <f t="shared" si="95"/>
        <v>9.9009900990099011E-3</v>
      </c>
      <c r="S194" s="112">
        <f t="shared" si="95"/>
        <v>9.9009900990099011E-3</v>
      </c>
      <c r="T194" s="112">
        <f t="shared" si="95"/>
        <v>9.9009900990099011E-3</v>
      </c>
      <c r="U194" s="112">
        <f t="shared" si="95"/>
        <v>9.9009900990099011E-3</v>
      </c>
      <c r="V194" s="112">
        <f t="shared" si="95"/>
        <v>9.9009900990099011E-3</v>
      </c>
      <c r="W194" s="112">
        <f t="shared" si="93"/>
        <v>9.7480429673151205E-3</v>
      </c>
    </row>
    <row r="195" spans="1:23" x14ac:dyDescent="0.25">
      <c r="A195" s="112" t="s">
        <v>54</v>
      </c>
      <c r="B195" s="112">
        <f t="shared" si="95"/>
        <v>9.0909090909090939E-3</v>
      </c>
      <c r="C195" s="112">
        <f t="shared" si="95"/>
        <v>9.0909090909090939E-3</v>
      </c>
      <c r="D195" s="112">
        <f t="shared" si="95"/>
        <v>9.0909090909090939E-3</v>
      </c>
      <c r="E195" s="112">
        <f t="shared" si="95"/>
        <v>9.0909090909090939E-3</v>
      </c>
      <c r="F195" s="112">
        <f t="shared" si="95"/>
        <v>9.0909090909090939E-3</v>
      </c>
      <c r="G195" s="112">
        <f t="shared" si="95"/>
        <v>5.8479532163742687E-3</v>
      </c>
      <c r="H195" s="112">
        <f t="shared" si="95"/>
        <v>9.0909090909090939E-3</v>
      </c>
      <c r="I195" s="112">
        <f t="shared" si="95"/>
        <v>1.4778325123152717E-2</v>
      </c>
      <c r="J195" s="112">
        <f t="shared" si="95"/>
        <v>5.8479532163742687E-3</v>
      </c>
      <c r="K195" s="112">
        <f t="shared" si="95"/>
        <v>1.4778325123152717E-2</v>
      </c>
      <c r="L195" s="112">
        <f t="shared" si="95"/>
        <v>9.9009900990099011E-3</v>
      </c>
      <c r="M195" s="112">
        <f t="shared" si="95"/>
        <v>9.9009900990099011E-3</v>
      </c>
      <c r="N195" s="112">
        <f t="shared" si="95"/>
        <v>9.9009900990099011E-3</v>
      </c>
      <c r="O195" s="112">
        <f t="shared" si="95"/>
        <v>9.9009900990099011E-3</v>
      </c>
      <c r="P195" s="112">
        <f t="shared" si="95"/>
        <v>9.9009900990099011E-3</v>
      </c>
      <c r="Q195" s="112">
        <f t="shared" si="95"/>
        <v>9.9009900990099011E-3</v>
      </c>
      <c r="R195" s="112">
        <f t="shared" si="95"/>
        <v>9.9009900990099011E-3</v>
      </c>
      <c r="S195" s="112">
        <f t="shared" si="95"/>
        <v>9.9009900990099011E-3</v>
      </c>
      <c r="T195" s="112">
        <f t="shared" si="95"/>
        <v>9.9009900990099011E-3</v>
      </c>
      <c r="U195" s="112">
        <f t="shared" si="95"/>
        <v>9.9009900990099011E-3</v>
      </c>
      <c r="V195" s="112">
        <f t="shared" si="95"/>
        <v>9.9009900990099011E-3</v>
      </c>
      <c r="W195" s="112">
        <f t="shared" si="93"/>
        <v>9.7480429673151205E-3</v>
      </c>
    </row>
    <row r="196" spans="1:23" x14ac:dyDescent="0.25">
      <c r="A196" s="112" t="s">
        <v>55</v>
      </c>
      <c r="B196" s="112">
        <f t="shared" si="95"/>
        <v>9.0909090909090939E-3</v>
      </c>
      <c r="C196" s="112">
        <f t="shared" si="95"/>
        <v>9.0909090909090939E-3</v>
      </c>
      <c r="D196" s="112">
        <f t="shared" si="95"/>
        <v>9.0909090909090939E-3</v>
      </c>
      <c r="E196" s="112">
        <f t="shared" si="95"/>
        <v>9.0909090909090939E-3</v>
      </c>
      <c r="F196" s="112">
        <f t="shared" si="95"/>
        <v>9.0909090909090939E-3</v>
      </c>
      <c r="G196" s="112">
        <f t="shared" si="95"/>
        <v>5.8479532163742687E-3</v>
      </c>
      <c r="H196" s="112">
        <f t="shared" si="95"/>
        <v>9.0909090909090939E-3</v>
      </c>
      <c r="I196" s="112">
        <f t="shared" si="95"/>
        <v>1.4778325123152717E-2</v>
      </c>
      <c r="J196" s="112">
        <f t="shared" si="95"/>
        <v>5.8479532163742687E-3</v>
      </c>
      <c r="K196" s="112">
        <f t="shared" si="95"/>
        <v>1.4778325123152717E-2</v>
      </c>
      <c r="L196" s="112">
        <f t="shared" si="95"/>
        <v>9.9009900990099011E-3</v>
      </c>
      <c r="M196" s="112">
        <f t="shared" si="95"/>
        <v>9.9009900990099011E-3</v>
      </c>
      <c r="N196" s="112">
        <f t="shared" si="95"/>
        <v>9.9009900990099011E-3</v>
      </c>
      <c r="O196" s="112">
        <f t="shared" si="95"/>
        <v>9.9009900990099011E-3</v>
      </c>
      <c r="P196" s="112">
        <f t="shared" si="95"/>
        <v>9.9009900990099011E-3</v>
      </c>
      <c r="Q196" s="112">
        <f t="shared" si="95"/>
        <v>9.9009900990099011E-3</v>
      </c>
      <c r="R196" s="112">
        <f t="shared" si="95"/>
        <v>9.9009900990099011E-3</v>
      </c>
      <c r="S196" s="112">
        <f t="shared" si="95"/>
        <v>9.9009900990099011E-3</v>
      </c>
      <c r="T196" s="112">
        <f t="shared" si="95"/>
        <v>9.9009900990099011E-3</v>
      </c>
      <c r="U196" s="112">
        <f t="shared" si="95"/>
        <v>9.9009900990099011E-3</v>
      </c>
      <c r="V196" s="112">
        <f t="shared" si="95"/>
        <v>9.9009900990099011E-3</v>
      </c>
      <c r="W196" s="112">
        <f t="shared" si="93"/>
        <v>9.7480429673151205E-3</v>
      </c>
    </row>
    <row r="197" spans="1:23" x14ac:dyDescent="0.25">
      <c r="A197" s="112" t="s">
        <v>56</v>
      </c>
      <c r="B197" s="112">
        <f t="shared" si="95"/>
        <v>9.0909090909090939E-3</v>
      </c>
      <c r="C197" s="112">
        <f t="shared" si="95"/>
        <v>9.0909090909090939E-3</v>
      </c>
      <c r="D197" s="112">
        <f t="shared" si="95"/>
        <v>9.0909090909090939E-3</v>
      </c>
      <c r="E197" s="112">
        <f t="shared" si="95"/>
        <v>9.0909090909090939E-3</v>
      </c>
      <c r="F197" s="112">
        <f t="shared" si="95"/>
        <v>9.0909090909090939E-3</v>
      </c>
      <c r="G197" s="112">
        <f t="shared" si="95"/>
        <v>5.8479532163742687E-3</v>
      </c>
      <c r="H197" s="112">
        <f t="shared" si="95"/>
        <v>9.0909090909090939E-3</v>
      </c>
      <c r="I197" s="112">
        <f t="shared" si="95"/>
        <v>1.4778325123152717E-2</v>
      </c>
      <c r="J197" s="112">
        <f t="shared" si="95"/>
        <v>5.8479532163742687E-3</v>
      </c>
      <c r="K197" s="112">
        <f t="shared" si="95"/>
        <v>1.4778325123152717E-2</v>
      </c>
      <c r="L197" s="112">
        <f t="shared" si="95"/>
        <v>9.9009900990099011E-3</v>
      </c>
      <c r="M197" s="112">
        <f t="shared" si="95"/>
        <v>9.9009900990099011E-3</v>
      </c>
      <c r="N197" s="112">
        <f t="shared" si="95"/>
        <v>9.9009900990099011E-3</v>
      </c>
      <c r="O197" s="112">
        <f t="shared" si="95"/>
        <v>9.9009900990099011E-3</v>
      </c>
      <c r="P197" s="112">
        <f t="shared" si="95"/>
        <v>9.9009900990099011E-3</v>
      </c>
      <c r="Q197" s="112">
        <f t="shared" si="95"/>
        <v>9.9009900990099011E-3</v>
      </c>
      <c r="R197" s="112">
        <f t="shared" si="95"/>
        <v>9.9009900990099011E-3</v>
      </c>
      <c r="S197" s="112">
        <f t="shared" si="95"/>
        <v>9.9009900990099011E-3</v>
      </c>
      <c r="T197" s="112">
        <f t="shared" si="95"/>
        <v>9.9009900990099011E-3</v>
      </c>
      <c r="U197" s="112">
        <f t="shared" si="95"/>
        <v>9.9009900990099011E-3</v>
      </c>
      <c r="V197" s="112">
        <f t="shared" si="95"/>
        <v>9.9009900990099011E-3</v>
      </c>
      <c r="W197" s="112">
        <f t="shared" si="93"/>
        <v>9.7480429673151205E-3</v>
      </c>
    </row>
    <row r="200" spans="1:23" x14ac:dyDescent="0.25">
      <c r="A200" s="112" t="s">
        <v>397</v>
      </c>
    </row>
    <row r="201" spans="1:23" x14ac:dyDescent="0.25">
      <c r="A201" s="112" t="s">
        <v>20</v>
      </c>
      <c r="B201" s="112" t="s">
        <v>5</v>
      </c>
      <c r="C201" s="112" t="s">
        <v>6</v>
      </c>
      <c r="D201" s="112" t="s">
        <v>7</v>
      </c>
      <c r="E201" s="112" t="s">
        <v>8</v>
      </c>
      <c r="F201" s="112" t="s">
        <v>9</v>
      </c>
      <c r="G201" s="112" t="s">
        <v>10</v>
      </c>
      <c r="H201" s="112" t="s">
        <v>11</v>
      </c>
      <c r="I201" s="112" t="s">
        <v>12</v>
      </c>
      <c r="J201" s="112" t="s">
        <v>13</v>
      </c>
      <c r="K201" s="112" t="s">
        <v>14</v>
      </c>
      <c r="L201" s="112" t="s">
        <v>15</v>
      </c>
      <c r="M201" s="112" t="s">
        <v>16</v>
      </c>
      <c r="N201" s="112" t="s">
        <v>17</v>
      </c>
      <c r="O201" s="112" t="s">
        <v>18</v>
      </c>
      <c r="P201" s="112" t="s">
        <v>19</v>
      </c>
      <c r="Q201" s="112" t="s">
        <v>51</v>
      </c>
      <c r="R201" s="112" t="s">
        <v>52</v>
      </c>
      <c r="S201" s="112" t="s">
        <v>53</v>
      </c>
      <c r="T201" s="112" t="s">
        <v>54</v>
      </c>
      <c r="U201" s="112" t="s">
        <v>55</v>
      </c>
      <c r="V201" s="112" t="s">
        <v>56</v>
      </c>
    </row>
    <row r="202" spans="1:23" x14ac:dyDescent="0.25">
      <c r="A202" s="112" t="s">
        <v>5</v>
      </c>
      <c r="B202" s="112">
        <v>1</v>
      </c>
      <c r="C202" s="112">
        <f>ABS(IF($E16-$E$17&lt;0,1/(($E16-$E$17)+(-1)),IF($E16-$E$17&gt;=0,($E16-$E$17)+1)))</f>
        <v>0.33333333333333331</v>
      </c>
      <c r="D202" s="112">
        <f>ABS(IF($E16-$E$18&lt;0,1/(($E16-$E$18)+(-1)),IF($E16-$E$18&gt;=0,($E16-$E$18)+1)))</f>
        <v>0.5</v>
      </c>
      <c r="E202" s="112">
        <f>ABS(IF($E16-$E$19&lt;0,1/(($E16-$E$19)+(-1)),IF($E16-$E$19&gt;=0,($E16-$E$19)+1)))</f>
        <v>1</v>
      </c>
      <c r="F202" s="112">
        <f>ABS(IF($E16-$E$20&lt;0,1/(($E16-$E$20)+(-1)),IF($E16-$E$20&gt;=0,($E16-$E$20)+1)))</f>
        <v>1</v>
      </c>
      <c r="G202" s="112">
        <f>ABS(IF($E16-$E$21&lt;0,1/(($E16-$E$21)+(-1)),IF($E16-$E$21&gt;=0,($E16-$E$21)+1)))</f>
        <v>0.33333333333333331</v>
      </c>
      <c r="H202" s="112">
        <f t="shared" ref="H202:H207" si="96">ABS(IF($E16-$E$22&lt;0,1/(($E16-$E$22)+(-1)),IF($E16-$E$22&gt;=0,($E16-$E$22)+1)))</f>
        <v>0.33333333333333331</v>
      </c>
      <c r="I202" s="112">
        <f t="shared" ref="I202:I208" si="97">ABS(IF($E16-$E$23&lt;0,1/(($E16-$E$23)+(-1)),IF($E16-$E$23&gt;=0,($E16-$E$23)+1)))</f>
        <v>0.33333333333333331</v>
      </c>
      <c r="J202" s="112">
        <f t="shared" ref="J202:J209" si="98">ABS(IF($E16-$E$24&lt;0,1/(($E16-$E$24)+(-1)),IF($E16-$E$24&gt;=0,($E16-$E$24)+1)))</f>
        <v>1</v>
      </c>
      <c r="K202" s="112">
        <f t="shared" ref="K202:K210" si="99">ABS(IF($E16-$E$25&lt;0,1/(($E16-$E$25)+(-1)),IF($E16-$E$25&gt;=0,($E16-$E$25)+1)))</f>
        <v>1</v>
      </c>
      <c r="L202" s="112">
        <f t="shared" ref="L202:L211" si="100">ABS(IF($E16-$E$38&lt;0,1/(($E16-$E$38)+(-1)),IF($E16-$E$38&gt;=0,($E16-$E$38)+1)))</f>
        <v>8</v>
      </c>
      <c r="M202" s="112">
        <f t="shared" ref="M202:M211" si="101">ABS(IF($E16-$E$39&lt;0,1/(($E16-$E$39)+(-1)),IF($E16-$E$39&gt;=0,($E16-$E$39)+1)))</f>
        <v>8</v>
      </c>
      <c r="N202" s="112">
        <f t="shared" ref="N202:N211" si="102">ABS(IF($E16-$E$40&lt;0,1/(($E16-$E$40)+(-1)),IF($E16-$E$40&gt;=0,($E16-$E$40)+1)))</f>
        <v>8</v>
      </c>
      <c r="O202" s="112">
        <f t="shared" ref="O202:O211" si="103">ABS(IF($E16-$E$41&lt;0,1/(($E16-$E$41)+(-1)),IF($E16-$E$41&gt;=0,($E16-$E$41)+1)))</f>
        <v>8</v>
      </c>
      <c r="P202" s="112">
        <f t="shared" ref="P202:P211" si="104">ABS(IF($E16-$E$42&lt;0,1/(($E16-$E$42)+(-1)),IF($E16-$E$42&gt;=0,($E16-$E$42)+1)))</f>
        <v>8</v>
      </c>
      <c r="Q202" s="112">
        <f t="shared" ref="Q202:Q211" si="105">ABS(IF($E16-$E$43&lt;0,1/(($E16-$E$43)+(-1)),IF($E16-$E$43&gt;=0,($E16-$E$43)+1)))</f>
        <v>8</v>
      </c>
      <c r="R202" s="112">
        <f t="shared" ref="R202:R211" si="106">ABS(IF($E16-$E$44&lt;0,1/(($E16-$E$44)+(-1)),IF($E16-$E$44&gt;=0,($E16-$E$44)+1)))</f>
        <v>8</v>
      </c>
      <c r="S202" s="112">
        <f t="shared" ref="S202:S211" si="107">ABS(IF($E16-$E$45&lt;0,1/(($E16-$E$45)+(-1)),IF($E16-$E$45&gt;=0,($E16-$E$45)+1)))</f>
        <v>8</v>
      </c>
      <c r="T202" s="112">
        <f t="shared" ref="T202:T211" si="108">ABS(IF($E16-$E$46&lt;0,1/(($E16-$E$46)+(-1)),IF($E16-$E$46&gt;=0,($E16-$E$46)+1)))</f>
        <v>8</v>
      </c>
      <c r="U202" s="112">
        <f t="shared" ref="U202:U211" si="109">ABS(IF($E16-$E$47&lt;0,1/(($E16-$E$47)+(-1)),IF($E16-$E$47&gt;=0,($E16-$E$47)+1)))</f>
        <v>8</v>
      </c>
      <c r="V202" s="112">
        <f t="shared" ref="V202:V211" si="110">ABS(IF($E16-$E$48&lt;0,1/(($E16-$E$48)+(-1)),IF($E16-$E$48&gt;=0,($E16-$E$48)+1)))</f>
        <v>8</v>
      </c>
    </row>
    <row r="203" spans="1:23" x14ac:dyDescent="0.25">
      <c r="A203" s="112" t="s">
        <v>6</v>
      </c>
      <c r="B203" s="112">
        <f>1/C202</f>
        <v>3</v>
      </c>
      <c r="C203" s="112">
        <v>1</v>
      </c>
      <c r="D203" s="112">
        <f>ABS(IF($E17-$E$18&lt;0,1/(($E17-$E$18)+(-1)),IF($E17-$E$18&gt;=0,($E17-$E$18)+1)))</f>
        <v>2</v>
      </c>
      <c r="E203" s="112">
        <f>ABS(IF($E17-$E$19&lt;0,1/(($E17-$E$19)+(-1)),IF($E17-$E$19&gt;=0,($E17-$E$19)+1)))</f>
        <v>3</v>
      </c>
      <c r="F203" s="112">
        <f>ABS(IF($E17-$E$20&lt;0,1/(($E17-$E$20)+(-1)),IF($E17-$E$20&gt;=0,($E17-$E$20)+1)))</f>
        <v>3</v>
      </c>
      <c r="G203" s="112">
        <f>ABS(IF($E17-$E$21&lt;0,1/(($E17-$E$21)+(-1)),IF($E17-$E$21&gt;=0,($E17-$E$21)+1)))</f>
        <v>1</v>
      </c>
      <c r="H203" s="112">
        <f t="shared" si="96"/>
        <v>1</v>
      </c>
      <c r="I203" s="112">
        <f t="shared" si="97"/>
        <v>1</v>
      </c>
      <c r="J203" s="112">
        <f t="shared" si="98"/>
        <v>3</v>
      </c>
      <c r="K203" s="112">
        <f t="shared" si="99"/>
        <v>3</v>
      </c>
      <c r="L203" s="112">
        <f t="shared" si="100"/>
        <v>10</v>
      </c>
      <c r="M203" s="112">
        <f t="shared" si="101"/>
        <v>10</v>
      </c>
      <c r="N203" s="112">
        <f t="shared" si="102"/>
        <v>10</v>
      </c>
      <c r="O203" s="112">
        <f t="shared" si="103"/>
        <v>10</v>
      </c>
      <c r="P203" s="112">
        <f t="shared" si="104"/>
        <v>10</v>
      </c>
      <c r="Q203" s="112">
        <f t="shared" si="105"/>
        <v>10</v>
      </c>
      <c r="R203" s="112">
        <f t="shared" si="106"/>
        <v>10</v>
      </c>
      <c r="S203" s="112">
        <f t="shared" si="107"/>
        <v>10</v>
      </c>
      <c r="T203" s="112">
        <f t="shared" si="108"/>
        <v>10</v>
      </c>
      <c r="U203" s="112">
        <f t="shared" si="109"/>
        <v>10</v>
      </c>
      <c r="V203" s="112">
        <f t="shared" si="110"/>
        <v>10</v>
      </c>
    </row>
    <row r="204" spans="1:23" x14ac:dyDescent="0.25">
      <c r="A204" s="112" t="s">
        <v>7</v>
      </c>
      <c r="B204" s="112">
        <f>1/D202</f>
        <v>2</v>
      </c>
      <c r="C204" s="112">
        <f>1/D203</f>
        <v>0.5</v>
      </c>
      <c r="D204" s="112">
        <v>1</v>
      </c>
      <c r="E204" s="112">
        <f>ABS(IF($E18-$E$19&lt;0,1/(($E18-$E$19)+(-1)),IF($E18-$E$19&gt;=0,($E18-$E$19)+1)))</f>
        <v>2</v>
      </c>
      <c r="F204" s="112">
        <f>ABS(IF($E18-$E$20&lt;0,1/(($E18-$E$20)+(-1)),IF($E18-$E$20&gt;=0,($E18-$E$20)+1)))</f>
        <v>2</v>
      </c>
      <c r="G204" s="112">
        <f>ABS(IF($E18-$E$21&lt;0,1/(($E18-$E$21)+(-1)),IF($E18-$E$21&gt;=0,($E18-$E$21)+1)))</f>
        <v>0.5</v>
      </c>
      <c r="H204" s="112">
        <f t="shared" si="96"/>
        <v>0.5</v>
      </c>
      <c r="I204" s="112">
        <f t="shared" si="97"/>
        <v>0.5</v>
      </c>
      <c r="J204" s="112">
        <f t="shared" si="98"/>
        <v>2</v>
      </c>
      <c r="K204" s="112">
        <f t="shared" si="99"/>
        <v>2</v>
      </c>
      <c r="L204" s="112">
        <f t="shared" si="100"/>
        <v>9</v>
      </c>
      <c r="M204" s="112">
        <f t="shared" si="101"/>
        <v>9</v>
      </c>
      <c r="N204" s="112">
        <f t="shared" si="102"/>
        <v>9</v>
      </c>
      <c r="O204" s="112">
        <f t="shared" si="103"/>
        <v>9</v>
      </c>
      <c r="P204" s="112">
        <f t="shared" si="104"/>
        <v>9</v>
      </c>
      <c r="Q204" s="112">
        <f t="shared" si="105"/>
        <v>9</v>
      </c>
      <c r="R204" s="112">
        <f t="shared" si="106"/>
        <v>9</v>
      </c>
      <c r="S204" s="112">
        <f t="shared" si="107"/>
        <v>9</v>
      </c>
      <c r="T204" s="112">
        <f t="shared" si="108"/>
        <v>9</v>
      </c>
      <c r="U204" s="112">
        <f t="shared" si="109"/>
        <v>9</v>
      </c>
      <c r="V204" s="112">
        <f t="shared" si="110"/>
        <v>9</v>
      </c>
    </row>
    <row r="205" spans="1:23" x14ac:dyDescent="0.25">
      <c r="A205" s="112" t="s">
        <v>8</v>
      </c>
      <c r="B205" s="112">
        <f>1/E202</f>
        <v>1</v>
      </c>
      <c r="C205" s="112">
        <f>1/E203</f>
        <v>0.33333333333333331</v>
      </c>
      <c r="D205" s="112">
        <f>1/E204</f>
        <v>0.5</v>
      </c>
      <c r="E205" s="112">
        <v>1</v>
      </c>
      <c r="F205" s="112">
        <f>ABS(IF($E19-$E$20&lt;0,1/(($E19-$E$20)+(-1)),IF($E19-$E$20&gt;=0,($E19-$E$20)+1)))</f>
        <v>1</v>
      </c>
      <c r="G205" s="112">
        <f>ABS(IF($E19-$E$21&lt;0,1/(($E19-$E$21)+(-1)),IF($E19-$E$21&gt;=0,($E19-$E$21)+1)))</f>
        <v>0.33333333333333331</v>
      </c>
      <c r="H205" s="112">
        <f t="shared" si="96"/>
        <v>0.33333333333333331</v>
      </c>
      <c r="I205" s="112">
        <f t="shared" si="97"/>
        <v>0.33333333333333331</v>
      </c>
      <c r="J205" s="112">
        <f t="shared" si="98"/>
        <v>1</v>
      </c>
      <c r="K205" s="112">
        <f t="shared" si="99"/>
        <v>1</v>
      </c>
      <c r="L205" s="112">
        <f t="shared" si="100"/>
        <v>8</v>
      </c>
      <c r="M205" s="112">
        <f t="shared" si="101"/>
        <v>8</v>
      </c>
      <c r="N205" s="112">
        <f t="shared" si="102"/>
        <v>8</v>
      </c>
      <c r="O205" s="112">
        <f t="shared" si="103"/>
        <v>8</v>
      </c>
      <c r="P205" s="112">
        <f t="shared" si="104"/>
        <v>8</v>
      </c>
      <c r="Q205" s="112">
        <f t="shared" si="105"/>
        <v>8</v>
      </c>
      <c r="R205" s="112">
        <f t="shared" si="106"/>
        <v>8</v>
      </c>
      <c r="S205" s="112">
        <f t="shared" si="107"/>
        <v>8</v>
      </c>
      <c r="T205" s="112">
        <f t="shared" si="108"/>
        <v>8</v>
      </c>
      <c r="U205" s="112">
        <f t="shared" si="109"/>
        <v>8</v>
      </c>
      <c r="V205" s="112">
        <f t="shared" si="110"/>
        <v>8</v>
      </c>
    </row>
    <row r="206" spans="1:23" x14ac:dyDescent="0.25">
      <c r="A206" s="112" t="s">
        <v>9</v>
      </c>
      <c r="B206" s="112">
        <f>1/F202</f>
        <v>1</v>
      </c>
      <c r="C206" s="112">
        <f>1/F203</f>
        <v>0.33333333333333331</v>
      </c>
      <c r="D206" s="112">
        <f>1/F204</f>
        <v>0.5</v>
      </c>
      <c r="E206" s="112">
        <f>1/F205</f>
        <v>1</v>
      </c>
      <c r="F206" s="112">
        <v>1</v>
      </c>
      <c r="G206" s="112">
        <f>ABS(IF($E20-$E$21&lt;0,1/(($E20-$E$21)+(-1)),IF($E20-$E$21&gt;=0,($E20-$E$21)+1)))</f>
        <v>0.33333333333333331</v>
      </c>
      <c r="H206" s="112">
        <f t="shared" si="96"/>
        <v>0.33333333333333331</v>
      </c>
      <c r="I206" s="112">
        <f t="shared" si="97"/>
        <v>0.33333333333333331</v>
      </c>
      <c r="J206" s="112">
        <f t="shared" si="98"/>
        <v>1</v>
      </c>
      <c r="K206" s="112">
        <f t="shared" si="99"/>
        <v>1</v>
      </c>
      <c r="L206" s="112">
        <f t="shared" si="100"/>
        <v>8</v>
      </c>
      <c r="M206" s="112">
        <f t="shared" si="101"/>
        <v>8</v>
      </c>
      <c r="N206" s="112">
        <f t="shared" si="102"/>
        <v>8</v>
      </c>
      <c r="O206" s="112">
        <f t="shared" si="103"/>
        <v>8</v>
      </c>
      <c r="P206" s="112">
        <f t="shared" si="104"/>
        <v>8</v>
      </c>
      <c r="Q206" s="112">
        <f t="shared" si="105"/>
        <v>8</v>
      </c>
      <c r="R206" s="112">
        <f t="shared" si="106"/>
        <v>8</v>
      </c>
      <c r="S206" s="112">
        <f t="shared" si="107"/>
        <v>8</v>
      </c>
      <c r="T206" s="112">
        <f t="shared" si="108"/>
        <v>8</v>
      </c>
      <c r="U206" s="112">
        <f t="shared" si="109"/>
        <v>8</v>
      </c>
      <c r="V206" s="112">
        <f t="shared" si="110"/>
        <v>8</v>
      </c>
    </row>
    <row r="207" spans="1:23" x14ac:dyDescent="0.25">
      <c r="A207" s="112" t="s">
        <v>10</v>
      </c>
      <c r="B207" s="112">
        <f>1/G202</f>
        <v>3</v>
      </c>
      <c r="C207" s="112">
        <f>1/G203</f>
        <v>1</v>
      </c>
      <c r="D207" s="112">
        <f>1/G204</f>
        <v>2</v>
      </c>
      <c r="E207" s="112">
        <f>1/G205</f>
        <v>3</v>
      </c>
      <c r="F207" s="112">
        <f>1/G206</f>
        <v>3</v>
      </c>
      <c r="G207" s="112">
        <v>1</v>
      </c>
      <c r="H207" s="112">
        <f t="shared" si="96"/>
        <v>1</v>
      </c>
      <c r="I207" s="112">
        <f t="shared" si="97"/>
        <v>1</v>
      </c>
      <c r="J207" s="112">
        <f t="shared" si="98"/>
        <v>3</v>
      </c>
      <c r="K207" s="112">
        <f t="shared" si="99"/>
        <v>3</v>
      </c>
      <c r="L207" s="112">
        <f t="shared" si="100"/>
        <v>10</v>
      </c>
      <c r="M207" s="112">
        <f t="shared" si="101"/>
        <v>10</v>
      </c>
      <c r="N207" s="112">
        <f t="shared" si="102"/>
        <v>10</v>
      </c>
      <c r="O207" s="112">
        <f t="shared" si="103"/>
        <v>10</v>
      </c>
      <c r="P207" s="112">
        <f t="shared" si="104"/>
        <v>10</v>
      </c>
      <c r="Q207" s="112">
        <f t="shared" si="105"/>
        <v>10</v>
      </c>
      <c r="R207" s="112">
        <f t="shared" si="106"/>
        <v>10</v>
      </c>
      <c r="S207" s="112">
        <f t="shared" si="107"/>
        <v>10</v>
      </c>
      <c r="T207" s="112">
        <f t="shared" si="108"/>
        <v>10</v>
      </c>
      <c r="U207" s="112">
        <f t="shared" si="109"/>
        <v>10</v>
      </c>
      <c r="V207" s="112">
        <f t="shared" si="110"/>
        <v>10</v>
      </c>
    </row>
    <row r="208" spans="1:23" x14ac:dyDescent="0.25">
      <c r="A208" s="112" t="s">
        <v>11</v>
      </c>
      <c r="B208" s="112">
        <f>1/H202</f>
        <v>3</v>
      </c>
      <c r="C208" s="112">
        <f>1/H203</f>
        <v>1</v>
      </c>
      <c r="D208" s="112">
        <f>1/H204</f>
        <v>2</v>
      </c>
      <c r="E208" s="112">
        <f>1/H205</f>
        <v>3</v>
      </c>
      <c r="F208" s="112">
        <f>1/H206</f>
        <v>3</v>
      </c>
      <c r="G208" s="112">
        <f>1/H207</f>
        <v>1</v>
      </c>
      <c r="H208" s="112">
        <v>1</v>
      </c>
      <c r="I208" s="112">
        <f t="shared" si="97"/>
        <v>1</v>
      </c>
      <c r="J208" s="112">
        <f t="shared" si="98"/>
        <v>3</v>
      </c>
      <c r="K208" s="112">
        <f t="shared" si="99"/>
        <v>3</v>
      </c>
      <c r="L208" s="112">
        <f t="shared" si="100"/>
        <v>10</v>
      </c>
      <c r="M208" s="112">
        <f t="shared" si="101"/>
        <v>10</v>
      </c>
      <c r="N208" s="112">
        <f t="shared" si="102"/>
        <v>10</v>
      </c>
      <c r="O208" s="112">
        <f t="shared" si="103"/>
        <v>10</v>
      </c>
      <c r="P208" s="112">
        <f t="shared" si="104"/>
        <v>10</v>
      </c>
      <c r="Q208" s="112">
        <f t="shared" si="105"/>
        <v>10</v>
      </c>
      <c r="R208" s="112">
        <f t="shared" si="106"/>
        <v>10</v>
      </c>
      <c r="S208" s="112">
        <f t="shared" si="107"/>
        <v>10</v>
      </c>
      <c r="T208" s="112">
        <f t="shared" si="108"/>
        <v>10</v>
      </c>
      <c r="U208" s="112">
        <f t="shared" si="109"/>
        <v>10</v>
      </c>
      <c r="V208" s="112">
        <f t="shared" si="110"/>
        <v>10</v>
      </c>
    </row>
    <row r="209" spans="1:22" x14ac:dyDescent="0.25">
      <c r="A209" s="112" t="s">
        <v>12</v>
      </c>
      <c r="B209" s="112">
        <f>1/I202</f>
        <v>3</v>
      </c>
      <c r="C209" s="112">
        <f>1/I203</f>
        <v>1</v>
      </c>
      <c r="D209" s="112">
        <f>1/I204</f>
        <v>2</v>
      </c>
      <c r="E209" s="112">
        <f>1/I205</f>
        <v>3</v>
      </c>
      <c r="F209" s="112">
        <f>1/I206</f>
        <v>3</v>
      </c>
      <c r="G209" s="112">
        <f>1/I207</f>
        <v>1</v>
      </c>
      <c r="H209" s="112">
        <f>1/I208</f>
        <v>1</v>
      </c>
      <c r="I209" s="112">
        <v>1</v>
      </c>
      <c r="J209" s="112">
        <f t="shared" si="98"/>
        <v>3</v>
      </c>
      <c r="K209" s="112">
        <f t="shared" si="99"/>
        <v>3</v>
      </c>
      <c r="L209" s="112">
        <f t="shared" si="100"/>
        <v>10</v>
      </c>
      <c r="M209" s="112">
        <f t="shared" si="101"/>
        <v>10</v>
      </c>
      <c r="N209" s="112">
        <f t="shared" si="102"/>
        <v>10</v>
      </c>
      <c r="O209" s="112">
        <f t="shared" si="103"/>
        <v>10</v>
      </c>
      <c r="P209" s="112">
        <f t="shared" si="104"/>
        <v>10</v>
      </c>
      <c r="Q209" s="112">
        <f t="shared" si="105"/>
        <v>10</v>
      </c>
      <c r="R209" s="112">
        <f t="shared" si="106"/>
        <v>10</v>
      </c>
      <c r="S209" s="112">
        <f t="shared" si="107"/>
        <v>10</v>
      </c>
      <c r="T209" s="112">
        <f t="shared" si="108"/>
        <v>10</v>
      </c>
      <c r="U209" s="112">
        <f t="shared" si="109"/>
        <v>10</v>
      </c>
      <c r="V209" s="112">
        <f t="shared" si="110"/>
        <v>10</v>
      </c>
    </row>
    <row r="210" spans="1:22" x14ac:dyDescent="0.25">
      <c r="A210" s="112" t="s">
        <v>13</v>
      </c>
      <c r="B210" s="112">
        <f>1/J202</f>
        <v>1</v>
      </c>
      <c r="C210" s="112">
        <f>1/J203</f>
        <v>0.33333333333333331</v>
      </c>
      <c r="D210" s="112">
        <f>1/J204</f>
        <v>0.5</v>
      </c>
      <c r="E210" s="112">
        <f>1/J205</f>
        <v>1</v>
      </c>
      <c r="F210" s="112">
        <f>1/J206</f>
        <v>1</v>
      </c>
      <c r="G210" s="112">
        <f>1/J207</f>
        <v>0.33333333333333331</v>
      </c>
      <c r="H210" s="112">
        <f>1/J208</f>
        <v>0.33333333333333331</v>
      </c>
      <c r="I210" s="112">
        <f>1/J209</f>
        <v>0.33333333333333331</v>
      </c>
      <c r="J210" s="112">
        <v>1</v>
      </c>
      <c r="K210" s="112">
        <f t="shared" si="99"/>
        <v>1</v>
      </c>
      <c r="L210" s="112">
        <f t="shared" si="100"/>
        <v>8</v>
      </c>
      <c r="M210" s="112">
        <f t="shared" si="101"/>
        <v>8</v>
      </c>
      <c r="N210" s="112">
        <f t="shared" si="102"/>
        <v>8</v>
      </c>
      <c r="O210" s="112">
        <f t="shared" si="103"/>
        <v>8</v>
      </c>
      <c r="P210" s="112">
        <f t="shared" si="104"/>
        <v>8</v>
      </c>
      <c r="Q210" s="112">
        <f t="shared" si="105"/>
        <v>8</v>
      </c>
      <c r="R210" s="112">
        <f t="shared" si="106"/>
        <v>8</v>
      </c>
      <c r="S210" s="112">
        <f t="shared" si="107"/>
        <v>8</v>
      </c>
      <c r="T210" s="112">
        <f t="shared" si="108"/>
        <v>8</v>
      </c>
      <c r="U210" s="112">
        <f t="shared" si="109"/>
        <v>8</v>
      </c>
      <c r="V210" s="112">
        <f t="shared" si="110"/>
        <v>8</v>
      </c>
    </row>
    <row r="211" spans="1:22" x14ac:dyDescent="0.25">
      <c r="A211" s="112" t="s">
        <v>14</v>
      </c>
      <c r="B211" s="112">
        <f>1/K202</f>
        <v>1</v>
      </c>
      <c r="C211" s="112">
        <f>1/K203</f>
        <v>0.33333333333333331</v>
      </c>
      <c r="D211" s="112">
        <f>1/K204</f>
        <v>0.5</v>
      </c>
      <c r="E211" s="112">
        <f>1/K205</f>
        <v>1</v>
      </c>
      <c r="F211" s="112">
        <f>1/K206</f>
        <v>1</v>
      </c>
      <c r="G211" s="112">
        <f>1/K207</f>
        <v>0.33333333333333331</v>
      </c>
      <c r="H211" s="112">
        <f>1/K208</f>
        <v>0.33333333333333331</v>
      </c>
      <c r="I211" s="112">
        <f>1/K209</f>
        <v>0.33333333333333331</v>
      </c>
      <c r="J211" s="112">
        <f>1/K210</f>
        <v>1</v>
      </c>
      <c r="K211" s="112">
        <v>1</v>
      </c>
      <c r="L211" s="112">
        <f t="shared" si="100"/>
        <v>8</v>
      </c>
      <c r="M211" s="112">
        <f t="shared" si="101"/>
        <v>8</v>
      </c>
      <c r="N211" s="112">
        <f t="shared" si="102"/>
        <v>8</v>
      </c>
      <c r="O211" s="112">
        <f t="shared" si="103"/>
        <v>8</v>
      </c>
      <c r="P211" s="112">
        <f t="shared" si="104"/>
        <v>8</v>
      </c>
      <c r="Q211" s="112">
        <f t="shared" si="105"/>
        <v>8</v>
      </c>
      <c r="R211" s="112">
        <f t="shared" si="106"/>
        <v>8</v>
      </c>
      <c r="S211" s="112">
        <f t="shared" si="107"/>
        <v>8</v>
      </c>
      <c r="T211" s="112">
        <f t="shared" si="108"/>
        <v>8</v>
      </c>
      <c r="U211" s="112">
        <f t="shared" si="109"/>
        <v>8</v>
      </c>
      <c r="V211" s="112">
        <f t="shared" si="110"/>
        <v>8</v>
      </c>
    </row>
    <row r="212" spans="1:22" x14ac:dyDescent="0.25">
      <c r="A212" s="112" t="s">
        <v>15</v>
      </c>
      <c r="B212" s="112">
        <f>1/L202</f>
        <v>0.125</v>
      </c>
      <c r="C212" s="112">
        <f>1/L203</f>
        <v>0.1</v>
      </c>
      <c r="D212" s="112">
        <f>1/L204</f>
        <v>0.1111111111111111</v>
      </c>
      <c r="E212" s="112">
        <f>1/L205</f>
        <v>0.125</v>
      </c>
      <c r="F212" s="112">
        <f>1/L206</f>
        <v>0.125</v>
      </c>
      <c r="G212" s="112">
        <f>1/L207</f>
        <v>0.1</v>
      </c>
      <c r="H212" s="112">
        <f>1/L208</f>
        <v>0.1</v>
      </c>
      <c r="I212" s="112">
        <f>1/L209</f>
        <v>0.1</v>
      </c>
      <c r="J212" s="112">
        <f>1/L210</f>
        <v>0.125</v>
      </c>
      <c r="K212" s="112">
        <f>1/L211</f>
        <v>0.125</v>
      </c>
      <c r="L212" s="112">
        <v>1</v>
      </c>
      <c r="M212" s="112">
        <f t="shared" ref="M212" si="111">ABS(IF($E38-$E$39&lt;0,1/(($E38-$E$39)+(-1)),IF($E38-$E$39&gt;=0,($E38-$E$39)+1)))</f>
        <v>1</v>
      </c>
      <c r="N212" s="112">
        <f t="shared" ref="N212:N213" si="112">ABS(IF($E38-$E$40&lt;0,1/(($E38-$E$40)+(-1)),IF($E38-$E$40&gt;=0,($E38-$E$40)+1)))</f>
        <v>1</v>
      </c>
      <c r="O212" s="112">
        <f t="shared" ref="O212:O214" si="113">ABS(IF($E38-$E$41&lt;0,1/(($E38-$E$41)+(-1)),IF($E38-$E$41&gt;=0,($E38-$E$41)+1)))</f>
        <v>1</v>
      </c>
      <c r="P212" s="112">
        <f t="shared" ref="P212:P215" si="114">ABS(IF($E38-$E$42&lt;0,1/(($E38-$E$42)+(-1)),IF($E38-$E$42&gt;=0,($E38-$E$42)+1)))</f>
        <v>1</v>
      </c>
      <c r="Q212" s="112">
        <f t="shared" ref="Q212:Q216" si="115">ABS(IF($E38-$E$43&lt;0,1/(($E38-$E$43)+(-1)),IF($E38-$E$43&gt;=0,($E38-$E$43)+1)))</f>
        <v>1</v>
      </c>
      <c r="R212" s="112">
        <f t="shared" ref="R212:R217" si="116">ABS(IF($E38-$E$44&lt;0,1/(($E38-$E$44)+(-1)),IF($E38-$E$44&gt;=0,($E38-$E$44)+1)))</f>
        <v>1</v>
      </c>
      <c r="S212" s="112">
        <f t="shared" ref="S212:S218" si="117">ABS(IF($E38-$E$45&lt;0,1/(($E38-$E$45)+(-1)),IF($E38-$E$45&gt;=0,($E38-$E$45)+1)))</f>
        <v>1</v>
      </c>
      <c r="T212" s="112">
        <f t="shared" ref="T212:T219" si="118">ABS(IF($E38-$E$46&lt;0,1/(($E38-$E$46)+(-1)),IF($E38-$E$46&gt;=0,($E38-$E$46)+1)))</f>
        <v>1</v>
      </c>
      <c r="U212" s="112">
        <f t="shared" ref="U212:U220" si="119">ABS(IF($E38-$E$47&lt;0,1/(($E38-$E$47)+(-1)),IF($E38-$E$47&gt;=0,($E38-$E$47)+1)))</f>
        <v>1</v>
      </c>
      <c r="V212" s="112">
        <f t="shared" ref="V212:V221" si="120">ABS(IF($E38-$E$48&lt;0,1/(($E38-$E$48)+(-1)),IF($E38-$E$48&gt;=0,($E38-$E$48)+1)))</f>
        <v>1</v>
      </c>
    </row>
    <row r="213" spans="1:22" x14ac:dyDescent="0.25">
      <c r="A213" s="112" t="s">
        <v>16</v>
      </c>
      <c r="B213" s="112">
        <f>1/M202</f>
        <v>0.125</v>
      </c>
      <c r="C213" s="112">
        <f>1/M203</f>
        <v>0.1</v>
      </c>
      <c r="D213" s="112">
        <f>1/M204</f>
        <v>0.1111111111111111</v>
      </c>
      <c r="E213" s="112">
        <f>1/M204</f>
        <v>0.1111111111111111</v>
      </c>
      <c r="F213" s="112">
        <f>1/M206</f>
        <v>0.125</v>
      </c>
      <c r="G213" s="112">
        <f>1/M207</f>
        <v>0.1</v>
      </c>
      <c r="H213" s="112">
        <f>1/M208</f>
        <v>0.1</v>
      </c>
      <c r="I213" s="112">
        <f>1/M209</f>
        <v>0.1</v>
      </c>
      <c r="J213" s="112">
        <f>1/M210</f>
        <v>0.125</v>
      </c>
      <c r="K213" s="112">
        <f>1/M211</f>
        <v>0.125</v>
      </c>
      <c r="L213" s="112">
        <f>1/M212</f>
        <v>1</v>
      </c>
      <c r="M213" s="112">
        <v>1</v>
      </c>
      <c r="N213" s="112">
        <f t="shared" si="112"/>
        <v>1</v>
      </c>
      <c r="O213" s="112">
        <f t="shared" si="113"/>
        <v>1</v>
      </c>
      <c r="P213" s="112">
        <f t="shared" si="114"/>
        <v>1</v>
      </c>
      <c r="Q213" s="112">
        <f t="shared" si="115"/>
        <v>1</v>
      </c>
      <c r="R213" s="112">
        <f t="shared" si="116"/>
        <v>1</v>
      </c>
      <c r="S213" s="112">
        <f t="shared" si="117"/>
        <v>1</v>
      </c>
      <c r="T213" s="112">
        <f t="shared" si="118"/>
        <v>1</v>
      </c>
      <c r="U213" s="112">
        <f t="shared" si="119"/>
        <v>1</v>
      </c>
      <c r="V213" s="112">
        <f t="shared" si="120"/>
        <v>1</v>
      </c>
    </row>
    <row r="214" spans="1:22" x14ac:dyDescent="0.25">
      <c r="A214" s="112" t="s">
        <v>17</v>
      </c>
      <c r="B214" s="112">
        <f>1/N202</f>
        <v>0.125</v>
      </c>
      <c r="C214" s="112">
        <f>1/N203</f>
        <v>0.1</v>
      </c>
      <c r="D214" s="112">
        <f>1/N204</f>
        <v>0.1111111111111111</v>
      </c>
      <c r="E214" s="112">
        <f>1/N204</f>
        <v>0.1111111111111111</v>
      </c>
      <c r="F214" s="112">
        <f>1/N206</f>
        <v>0.125</v>
      </c>
      <c r="G214" s="112">
        <f>1/N207</f>
        <v>0.1</v>
      </c>
      <c r="H214" s="112">
        <f>1/N208</f>
        <v>0.1</v>
      </c>
      <c r="I214" s="112">
        <f>1/N209</f>
        <v>0.1</v>
      </c>
      <c r="J214" s="112">
        <f>1/N210</f>
        <v>0.125</v>
      </c>
      <c r="K214" s="112">
        <f>1/N211</f>
        <v>0.125</v>
      </c>
      <c r="L214" s="112">
        <f>1/N212</f>
        <v>1</v>
      </c>
      <c r="M214" s="112">
        <f>1/N213</f>
        <v>1</v>
      </c>
      <c r="N214" s="112">
        <v>1</v>
      </c>
      <c r="O214" s="112">
        <f t="shared" si="113"/>
        <v>1</v>
      </c>
      <c r="P214" s="112">
        <f t="shared" si="114"/>
        <v>1</v>
      </c>
      <c r="Q214" s="112">
        <f t="shared" si="115"/>
        <v>1</v>
      </c>
      <c r="R214" s="112">
        <f t="shared" si="116"/>
        <v>1</v>
      </c>
      <c r="S214" s="112">
        <f t="shared" si="117"/>
        <v>1</v>
      </c>
      <c r="T214" s="112">
        <f t="shared" si="118"/>
        <v>1</v>
      </c>
      <c r="U214" s="112">
        <f t="shared" si="119"/>
        <v>1</v>
      </c>
      <c r="V214" s="112">
        <f t="shared" si="120"/>
        <v>1</v>
      </c>
    </row>
    <row r="215" spans="1:22" x14ac:dyDescent="0.25">
      <c r="A215" s="112" t="s">
        <v>18</v>
      </c>
      <c r="B215" s="112">
        <f>1/O202</f>
        <v>0.125</v>
      </c>
      <c r="C215" s="112">
        <f>1/O203</f>
        <v>0.1</v>
      </c>
      <c r="D215" s="112">
        <f>1/O204</f>
        <v>0.1111111111111111</v>
      </c>
      <c r="E215" s="112">
        <f>1/O204</f>
        <v>0.1111111111111111</v>
      </c>
      <c r="F215" s="112">
        <f>1/O206</f>
        <v>0.125</v>
      </c>
      <c r="G215" s="112">
        <f>1/O207</f>
        <v>0.1</v>
      </c>
      <c r="H215" s="112">
        <f>1/O208</f>
        <v>0.1</v>
      </c>
      <c r="I215" s="112">
        <f>1/O209</f>
        <v>0.1</v>
      </c>
      <c r="J215" s="112">
        <f>1/O210</f>
        <v>0.125</v>
      </c>
      <c r="K215" s="112">
        <f>1/O211</f>
        <v>0.125</v>
      </c>
      <c r="L215" s="112">
        <f>1/O212</f>
        <v>1</v>
      </c>
      <c r="M215" s="112">
        <f>1/O213</f>
        <v>1</v>
      </c>
      <c r="N215" s="112">
        <f>1/O214</f>
        <v>1</v>
      </c>
      <c r="O215" s="112">
        <v>1</v>
      </c>
      <c r="P215" s="112">
        <f t="shared" si="114"/>
        <v>1</v>
      </c>
      <c r="Q215" s="112">
        <f t="shared" si="115"/>
        <v>1</v>
      </c>
      <c r="R215" s="112">
        <f t="shared" si="116"/>
        <v>1</v>
      </c>
      <c r="S215" s="112">
        <f t="shared" si="117"/>
        <v>1</v>
      </c>
      <c r="T215" s="112">
        <f t="shared" si="118"/>
        <v>1</v>
      </c>
      <c r="U215" s="112">
        <f t="shared" si="119"/>
        <v>1</v>
      </c>
      <c r="V215" s="112">
        <f t="shared" si="120"/>
        <v>1</v>
      </c>
    </row>
    <row r="216" spans="1:22" x14ac:dyDescent="0.25">
      <c r="A216" s="112" t="s">
        <v>19</v>
      </c>
      <c r="B216" s="112">
        <f>1/P202</f>
        <v>0.125</v>
      </c>
      <c r="C216" s="112">
        <f>1/P203</f>
        <v>0.1</v>
      </c>
      <c r="D216" s="112">
        <f>1/P204</f>
        <v>0.1111111111111111</v>
      </c>
      <c r="E216" s="112">
        <f>1/P204</f>
        <v>0.1111111111111111</v>
      </c>
      <c r="F216" s="112">
        <f>1/P206</f>
        <v>0.125</v>
      </c>
      <c r="G216" s="112">
        <f>1/P207</f>
        <v>0.1</v>
      </c>
      <c r="H216" s="112">
        <f>1/P208</f>
        <v>0.1</v>
      </c>
      <c r="I216" s="112">
        <f>1/P209</f>
        <v>0.1</v>
      </c>
      <c r="J216" s="112">
        <f>1/P210</f>
        <v>0.125</v>
      </c>
      <c r="K216" s="112">
        <f>1/P211</f>
        <v>0.125</v>
      </c>
      <c r="L216" s="112">
        <f>1/P212</f>
        <v>1</v>
      </c>
      <c r="M216" s="112">
        <f>1/P213</f>
        <v>1</v>
      </c>
      <c r="N216" s="112">
        <f>1/P214</f>
        <v>1</v>
      </c>
      <c r="O216" s="112">
        <f>1/P215</f>
        <v>1</v>
      </c>
      <c r="P216" s="112">
        <v>1</v>
      </c>
      <c r="Q216" s="112">
        <f t="shared" si="115"/>
        <v>1</v>
      </c>
      <c r="R216" s="112">
        <f t="shared" si="116"/>
        <v>1</v>
      </c>
      <c r="S216" s="112">
        <f t="shared" si="117"/>
        <v>1</v>
      </c>
      <c r="T216" s="112">
        <f t="shared" si="118"/>
        <v>1</v>
      </c>
      <c r="U216" s="112">
        <f t="shared" si="119"/>
        <v>1</v>
      </c>
      <c r="V216" s="112">
        <f t="shared" si="120"/>
        <v>1</v>
      </c>
    </row>
    <row r="217" spans="1:22" x14ac:dyDescent="0.25">
      <c r="A217" s="112" t="s">
        <v>51</v>
      </c>
      <c r="B217" s="112">
        <f>1/Q202</f>
        <v>0.125</v>
      </c>
      <c r="C217" s="112">
        <f>1/Q203</f>
        <v>0.1</v>
      </c>
      <c r="D217" s="112">
        <f>1/Q204</f>
        <v>0.1111111111111111</v>
      </c>
      <c r="E217" s="112">
        <f>1/Q204</f>
        <v>0.1111111111111111</v>
      </c>
      <c r="F217" s="112">
        <f>1/Q206</f>
        <v>0.125</v>
      </c>
      <c r="G217" s="112">
        <f>1/Q207</f>
        <v>0.1</v>
      </c>
      <c r="H217" s="112">
        <f>1/Q208</f>
        <v>0.1</v>
      </c>
      <c r="I217" s="112">
        <f>1/Q209</f>
        <v>0.1</v>
      </c>
      <c r="J217" s="112">
        <f>1/Q210</f>
        <v>0.125</v>
      </c>
      <c r="K217" s="112">
        <f>1/Q211</f>
        <v>0.125</v>
      </c>
      <c r="L217" s="112">
        <f>1/Q212</f>
        <v>1</v>
      </c>
      <c r="M217" s="112">
        <f>1/Q213</f>
        <v>1</v>
      </c>
      <c r="N217" s="112">
        <f>1/Q214</f>
        <v>1</v>
      </c>
      <c r="O217" s="112">
        <f>1/Q215</f>
        <v>1</v>
      </c>
      <c r="P217" s="112">
        <f>1/Q216</f>
        <v>1</v>
      </c>
      <c r="Q217" s="112">
        <v>1</v>
      </c>
      <c r="R217" s="112">
        <f t="shared" si="116"/>
        <v>1</v>
      </c>
      <c r="S217" s="112">
        <f t="shared" si="117"/>
        <v>1</v>
      </c>
      <c r="T217" s="112">
        <f t="shared" si="118"/>
        <v>1</v>
      </c>
      <c r="U217" s="112">
        <f t="shared" si="119"/>
        <v>1</v>
      </c>
      <c r="V217" s="112">
        <f t="shared" si="120"/>
        <v>1</v>
      </c>
    </row>
    <row r="218" spans="1:22" x14ac:dyDescent="0.25">
      <c r="A218" s="112" t="s">
        <v>52</v>
      </c>
      <c r="B218" s="112">
        <f>1/R202</f>
        <v>0.125</v>
      </c>
      <c r="C218" s="112">
        <f>1/R203</f>
        <v>0.1</v>
      </c>
      <c r="D218" s="112">
        <f>1/R204</f>
        <v>0.1111111111111111</v>
      </c>
      <c r="E218" s="112">
        <f>1/R204</f>
        <v>0.1111111111111111</v>
      </c>
      <c r="F218" s="112">
        <f>1/R206</f>
        <v>0.125</v>
      </c>
      <c r="G218" s="112">
        <f>1/R207</f>
        <v>0.1</v>
      </c>
      <c r="H218" s="112">
        <f>1/R208</f>
        <v>0.1</v>
      </c>
      <c r="I218" s="112">
        <f>1/R209</f>
        <v>0.1</v>
      </c>
      <c r="J218" s="112">
        <f>1/R210</f>
        <v>0.125</v>
      </c>
      <c r="K218" s="112">
        <f>1/R211</f>
        <v>0.125</v>
      </c>
      <c r="L218" s="112">
        <f>1/R212</f>
        <v>1</v>
      </c>
      <c r="M218" s="112">
        <f>1/R213</f>
        <v>1</v>
      </c>
      <c r="N218" s="112">
        <f>1/R214</f>
        <v>1</v>
      </c>
      <c r="O218" s="112">
        <f>1/R215</f>
        <v>1</v>
      </c>
      <c r="P218" s="112">
        <f>1/R216</f>
        <v>1</v>
      </c>
      <c r="Q218" s="112">
        <f>1/R217</f>
        <v>1</v>
      </c>
      <c r="R218" s="112">
        <v>1</v>
      </c>
      <c r="S218" s="112">
        <f t="shared" si="117"/>
        <v>1</v>
      </c>
      <c r="T218" s="112">
        <f t="shared" si="118"/>
        <v>1</v>
      </c>
      <c r="U218" s="112">
        <f t="shared" si="119"/>
        <v>1</v>
      </c>
      <c r="V218" s="112">
        <f t="shared" si="120"/>
        <v>1</v>
      </c>
    </row>
    <row r="219" spans="1:22" x14ac:dyDescent="0.25">
      <c r="A219" s="112" t="s">
        <v>53</v>
      </c>
      <c r="B219" s="112">
        <f>1/S202</f>
        <v>0.125</v>
      </c>
      <c r="C219" s="112">
        <f>1/S203</f>
        <v>0.1</v>
      </c>
      <c r="D219" s="112">
        <f>1/S204</f>
        <v>0.1111111111111111</v>
      </c>
      <c r="E219" s="112">
        <f>1/S204</f>
        <v>0.1111111111111111</v>
      </c>
      <c r="F219" s="112">
        <f>1/S206</f>
        <v>0.125</v>
      </c>
      <c r="G219" s="112">
        <f>1/S207</f>
        <v>0.1</v>
      </c>
      <c r="H219" s="112">
        <f>1/S208</f>
        <v>0.1</v>
      </c>
      <c r="I219" s="112">
        <f>1/S209</f>
        <v>0.1</v>
      </c>
      <c r="J219" s="112">
        <f>1/S210</f>
        <v>0.125</v>
      </c>
      <c r="K219" s="112">
        <f>1/S211</f>
        <v>0.125</v>
      </c>
      <c r="L219" s="112">
        <f>1/S212</f>
        <v>1</v>
      </c>
      <c r="M219" s="112">
        <f>1/S213</f>
        <v>1</v>
      </c>
      <c r="N219" s="112">
        <f>1/S214</f>
        <v>1</v>
      </c>
      <c r="O219" s="112">
        <f>1/S215</f>
        <v>1</v>
      </c>
      <c r="P219" s="112">
        <f>1/S216</f>
        <v>1</v>
      </c>
      <c r="Q219" s="112">
        <f>1/S217</f>
        <v>1</v>
      </c>
      <c r="R219" s="112">
        <f>1/S218</f>
        <v>1</v>
      </c>
      <c r="S219" s="112">
        <v>1</v>
      </c>
      <c r="T219" s="112">
        <f t="shared" si="118"/>
        <v>1</v>
      </c>
      <c r="U219" s="112">
        <f t="shared" si="119"/>
        <v>1</v>
      </c>
      <c r="V219" s="112">
        <f t="shared" si="120"/>
        <v>1</v>
      </c>
    </row>
    <row r="220" spans="1:22" x14ac:dyDescent="0.25">
      <c r="A220" s="112" t="s">
        <v>54</v>
      </c>
      <c r="B220" s="112">
        <f>1/T202</f>
        <v>0.125</v>
      </c>
      <c r="C220" s="112">
        <f>1/T203</f>
        <v>0.1</v>
      </c>
      <c r="D220" s="112">
        <f>1/T204</f>
        <v>0.1111111111111111</v>
      </c>
      <c r="E220" s="112">
        <f>1/T204</f>
        <v>0.1111111111111111</v>
      </c>
      <c r="F220" s="112">
        <f>1/T206</f>
        <v>0.125</v>
      </c>
      <c r="G220" s="112">
        <f>1/T207</f>
        <v>0.1</v>
      </c>
      <c r="H220" s="112">
        <f>1/T208</f>
        <v>0.1</v>
      </c>
      <c r="I220" s="112">
        <f>1/T209</f>
        <v>0.1</v>
      </c>
      <c r="J220" s="112">
        <f>1/T210</f>
        <v>0.125</v>
      </c>
      <c r="K220" s="112">
        <f>1/T211</f>
        <v>0.125</v>
      </c>
      <c r="L220" s="112">
        <f>1/T212</f>
        <v>1</v>
      </c>
      <c r="M220" s="112">
        <f>1/T213</f>
        <v>1</v>
      </c>
      <c r="N220" s="112">
        <f>1/T214</f>
        <v>1</v>
      </c>
      <c r="O220" s="112">
        <f>1/T215</f>
        <v>1</v>
      </c>
      <c r="P220" s="112">
        <f>1/T216</f>
        <v>1</v>
      </c>
      <c r="Q220" s="112">
        <f>1/T217</f>
        <v>1</v>
      </c>
      <c r="R220" s="112">
        <f>1/T218</f>
        <v>1</v>
      </c>
      <c r="S220" s="112">
        <f>1/T219</f>
        <v>1</v>
      </c>
      <c r="T220" s="112">
        <v>1</v>
      </c>
      <c r="U220" s="112">
        <f t="shared" si="119"/>
        <v>1</v>
      </c>
      <c r="V220" s="112">
        <f t="shared" si="120"/>
        <v>1</v>
      </c>
    </row>
    <row r="221" spans="1:22" x14ac:dyDescent="0.25">
      <c r="A221" s="112" t="s">
        <v>55</v>
      </c>
      <c r="B221" s="112">
        <f>1/U202</f>
        <v>0.125</v>
      </c>
      <c r="C221" s="112">
        <f>1/U203</f>
        <v>0.1</v>
      </c>
      <c r="D221" s="112">
        <f>1/U204</f>
        <v>0.1111111111111111</v>
      </c>
      <c r="E221" s="112">
        <f>1/U204</f>
        <v>0.1111111111111111</v>
      </c>
      <c r="F221" s="112">
        <f>1/U206</f>
        <v>0.125</v>
      </c>
      <c r="G221" s="112">
        <f>1/U207</f>
        <v>0.1</v>
      </c>
      <c r="H221" s="112">
        <f>1/U208</f>
        <v>0.1</v>
      </c>
      <c r="I221" s="112">
        <f>1/U209</f>
        <v>0.1</v>
      </c>
      <c r="J221" s="112">
        <f>1/U210</f>
        <v>0.125</v>
      </c>
      <c r="K221" s="112">
        <f>1/U211</f>
        <v>0.125</v>
      </c>
      <c r="L221" s="112">
        <f>1/U212</f>
        <v>1</v>
      </c>
      <c r="M221" s="112">
        <f>1/U213</f>
        <v>1</v>
      </c>
      <c r="N221" s="112">
        <f>1/U214</f>
        <v>1</v>
      </c>
      <c r="O221" s="112">
        <f>1/U215</f>
        <v>1</v>
      </c>
      <c r="P221" s="112">
        <f>1/U216</f>
        <v>1</v>
      </c>
      <c r="Q221" s="112">
        <f>1/U217</f>
        <v>1</v>
      </c>
      <c r="R221" s="112">
        <f>1/U218</f>
        <v>1</v>
      </c>
      <c r="S221" s="112">
        <f>1/U219</f>
        <v>1</v>
      </c>
      <c r="T221" s="112">
        <f>1/U220</f>
        <v>1</v>
      </c>
      <c r="U221" s="112">
        <v>1</v>
      </c>
      <c r="V221" s="112">
        <f t="shared" si="120"/>
        <v>1</v>
      </c>
    </row>
    <row r="222" spans="1:22" x14ac:dyDescent="0.25">
      <c r="A222" s="112" t="s">
        <v>56</v>
      </c>
      <c r="B222" s="112">
        <f>1/V202</f>
        <v>0.125</v>
      </c>
      <c r="C222" s="112">
        <f>1/V203</f>
        <v>0.1</v>
      </c>
      <c r="D222" s="112">
        <f>1/V204</f>
        <v>0.1111111111111111</v>
      </c>
      <c r="E222" s="112">
        <f>1/V204</f>
        <v>0.1111111111111111</v>
      </c>
      <c r="F222" s="112">
        <f>1/V206</f>
        <v>0.125</v>
      </c>
      <c r="G222" s="112">
        <f>1/V207</f>
        <v>0.1</v>
      </c>
      <c r="H222" s="112">
        <f>1/V208</f>
        <v>0.1</v>
      </c>
      <c r="I222" s="112">
        <f>1/V209</f>
        <v>0.1</v>
      </c>
      <c r="J222" s="112">
        <f>1/V210</f>
        <v>0.125</v>
      </c>
      <c r="K222" s="112">
        <f>1/V211</f>
        <v>0.125</v>
      </c>
      <c r="L222" s="112">
        <f>1/V212</f>
        <v>1</v>
      </c>
      <c r="M222" s="112">
        <f>1/V213</f>
        <v>1</v>
      </c>
      <c r="N222" s="112">
        <f>1/V214</f>
        <v>1</v>
      </c>
      <c r="O222" s="112">
        <f>1/V215</f>
        <v>1</v>
      </c>
      <c r="P222" s="112">
        <f>1/V216</f>
        <v>1</v>
      </c>
      <c r="Q222" s="112">
        <f>1/V217</f>
        <v>1</v>
      </c>
      <c r="R222" s="112">
        <f>1/V218</f>
        <v>1</v>
      </c>
      <c r="S222" s="112">
        <f>1/V219</f>
        <v>1</v>
      </c>
      <c r="T222" s="112">
        <f>1/V220</f>
        <v>1</v>
      </c>
      <c r="U222" s="112">
        <f>1/V221</f>
        <v>1</v>
      </c>
      <c r="V222" s="112">
        <v>1</v>
      </c>
    </row>
    <row r="223" spans="1:22" x14ac:dyDescent="0.25">
      <c r="A223" s="112" t="s">
        <v>43</v>
      </c>
      <c r="B223" s="112">
        <f t="shared" ref="B223:V223" si="121">SUM(B202:B222)</f>
        <v>20.375</v>
      </c>
      <c r="C223" s="112">
        <f t="shared" si="121"/>
        <v>7.2666666666666622</v>
      </c>
      <c r="D223" s="112">
        <f t="shared" si="121"/>
        <v>12.722222222222218</v>
      </c>
      <c r="E223" s="112">
        <f t="shared" si="121"/>
        <v>20.236111111111107</v>
      </c>
      <c r="F223" s="112">
        <f t="shared" si="121"/>
        <v>20.375</v>
      </c>
      <c r="G223" s="112">
        <f t="shared" si="121"/>
        <v>7.2666666666666622</v>
      </c>
      <c r="H223" s="112">
        <f t="shared" si="121"/>
        <v>7.2666666666666622</v>
      </c>
      <c r="I223" s="112">
        <f t="shared" si="121"/>
        <v>7.2666666666666622</v>
      </c>
      <c r="J223" s="112">
        <f t="shared" si="121"/>
        <v>20.375</v>
      </c>
      <c r="K223" s="112">
        <f t="shared" si="121"/>
        <v>20.375</v>
      </c>
      <c r="L223" s="112">
        <f t="shared" si="121"/>
        <v>100</v>
      </c>
      <c r="M223" s="112">
        <f t="shared" si="121"/>
        <v>100</v>
      </c>
      <c r="N223" s="112">
        <f t="shared" si="121"/>
        <v>100</v>
      </c>
      <c r="O223" s="112">
        <f t="shared" si="121"/>
        <v>100</v>
      </c>
      <c r="P223" s="112">
        <f t="shared" si="121"/>
        <v>100</v>
      </c>
      <c r="Q223" s="112">
        <f t="shared" si="121"/>
        <v>100</v>
      </c>
      <c r="R223" s="112">
        <f t="shared" si="121"/>
        <v>100</v>
      </c>
      <c r="S223" s="112">
        <f t="shared" si="121"/>
        <v>100</v>
      </c>
      <c r="T223" s="112">
        <f t="shared" si="121"/>
        <v>100</v>
      </c>
      <c r="U223" s="112">
        <f t="shared" si="121"/>
        <v>100</v>
      </c>
      <c r="V223" s="112">
        <f t="shared" si="121"/>
        <v>100</v>
      </c>
    </row>
    <row r="225" spans="1:23" x14ac:dyDescent="0.25">
      <c r="A225" s="112" t="s">
        <v>394</v>
      </c>
    </row>
    <row r="226" spans="1:23" x14ac:dyDescent="0.25">
      <c r="A226" s="112" t="s">
        <v>20</v>
      </c>
      <c r="B226" s="112" t="s">
        <v>5</v>
      </c>
      <c r="C226" s="112" t="s">
        <v>6</v>
      </c>
      <c r="D226" s="112" t="s">
        <v>7</v>
      </c>
      <c r="E226" s="112" t="s">
        <v>8</v>
      </c>
      <c r="F226" s="112" t="s">
        <v>9</v>
      </c>
      <c r="G226" s="112" t="s">
        <v>10</v>
      </c>
      <c r="H226" s="112" t="s">
        <v>11</v>
      </c>
      <c r="I226" s="112" t="s">
        <v>12</v>
      </c>
      <c r="J226" s="112" t="s">
        <v>13</v>
      </c>
      <c r="K226" s="112" t="s">
        <v>14</v>
      </c>
      <c r="L226" s="112" t="s">
        <v>15</v>
      </c>
      <c r="M226" s="112" t="s">
        <v>16</v>
      </c>
      <c r="N226" s="112" t="s">
        <v>17</v>
      </c>
      <c r="O226" s="112" t="s">
        <v>18</v>
      </c>
      <c r="P226" s="112" t="s">
        <v>19</v>
      </c>
      <c r="Q226" s="112" t="s">
        <v>51</v>
      </c>
      <c r="R226" s="112" t="s">
        <v>52</v>
      </c>
      <c r="S226" s="112" t="s">
        <v>53</v>
      </c>
      <c r="T226" s="112" t="s">
        <v>54</v>
      </c>
      <c r="U226" s="112" t="s">
        <v>55</v>
      </c>
      <c r="V226" s="112" t="s">
        <v>56</v>
      </c>
      <c r="W226" s="112" t="s">
        <v>222</v>
      </c>
    </row>
    <row r="227" spans="1:23" x14ac:dyDescent="0.25">
      <c r="A227" s="112" t="s">
        <v>5</v>
      </c>
      <c r="B227" s="112">
        <f t="shared" ref="B227:V239" si="122">B202/B$223</f>
        <v>4.9079754601226995E-2</v>
      </c>
      <c r="C227" s="112">
        <f t="shared" si="122"/>
        <v>4.5871559633027546E-2</v>
      </c>
      <c r="D227" s="112">
        <f t="shared" si="122"/>
        <v>3.9301310043668138E-2</v>
      </c>
      <c r="E227" s="112">
        <f t="shared" si="122"/>
        <v>4.9416609471516826E-2</v>
      </c>
      <c r="F227" s="112">
        <f t="shared" si="122"/>
        <v>4.9079754601226995E-2</v>
      </c>
      <c r="G227" s="112">
        <f t="shared" si="122"/>
        <v>4.5871559633027546E-2</v>
      </c>
      <c r="H227" s="112">
        <f t="shared" si="122"/>
        <v>4.5871559633027546E-2</v>
      </c>
      <c r="I227" s="112">
        <f t="shared" si="122"/>
        <v>4.5871559633027546E-2</v>
      </c>
      <c r="J227" s="112">
        <f t="shared" si="122"/>
        <v>4.9079754601226995E-2</v>
      </c>
      <c r="K227" s="112">
        <f t="shared" si="122"/>
        <v>4.9079754601226995E-2</v>
      </c>
      <c r="L227" s="112">
        <f t="shared" si="122"/>
        <v>0.08</v>
      </c>
      <c r="M227" s="112">
        <f t="shared" si="122"/>
        <v>0.08</v>
      </c>
      <c r="N227" s="112">
        <f t="shared" si="122"/>
        <v>0.08</v>
      </c>
      <c r="O227" s="112">
        <f t="shared" si="122"/>
        <v>0.08</v>
      </c>
      <c r="P227" s="112">
        <f t="shared" si="122"/>
        <v>0.08</v>
      </c>
      <c r="Q227" s="112">
        <f t="shared" si="122"/>
        <v>0.08</v>
      </c>
      <c r="R227" s="112">
        <f t="shared" si="122"/>
        <v>0.08</v>
      </c>
      <c r="S227" s="112">
        <f t="shared" si="122"/>
        <v>0.08</v>
      </c>
      <c r="T227" s="112">
        <f t="shared" si="122"/>
        <v>0.08</v>
      </c>
      <c r="U227" s="112">
        <f t="shared" si="122"/>
        <v>0.08</v>
      </c>
      <c r="V227" s="112">
        <f t="shared" si="122"/>
        <v>0.08</v>
      </c>
      <c r="W227" s="112">
        <f t="shared" ref="W227:W247" si="123">AVERAGE(B227:V227)</f>
        <v>6.4215389354866814E-2</v>
      </c>
    </row>
    <row r="228" spans="1:23" x14ac:dyDescent="0.25">
      <c r="A228" s="112" t="s">
        <v>6</v>
      </c>
      <c r="B228" s="112">
        <f t="shared" si="122"/>
        <v>0.14723926380368099</v>
      </c>
      <c r="C228" s="112">
        <f t="shared" si="122"/>
        <v>0.13761467889908266</v>
      </c>
      <c r="D228" s="112">
        <f t="shared" si="122"/>
        <v>0.15720524017467255</v>
      </c>
      <c r="E228" s="112">
        <f t="shared" si="122"/>
        <v>0.14824982841455048</v>
      </c>
      <c r="F228" s="112">
        <f t="shared" si="122"/>
        <v>0.14723926380368099</v>
      </c>
      <c r="G228" s="112">
        <f t="shared" si="122"/>
        <v>0.13761467889908266</v>
      </c>
      <c r="H228" s="112">
        <f t="shared" si="122"/>
        <v>0.13761467889908266</v>
      </c>
      <c r="I228" s="112">
        <f t="shared" si="122"/>
        <v>0.13761467889908266</v>
      </c>
      <c r="J228" s="112">
        <f t="shared" si="122"/>
        <v>0.14723926380368099</v>
      </c>
      <c r="K228" s="112">
        <f t="shared" si="122"/>
        <v>0.14723926380368099</v>
      </c>
      <c r="L228" s="112">
        <f t="shared" si="122"/>
        <v>0.1</v>
      </c>
      <c r="M228" s="112">
        <f t="shared" si="122"/>
        <v>0.1</v>
      </c>
      <c r="N228" s="112">
        <f t="shared" si="122"/>
        <v>0.1</v>
      </c>
      <c r="O228" s="112">
        <f t="shared" si="122"/>
        <v>0.1</v>
      </c>
      <c r="P228" s="112">
        <f t="shared" si="122"/>
        <v>0.1</v>
      </c>
      <c r="Q228" s="112">
        <f t="shared" si="122"/>
        <v>0.1</v>
      </c>
      <c r="R228" s="112">
        <f t="shared" si="122"/>
        <v>0.1</v>
      </c>
      <c r="S228" s="112">
        <f t="shared" si="122"/>
        <v>0.1</v>
      </c>
      <c r="T228" s="112">
        <f t="shared" si="122"/>
        <v>0.1</v>
      </c>
      <c r="U228" s="112">
        <f t="shared" si="122"/>
        <v>0.1</v>
      </c>
      <c r="V228" s="112">
        <f t="shared" si="122"/>
        <v>0.1</v>
      </c>
      <c r="W228" s="112">
        <f t="shared" si="123"/>
        <v>0.12118432568572755</v>
      </c>
    </row>
    <row r="229" spans="1:23" x14ac:dyDescent="0.25">
      <c r="A229" s="112" t="s">
        <v>7</v>
      </c>
      <c r="B229" s="112">
        <f t="shared" si="122"/>
        <v>9.815950920245399E-2</v>
      </c>
      <c r="C229" s="112">
        <f t="shared" si="122"/>
        <v>6.880733944954133E-2</v>
      </c>
      <c r="D229" s="112">
        <f t="shared" si="122"/>
        <v>7.8602620087336275E-2</v>
      </c>
      <c r="E229" s="112">
        <f t="shared" si="122"/>
        <v>9.8833218943033652E-2</v>
      </c>
      <c r="F229" s="112">
        <f t="shared" si="122"/>
        <v>9.815950920245399E-2</v>
      </c>
      <c r="G229" s="112">
        <f t="shared" si="122"/>
        <v>6.880733944954133E-2</v>
      </c>
      <c r="H229" s="112">
        <f t="shared" si="122"/>
        <v>6.880733944954133E-2</v>
      </c>
      <c r="I229" s="112">
        <f t="shared" si="122"/>
        <v>6.880733944954133E-2</v>
      </c>
      <c r="J229" s="112">
        <f t="shared" si="122"/>
        <v>9.815950920245399E-2</v>
      </c>
      <c r="K229" s="112">
        <f t="shared" si="122"/>
        <v>9.815950920245399E-2</v>
      </c>
      <c r="L229" s="112">
        <f t="shared" si="122"/>
        <v>0.09</v>
      </c>
      <c r="M229" s="112">
        <f t="shared" si="122"/>
        <v>0.09</v>
      </c>
      <c r="N229" s="112">
        <f t="shared" si="122"/>
        <v>0.09</v>
      </c>
      <c r="O229" s="112">
        <f t="shared" si="122"/>
        <v>0.09</v>
      </c>
      <c r="P229" s="112">
        <f t="shared" si="122"/>
        <v>0.09</v>
      </c>
      <c r="Q229" s="112">
        <f t="shared" si="122"/>
        <v>0.09</v>
      </c>
      <c r="R229" s="112">
        <f t="shared" si="122"/>
        <v>0.09</v>
      </c>
      <c r="S229" s="112">
        <f t="shared" si="122"/>
        <v>0.09</v>
      </c>
      <c r="T229" s="112">
        <f t="shared" si="122"/>
        <v>0.09</v>
      </c>
      <c r="U229" s="112">
        <f t="shared" si="122"/>
        <v>0.09</v>
      </c>
      <c r="V229" s="112">
        <f t="shared" si="122"/>
        <v>0.09</v>
      </c>
      <c r="W229" s="112">
        <f t="shared" si="123"/>
        <v>8.7395392078016762E-2</v>
      </c>
    </row>
    <row r="230" spans="1:23" x14ac:dyDescent="0.25">
      <c r="A230" s="112" t="s">
        <v>8</v>
      </c>
      <c r="B230" s="112">
        <f t="shared" si="122"/>
        <v>4.9079754601226995E-2</v>
      </c>
      <c r="C230" s="112">
        <f t="shared" si="122"/>
        <v>4.5871559633027546E-2</v>
      </c>
      <c r="D230" s="112">
        <f t="shared" si="122"/>
        <v>3.9301310043668138E-2</v>
      </c>
      <c r="E230" s="112">
        <f t="shared" si="122"/>
        <v>4.9416609471516826E-2</v>
      </c>
      <c r="F230" s="112">
        <f t="shared" si="122"/>
        <v>4.9079754601226995E-2</v>
      </c>
      <c r="G230" s="112">
        <f t="shared" si="122"/>
        <v>4.5871559633027546E-2</v>
      </c>
      <c r="H230" s="112">
        <f t="shared" si="122"/>
        <v>4.5871559633027546E-2</v>
      </c>
      <c r="I230" s="112">
        <f t="shared" si="122"/>
        <v>4.5871559633027546E-2</v>
      </c>
      <c r="J230" s="112">
        <f t="shared" si="122"/>
        <v>4.9079754601226995E-2</v>
      </c>
      <c r="K230" s="112">
        <f t="shared" si="122"/>
        <v>4.9079754601226995E-2</v>
      </c>
      <c r="L230" s="112">
        <f t="shared" si="122"/>
        <v>0.08</v>
      </c>
      <c r="M230" s="112">
        <f t="shared" si="122"/>
        <v>0.08</v>
      </c>
      <c r="N230" s="112">
        <f t="shared" si="122"/>
        <v>0.08</v>
      </c>
      <c r="O230" s="112">
        <f t="shared" si="122"/>
        <v>0.08</v>
      </c>
      <c r="P230" s="112">
        <f t="shared" si="122"/>
        <v>0.08</v>
      </c>
      <c r="Q230" s="112">
        <f t="shared" si="122"/>
        <v>0.08</v>
      </c>
      <c r="R230" s="112">
        <f t="shared" si="122"/>
        <v>0.08</v>
      </c>
      <c r="S230" s="112">
        <f t="shared" si="122"/>
        <v>0.08</v>
      </c>
      <c r="T230" s="112">
        <f t="shared" si="122"/>
        <v>0.08</v>
      </c>
      <c r="U230" s="112">
        <f t="shared" si="122"/>
        <v>0.08</v>
      </c>
      <c r="V230" s="112">
        <f t="shared" si="122"/>
        <v>0.08</v>
      </c>
      <c r="W230" s="112">
        <f t="shared" si="123"/>
        <v>6.4215389354866814E-2</v>
      </c>
    </row>
    <row r="231" spans="1:23" x14ac:dyDescent="0.25">
      <c r="A231" s="112" t="s">
        <v>9</v>
      </c>
      <c r="B231" s="112">
        <f t="shared" si="122"/>
        <v>4.9079754601226995E-2</v>
      </c>
      <c r="C231" s="112">
        <f t="shared" si="122"/>
        <v>4.5871559633027546E-2</v>
      </c>
      <c r="D231" s="112">
        <f t="shared" si="122"/>
        <v>3.9301310043668138E-2</v>
      </c>
      <c r="E231" s="112">
        <f t="shared" si="122"/>
        <v>4.9416609471516826E-2</v>
      </c>
      <c r="F231" s="112">
        <f t="shared" si="122"/>
        <v>4.9079754601226995E-2</v>
      </c>
      <c r="G231" s="112">
        <f t="shared" si="122"/>
        <v>4.5871559633027546E-2</v>
      </c>
      <c r="H231" s="112">
        <f t="shared" si="122"/>
        <v>4.5871559633027546E-2</v>
      </c>
      <c r="I231" s="112">
        <f t="shared" si="122"/>
        <v>4.5871559633027546E-2</v>
      </c>
      <c r="J231" s="112">
        <f t="shared" si="122"/>
        <v>4.9079754601226995E-2</v>
      </c>
      <c r="K231" s="112">
        <f t="shared" si="122"/>
        <v>4.9079754601226995E-2</v>
      </c>
      <c r="L231" s="112">
        <f t="shared" si="122"/>
        <v>0.08</v>
      </c>
      <c r="M231" s="112">
        <f t="shared" si="122"/>
        <v>0.08</v>
      </c>
      <c r="N231" s="112">
        <f t="shared" si="122"/>
        <v>0.08</v>
      </c>
      <c r="O231" s="112">
        <f t="shared" si="122"/>
        <v>0.08</v>
      </c>
      <c r="P231" s="112">
        <f t="shared" si="122"/>
        <v>0.08</v>
      </c>
      <c r="Q231" s="112">
        <f t="shared" si="122"/>
        <v>0.08</v>
      </c>
      <c r="R231" s="112">
        <f t="shared" si="122"/>
        <v>0.08</v>
      </c>
      <c r="S231" s="112">
        <f t="shared" si="122"/>
        <v>0.08</v>
      </c>
      <c r="T231" s="112">
        <f t="shared" si="122"/>
        <v>0.08</v>
      </c>
      <c r="U231" s="112">
        <f t="shared" si="122"/>
        <v>0.08</v>
      </c>
      <c r="V231" s="112">
        <f t="shared" si="122"/>
        <v>0.08</v>
      </c>
      <c r="W231" s="112">
        <f t="shared" si="123"/>
        <v>6.4215389354866814E-2</v>
      </c>
    </row>
    <row r="232" spans="1:23" x14ac:dyDescent="0.25">
      <c r="A232" s="112" t="s">
        <v>10</v>
      </c>
      <c r="B232" s="112">
        <f t="shared" si="122"/>
        <v>0.14723926380368099</v>
      </c>
      <c r="C232" s="112">
        <f t="shared" si="122"/>
        <v>0.13761467889908266</v>
      </c>
      <c r="D232" s="112">
        <f t="shared" si="122"/>
        <v>0.15720524017467255</v>
      </c>
      <c r="E232" s="112">
        <f t="shared" si="122"/>
        <v>0.14824982841455048</v>
      </c>
      <c r="F232" s="112">
        <f t="shared" si="122"/>
        <v>0.14723926380368099</v>
      </c>
      <c r="G232" s="112">
        <f t="shared" si="122"/>
        <v>0.13761467889908266</v>
      </c>
      <c r="H232" s="112">
        <f t="shared" si="122"/>
        <v>0.13761467889908266</v>
      </c>
      <c r="I232" s="112">
        <f t="shared" si="122"/>
        <v>0.13761467889908266</v>
      </c>
      <c r="J232" s="112">
        <f t="shared" si="122"/>
        <v>0.14723926380368099</v>
      </c>
      <c r="K232" s="112">
        <f t="shared" si="122"/>
        <v>0.14723926380368099</v>
      </c>
      <c r="L232" s="112">
        <f t="shared" si="122"/>
        <v>0.1</v>
      </c>
      <c r="M232" s="112">
        <f t="shared" si="122"/>
        <v>0.1</v>
      </c>
      <c r="N232" s="112">
        <f t="shared" si="122"/>
        <v>0.1</v>
      </c>
      <c r="O232" s="112">
        <f t="shared" si="122"/>
        <v>0.1</v>
      </c>
      <c r="P232" s="112">
        <f t="shared" si="122"/>
        <v>0.1</v>
      </c>
      <c r="Q232" s="112">
        <f t="shared" si="122"/>
        <v>0.1</v>
      </c>
      <c r="R232" s="112">
        <f t="shared" si="122"/>
        <v>0.1</v>
      </c>
      <c r="S232" s="112">
        <f t="shared" si="122"/>
        <v>0.1</v>
      </c>
      <c r="T232" s="112">
        <f t="shared" si="122"/>
        <v>0.1</v>
      </c>
      <c r="U232" s="112">
        <f t="shared" si="122"/>
        <v>0.1</v>
      </c>
      <c r="V232" s="112">
        <f t="shared" si="122"/>
        <v>0.1</v>
      </c>
      <c r="W232" s="112">
        <f t="shared" si="123"/>
        <v>0.12118432568572755</v>
      </c>
    </row>
    <row r="233" spans="1:23" x14ac:dyDescent="0.25">
      <c r="A233" s="112" t="s">
        <v>11</v>
      </c>
      <c r="B233" s="112">
        <f t="shared" si="122"/>
        <v>0.14723926380368099</v>
      </c>
      <c r="C233" s="112">
        <f t="shared" si="122"/>
        <v>0.13761467889908266</v>
      </c>
      <c r="D233" s="112">
        <f t="shared" si="122"/>
        <v>0.15720524017467255</v>
      </c>
      <c r="E233" s="112">
        <f t="shared" si="122"/>
        <v>0.14824982841455048</v>
      </c>
      <c r="F233" s="112">
        <f t="shared" si="122"/>
        <v>0.14723926380368099</v>
      </c>
      <c r="G233" s="112">
        <f t="shared" si="122"/>
        <v>0.13761467889908266</v>
      </c>
      <c r="H233" s="112">
        <f t="shared" si="122"/>
        <v>0.13761467889908266</v>
      </c>
      <c r="I233" s="112">
        <f t="shared" si="122"/>
        <v>0.13761467889908266</v>
      </c>
      <c r="J233" s="112">
        <f t="shared" si="122"/>
        <v>0.14723926380368099</v>
      </c>
      <c r="K233" s="112">
        <f t="shared" si="122"/>
        <v>0.14723926380368099</v>
      </c>
      <c r="L233" s="112">
        <f t="shared" si="122"/>
        <v>0.1</v>
      </c>
      <c r="M233" s="112">
        <f t="shared" si="122"/>
        <v>0.1</v>
      </c>
      <c r="N233" s="112">
        <f t="shared" si="122"/>
        <v>0.1</v>
      </c>
      <c r="O233" s="112">
        <f t="shared" si="122"/>
        <v>0.1</v>
      </c>
      <c r="P233" s="112">
        <f t="shared" si="122"/>
        <v>0.1</v>
      </c>
      <c r="Q233" s="112">
        <f t="shared" si="122"/>
        <v>0.1</v>
      </c>
      <c r="R233" s="112">
        <f t="shared" si="122"/>
        <v>0.1</v>
      </c>
      <c r="S233" s="112">
        <f t="shared" si="122"/>
        <v>0.1</v>
      </c>
      <c r="T233" s="112">
        <f t="shared" si="122"/>
        <v>0.1</v>
      </c>
      <c r="U233" s="112">
        <f t="shared" si="122"/>
        <v>0.1</v>
      </c>
      <c r="V233" s="112">
        <f t="shared" si="122"/>
        <v>0.1</v>
      </c>
      <c r="W233" s="112">
        <f t="shared" si="123"/>
        <v>0.12118432568572755</v>
      </c>
    </row>
    <row r="234" spans="1:23" x14ac:dyDescent="0.25">
      <c r="A234" s="112" t="s">
        <v>12</v>
      </c>
      <c r="B234" s="112">
        <f t="shared" si="122"/>
        <v>0.14723926380368099</v>
      </c>
      <c r="C234" s="112">
        <f t="shared" si="122"/>
        <v>0.13761467889908266</v>
      </c>
      <c r="D234" s="112">
        <f t="shared" si="122"/>
        <v>0.15720524017467255</v>
      </c>
      <c r="E234" s="112">
        <f t="shared" si="122"/>
        <v>0.14824982841455048</v>
      </c>
      <c r="F234" s="112">
        <f t="shared" si="122"/>
        <v>0.14723926380368099</v>
      </c>
      <c r="G234" s="112">
        <f t="shared" si="122"/>
        <v>0.13761467889908266</v>
      </c>
      <c r="H234" s="112">
        <f t="shared" si="122"/>
        <v>0.13761467889908266</v>
      </c>
      <c r="I234" s="112">
        <f t="shared" si="122"/>
        <v>0.13761467889908266</v>
      </c>
      <c r="J234" s="112">
        <f t="shared" si="122"/>
        <v>0.14723926380368099</v>
      </c>
      <c r="K234" s="112">
        <f t="shared" si="122"/>
        <v>0.14723926380368099</v>
      </c>
      <c r="L234" s="112">
        <f t="shared" si="122"/>
        <v>0.1</v>
      </c>
      <c r="M234" s="112">
        <f t="shared" si="122"/>
        <v>0.1</v>
      </c>
      <c r="N234" s="112">
        <f t="shared" si="122"/>
        <v>0.1</v>
      </c>
      <c r="O234" s="112">
        <f t="shared" si="122"/>
        <v>0.1</v>
      </c>
      <c r="P234" s="112">
        <f t="shared" si="122"/>
        <v>0.1</v>
      </c>
      <c r="Q234" s="112">
        <f t="shared" si="122"/>
        <v>0.1</v>
      </c>
      <c r="R234" s="112">
        <f t="shared" si="122"/>
        <v>0.1</v>
      </c>
      <c r="S234" s="112">
        <f t="shared" si="122"/>
        <v>0.1</v>
      </c>
      <c r="T234" s="112">
        <f t="shared" si="122"/>
        <v>0.1</v>
      </c>
      <c r="U234" s="112">
        <f t="shared" si="122"/>
        <v>0.1</v>
      </c>
      <c r="V234" s="112">
        <f t="shared" si="122"/>
        <v>0.1</v>
      </c>
      <c r="W234" s="112">
        <f t="shared" si="123"/>
        <v>0.12118432568572755</v>
      </c>
    </row>
    <row r="235" spans="1:23" x14ac:dyDescent="0.25">
      <c r="A235" s="112" t="s">
        <v>13</v>
      </c>
      <c r="B235" s="112">
        <f t="shared" si="122"/>
        <v>4.9079754601226995E-2</v>
      </c>
      <c r="C235" s="112">
        <f t="shared" si="122"/>
        <v>4.5871559633027546E-2</v>
      </c>
      <c r="D235" s="112">
        <f t="shared" si="122"/>
        <v>3.9301310043668138E-2</v>
      </c>
      <c r="E235" s="112">
        <f t="shared" si="122"/>
        <v>4.9416609471516826E-2</v>
      </c>
      <c r="F235" s="112">
        <f t="shared" si="122"/>
        <v>4.9079754601226995E-2</v>
      </c>
      <c r="G235" s="112">
        <f t="shared" si="122"/>
        <v>4.5871559633027546E-2</v>
      </c>
      <c r="H235" s="112">
        <f t="shared" si="122"/>
        <v>4.5871559633027546E-2</v>
      </c>
      <c r="I235" s="112">
        <f t="shared" si="122"/>
        <v>4.5871559633027546E-2</v>
      </c>
      <c r="J235" s="112">
        <f t="shared" si="122"/>
        <v>4.9079754601226995E-2</v>
      </c>
      <c r="K235" s="112">
        <f t="shared" si="122"/>
        <v>4.9079754601226995E-2</v>
      </c>
      <c r="L235" s="112">
        <f t="shared" si="122"/>
        <v>0.08</v>
      </c>
      <c r="M235" s="112">
        <f t="shared" si="122"/>
        <v>0.08</v>
      </c>
      <c r="N235" s="112">
        <f t="shared" si="122"/>
        <v>0.08</v>
      </c>
      <c r="O235" s="112">
        <f t="shared" si="122"/>
        <v>0.08</v>
      </c>
      <c r="P235" s="112">
        <f t="shared" si="122"/>
        <v>0.08</v>
      </c>
      <c r="Q235" s="112">
        <f t="shared" si="122"/>
        <v>0.08</v>
      </c>
      <c r="R235" s="112">
        <f t="shared" si="122"/>
        <v>0.08</v>
      </c>
      <c r="S235" s="112">
        <f t="shared" si="122"/>
        <v>0.08</v>
      </c>
      <c r="T235" s="112">
        <f t="shared" si="122"/>
        <v>0.08</v>
      </c>
      <c r="U235" s="112">
        <f t="shared" si="122"/>
        <v>0.08</v>
      </c>
      <c r="V235" s="112">
        <f t="shared" si="122"/>
        <v>0.08</v>
      </c>
      <c r="W235" s="112">
        <f t="shared" si="123"/>
        <v>6.4215389354866814E-2</v>
      </c>
    </row>
    <row r="236" spans="1:23" x14ac:dyDescent="0.25">
      <c r="A236" s="112" t="s">
        <v>14</v>
      </c>
      <c r="B236" s="112">
        <f t="shared" si="122"/>
        <v>4.9079754601226995E-2</v>
      </c>
      <c r="C236" s="112">
        <f t="shared" si="122"/>
        <v>4.5871559633027546E-2</v>
      </c>
      <c r="D236" s="112">
        <f t="shared" si="122"/>
        <v>3.9301310043668138E-2</v>
      </c>
      <c r="E236" s="112">
        <f t="shared" si="122"/>
        <v>4.9416609471516826E-2</v>
      </c>
      <c r="F236" s="112">
        <f t="shared" si="122"/>
        <v>4.9079754601226995E-2</v>
      </c>
      <c r="G236" s="112">
        <f t="shared" si="122"/>
        <v>4.5871559633027546E-2</v>
      </c>
      <c r="H236" s="112">
        <f t="shared" si="122"/>
        <v>4.5871559633027546E-2</v>
      </c>
      <c r="I236" s="112">
        <f t="shared" si="122"/>
        <v>4.5871559633027546E-2</v>
      </c>
      <c r="J236" s="112">
        <f t="shared" si="122"/>
        <v>4.9079754601226995E-2</v>
      </c>
      <c r="K236" s="112">
        <f t="shared" si="122"/>
        <v>4.9079754601226995E-2</v>
      </c>
      <c r="L236" s="112">
        <f t="shared" si="122"/>
        <v>0.08</v>
      </c>
      <c r="M236" s="112">
        <f t="shared" si="122"/>
        <v>0.08</v>
      </c>
      <c r="N236" s="112">
        <f t="shared" si="122"/>
        <v>0.08</v>
      </c>
      <c r="O236" s="112">
        <f t="shared" si="122"/>
        <v>0.08</v>
      </c>
      <c r="P236" s="112">
        <f t="shared" si="122"/>
        <v>0.08</v>
      </c>
      <c r="Q236" s="112">
        <f t="shared" si="122"/>
        <v>0.08</v>
      </c>
      <c r="R236" s="112">
        <f t="shared" si="122"/>
        <v>0.08</v>
      </c>
      <c r="S236" s="112">
        <f t="shared" si="122"/>
        <v>0.08</v>
      </c>
      <c r="T236" s="112">
        <f t="shared" si="122"/>
        <v>0.08</v>
      </c>
      <c r="U236" s="112">
        <f t="shared" si="122"/>
        <v>0.08</v>
      </c>
      <c r="V236" s="112">
        <f t="shared" si="122"/>
        <v>0.08</v>
      </c>
      <c r="W236" s="112">
        <f t="shared" si="123"/>
        <v>6.4215389354866814E-2</v>
      </c>
    </row>
    <row r="237" spans="1:23" x14ac:dyDescent="0.25">
      <c r="A237" s="112" t="s">
        <v>15</v>
      </c>
      <c r="B237" s="112">
        <f t="shared" si="122"/>
        <v>6.1349693251533744E-3</v>
      </c>
      <c r="C237" s="112">
        <f t="shared" si="122"/>
        <v>1.3761467889908266E-2</v>
      </c>
      <c r="D237" s="112">
        <f t="shared" si="122"/>
        <v>8.7336244541484746E-3</v>
      </c>
      <c r="E237" s="112">
        <f t="shared" si="122"/>
        <v>6.1770761839396032E-3</v>
      </c>
      <c r="F237" s="112">
        <f t="shared" si="122"/>
        <v>6.1349693251533744E-3</v>
      </c>
      <c r="G237" s="112">
        <f t="shared" si="122"/>
        <v>1.3761467889908266E-2</v>
      </c>
      <c r="H237" s="112">
        <f t="shared" si="122"/>
        <v>1.3761467889908266E-2</v>
      </c>
      <c r="I237" s="112">
        <f t="shared" si="122"/>
        <v>1.3761467889908266E-2</v>
      </c>
      <c r="J237" s="112">
        <f t="shared" si="122"/>
        <v>6.1349693251533744E-3</v>
      </c>
      <c r="K237" s="112">
        <f t="shared" si="122"/>
        <v>6.1349693251533744E-3</v>
      </c>
      <c r="L237" s="112">
        <f t="shared" si="122"/>
        <v>0.01</v>
      </c>
      <c r="M237" s="112">
        <f t="shared" si="122"/>
        <v>0.01</v>
      </c>
      <c r="N237" s="112">
        <f t="shared" si="122"/>
        <v>0.01</v>
      </c>
      <c r="O237" s="112">
        <f t="shared" si="122"/>
        <v>0.01</v>
      </c>
      <c r="P237" s="112">
        <f t="shared" si="122"/>
        <v>0.01</v>
      </c>
      <c r="Q237" s="112">
        <f t="shared" si="122"/>
        <v>0.01</v>
      </c>
      <c r="R237" s="112">
        <f t="shared" si="122"/>
        <v>0.01</v>
      </c>
      <c r="S237" s="112">
        <f t="shared" si="122"/>
        <v>0.01</v>
      </c>
      <c r="T237" s="112">
        <f t="shared" si="122"/>
        <v>0.01</v>
      </c>
      <c r="U237" s="112">
        <f t="shared" si="122"/>
        <v>0.01</v>
      </c>
      <c r="V237" s="112">
        <f t="shared" si="122"/>
        <v>0.01</v>
      </c>
      <c r="W237" s="112">
        <f t="shared" si="123"/>
        <v>9.7379261665873663E-3</v>
      </c>
    </row>
    <row r="238" spans="1:23" x14ac:dyDescent="0.25">
      <c r="A238" s="112" t="s">
        <v>16</v>
      </c>
      <c r="B238" s="112">
        <f t="shared" si="122"/>
        <v>6.1349693251533744E-3</v>
      </c>
      <c r="C238" s="112">
        <f t="shared" si="122"/>
        <v>1.3761467889908266E-2</v>
      </c>
      <c r="D238" s="112">
        <f t="shared" si="122"/>
        <v>8.7336244541484746E-3</v>
      </c>
      <c r="E238" s="112">
        <f t="shared" si="122"/>
        <v>5.4907343857240913E-3</v>
      </c>
      <c r="F238" s="112">
        <f t="shared" si="122"/>
        <v>6.1349693251533744E-3</v>
      </c>
      <c r="G238" s="112">
        <f t="shared" si="122"/>
        <v>1.3761467889908266E-2</v>
      </c>
      <c r="H238" s="112">
        <f t="shared" si="122"/>
        <v>1.3761467889908266E-2</v>
      </c>
      <c r="I238" s="112">
        <f t="shared" si="122"/>
        <v>1.3761467889908266E-2</v>
      </c>
      <c r="J238" s="112">
        <f t="shared" si="122"/>
        <v>6.1349693251533744E-3</v>
      </c>
      <c r="K238" s="112">
        <f t="shared" si="122"/>
        <v>6.1349693251533744E-3</v>
      </c>
      <c r="L238" s="112">
        <f t="shared" si="122"/>
        <v>0.01</v>
      </c>
      <c r="M238" s="112">
        <f t="shared" si="122"/>
        <v>0.01</v>
      </c>
      <c r="N238" s="112">
        <f t="shared" si="122"/>
        <v>0.01</v>
      </c>
      <c r="O238" s="112">
        <f t="shared" si="122"/>
        <v>0.01</v>
      </c>
      <c r="P238" s="112">
        <f t="shared" si="122"/>
        <v>0.01</v>
      </c>
      <c r="Q238" s="112">
        <f t="shared" si="122"/>
        <v>0.01</v>
      </c>
      <c r="R238" s="112">
        <f t="shared" si="122"/>
        <v>0.01</v>
      </c>
      <c r="S238" s="112">
        <f t="shared" si="122"/>
        <v>0.01</v>
      </c>
      <c r="T238" s="112">
        <f t="shared" si="122"/>
        <v>0.01</v>
      </c>
      <c r="U238" s="112">
        <f t="shared" si="122"/>
        <v>0.01</v>
      </c>
      <c r="V238" s="112">
        <f t="shared" si="122"/>
        <v>0.01</v>
      </c>
      <c r="W238" s="112">
        <f t="shared" si="123"/>
        <v>9.7052432238151996E-3</v>
      </c>
    </row>
    <row r="239" spans="1:23" x14ac:dyDescent="0.25">
      <c r="A239" s="112" t="s">
        <v>17</v>
      </c>
      <c r="B239" s="112">
        <f t="shared" si="122"/>
        <v>6.1349693251533744E-3</v>
      </c>
      <c r="C239" s="112">
        <f t="shared" si="122"/>
        <v>1.3761467889908266E-2</v>
      </c>
      <c r="D239" s="112">
        <f t="shared" si="122"/>
        <v>8.7336244541484746E-3</v>
      </c>
      <c r="E239" s="112">
        <f t="shared" ref="E239:V239" si="124">E214/E$223</f>
        <v>5.4907343857240913E-3</v>
      </c>
      <c r="F239" s="112">
        <f t="shared" si="124"/>
        <v>6.1349693251533744E-3</v>
      </c>
      <c r="G239" s="112">
        <f t="shared" si="124"/>
        <v>1.3761467889908266E-2</v>
      </c>
      <c r="H239" s="112">
        <f t="shared" si="124"/>
        <v>1.3761467889908266E-2</v>
      </c>
      <c r="I239" s="112">
        <f t="shared" si="124"/>
        <v>1.3761467889908266E-2</v>
      </c>
      <c r="J239" s="112">
        <f t="shared" si="124"/>
        <v>6.1349693251533744E-3</v>
      </c>
      <c r="K239" s="112">
        <f t="shared" si="124"/>
        <v>6.1349693251533744E-3</v>
      </c>
      <c r="L239" s="112">
        <f t="shared" si="124"/>
        <v>0.01</v>
      </c>
      <c r="M239" s="112">
        <f t="shared" si="124"/>
        <v>0.01</v>
      </c>
      <c r="N239" s="112">
        <f t="shared" si="124"/>
        <v>0.01</v>
      </c>
      <c r="O239" s="112">
        <f t="shared" si="124"/>
        <v>0.01</v>
      </c>
      <c r="P239" s="112">
        <f t="shared" si="124"/>
        <v>0.01</v>
      </c>
      <c r="Q239" s="112">
        <f t="shared" si="124"/>
        <v>0.01</v>
      </c>
      <c r="R239" s="112">
        <f t="shared" si="124"/>
        <v>0.01</v>
      </c>
      <c r="S239" s="112">
        <f t="shared" si="124"/>
        <v>0.01</v>
      </c>
      <c r="T239" s="112">
        <f t="shared" si="124"/>
        <v>0.01</v>
      </c>
      <c r="U239" s="112">
        <f t="shared" si="124"/>
        <v>0.01</v>
      </c>
      <c r="V239" s="112">
        <f t="shared" si="124"/>
        <v>0.01</v>
      </c>
      <c r="W239" s="112">
        <f t="shared" si="123"/>
        <v>9.7052432238151996E-3</v>
      </c>
    </row>
    <row r="240" spans="1:23" x14ac:dyDescent="0.25">
      <c r="A240" s="112" t="s">
        <v>18</v>
      </c>
      <c r="B240" s="112">
        <f t="shared" ref="B240:V247" si="125">B215/B$223</f>
        <v>6.1349693251533744E-3</v>
      </c>
      <c r="C240" s="112">
        <f t="shared" si="125"/>
        <v>1.3761467889908266E-2</v>
      </c>
      <c r="D240" s="112">
        <f t="shared" si="125"/>
        <v>8.7336244541484746E-3</v>
      </c>
      <c r="E240" s="112">
        <f t="shared" si="125"/>
        <v>5.4907343857240913E-3</v>
      </c>
      <c r="F240" s="112">
        <f t="shared" si="125"/>
        <v>6.1349693251533744E-3</v>
      </c>
      <c r="G240" s="112">
        <f t="shared" si="125"/>
        <v>1.3761467889908266E-2</v>
      </c>
      <c r="H240" s="112">
        <f t="shared" si="125"/>
        <v>1.3761467889908266E-2</v>
      </c>
      <c r="I240" s="112">
        <f t="shared" si="125"/>
        <v>1.3761467889908266E-2</v>
      </c>
      <c r="J240" s="112">
        <f t="shared" si="125"/>
        <v>6.1349693251533744E-3</v>
      </c>
      <c r="K240" s="112">
        <f t="shared" si="125"/>
        <v>6.1349693251533744E-3</v>
      </c>
      <c r="L240" s="112">
        <f t="shared" si="125"/>
        <v>0.01</v>
      </c>
      <c r="M240" s="112">
        <f t="shared" si="125"/>
        <v>0.01</v>
      </c>
      <c r="N240" s="112">
        <f t="shared" si="125"/>
        <v>0.01</v>
      </c>
      <c r="O240" s="112">
        <f t="shared" si="125"/>
        <v>0.01</v>
      </c>
      <c r="P240" s="112">
        <f t="shared" si="125"/>
        <v>0.01</v>
      </c>
      <c r="Q240" s="112">
        <f t="shared" si="125"/>
        <v>0.01</v>
      </c>
      <c r="R240" s="112">
        <f t="shared" si="125"/>
        <v>0.01</v>
      </c>
      <c r="S240" s="112">
        <f t="shared" si="125"/>
        <v>0.01</v>
      </c>
      <c r="T240" s="112">
        <f t="shared" si="125"/>
        <v>0.01</v>
      </c>
      <c r="U240" s="112">
        <f t="shared" si="125"/>
        <v>0.01</v>
      </c>
      <c r="V240" s="112">
        <f t="shared" si="125"/>
        <v>0.01</v>
      </c>
      <c r="W240" s="112">
        <f t="shared" si="123"/>
        <v>9.7052432238151996E-3</v>
      </c>
    </row>
    <row r="241" spans="1:23" x14ac:dyDescent="0.25">
      <c r="A241" s="112" t="s">
        <v>19</v>
      </c>
      <c r="B241" s="112">
        <f t="shared" si="125"/>
        <v>6.1349693251533744E-3</v>
      </c>
      <c r="C241" s="112">
        <f t="shared" si="125"/>
        <v>1.3761467889908266E-2</v>
      </c>
      <c r="D241" s="112">
        <f t="shared" si="125"/>
        <v>8.7336244541484746E-3</v>
      </c>
      <c r="E241" s="112">
        <f t="shared" si="125"/>
        <v>5.4907343857240913E-3</v>
      </c>
      <c r="F241" s="112">
        <f t="shared" si="125"/>
        <v>6.1349693251533744E-3</v>
      </c>
      <c r="G241" s="112">
        <f t="shared" si="125"/>
        <v>1.3761467889908266E-2</v>
      </c>
      <c r="H241" s="112">
        <f t="shared" si="125"/>
        <v>1.3761467889908266E-2</v>
      </c>
      <c r="I241" s="112">
        <f t="shared" si="125"/>
        <v>1.3761467889908266E-2</v>
      </c>
      <c r="J241" s="112">
        <f t="shared" si="125"/>
        <v>6.1349693251533744E-3</v>
      </c>
      <c r="K241" s="112">
        <f t="shared" si="125"/>
        <v>6.1349693251533744E-3</v>
      </c>
      <c r="L241" s="112">
        <f t="shared" si="125"/>
        <v>0.01</v>
      </c>
      <c r="M241" s="112">
        <f t="shared" si="125"/>
        <v>0.01</v>
      </c>
      <c r="N241" s="112">
        <f t="shared" si="125"/>
        <v>0.01</v>
      </c>
      <c r="O241" s="112">
        <f t="shared" si="125"/>
        <v>0.01</v>
      </c>
      <c r="P241" s="112">
        <f t="shared" si="125"/>
        <v>0.01</v>
      </c>
      <c r="Q241" s="112">
        <f t="shared" si="125"/>
        <v>0.01</v>
      </c>
      <c r="R241" s="112">
        <f t="shared" si="125"/>
        <v>0.01</v>
      </c>
      <c r="S241" s="112">
        <f t="shared" si="125"/>
        <v>0.01</v>
      </c>
      <c r="T241" s="112">
        <f t="shared" si="125"/>
        <v>0.01</v>
      </c>
      <c r="U241" s="112">
        <f t="shared" si="125"/>
        <v>0.01</v>
      </c>
      <c r="V241" s="112">
        <f t="shared" si="125"/>
        <v>0.01</v>
      </c>
      <c r="W241" s="112">
        <f t="shared" si="123"/>
        <v>9.7052432238151996E-3</v>
      </c>
    </row>
    <row r="242" spans="1:23" x14ac:dyDescent="0.25">
      <c r="A242" s="112" t="s">
        <v>51</v>
      </c>
      <c r="B242" s="112">
        <f t="shared" si="125"/>
        <v>6.1349693251533744E-3</v>
      </c>
      <c r="C242" s="112">
        <f t="shared" si="125"/>
        <v>1.3761467889908266E-2</v>
      </c>
      <c r="D242" s="112">
        <f t="shared" si="125"/>
        <v>8.7336244541484746E-3</v>
      </c>
      <c r="E242" s="112">
        <f t="shared" si="125"/>
        <v>5.4907343857240913E-3</v>
      </c>
      <c r="F242" s="112">
        <f t="shared" si="125"/>
        <v>6.1349693251533744E-3</v>
      </c>
      <c r="G242" s="112">
        <f t="shared" si="125"/>
        <v>1.3761467889908266E-2</v>
      </c>
      <c r="H242" s="112">
        <f t="shared" si="125"/>
        <v>1.3761467889908266E-2</v>
      </c>
      <c r="I242" s="112">
        <f t="shared" si="125"/>
        <v>1.3761467889908266E-2</v>
      </c>
      <c r="J242" s="112">
        <f t="shared" si="125"/>
        <v>6.1349693251533744E-3</v>
      </c>
      <c r="K242" s="112">
        <f t="shared" si="125"/>
        <v>6.1349693251533744E-3</v>
      </c>
      <c r="L242" s="112">
        <f t="shared" si="125"/>
        <v>0.01</v>
      </c>
      <c r="M242" s="112">
        <f t="shared" si="125"/>
        <v>0.01</v>
      </c>
      <c r="N242" s="112">
        <f t="shared" si="125"/>
        <v>0.01</v>
      </c>
      <c r="O242" s="112">
        <f t="shared" si="125"/>
        <v>0.01</v>
      </c>
      <c r="P242" s="112">
        <f t="shared" si="125"/>
        <v>0.01</v>
      </c>
      <c r="Q242" s="112">
        <f t="shared" si="125"/>
        <v>0.01</v>
      </c>
      <c r="R242" s="112">
        <f t="shared" si="125"/>
        <v>0.01</v>
      </c>
      <c r="S242" s="112">
        <f t="shared" si="125"/>
        <v>0.01</v>
      </c>
      <c r="T242" s="112">
        <f t="shared" si="125"/>
        <v>0.01</v>
      </c>
      <c r="U242" s="112">
        <f t="shared" si="125"/>
        <v>0.01</v>
      </c>
      <c r="V242" s="112">
        <f t="shared" si="125"/>
        <v>0.01</v>
      </c>
      <c r="W242" s="112">
        <f t="shared" si="123"/>
        <v>9.7052432238151996E-3</v>
      </c>
    </row>
    <row r="243" spans="1:23" x14ac:dyDescent="0.25">
      <c r="A243" s="112" t="s">
        <v>52</v>
      </c>
      <c r="B243" s="112">
        <f t="shared" si="125"/>
        <v>6.1349693251533744E-3</v>
      </c>
      <c r="C243" s="112">
        <f t="shared" si="125"/>
        <v>1.3761467889908266E-2</v>
      </c>
      <c r="D243" s="112">
        <f t="shared" si="125"/>
        <v>8.7336244541484746E-3</v>
      </c>
      <c r="E243" s="112">
        <f t="shared" si="125"/>
        <v>5.4907343857240913E-3</v>
      </c>
      <c r="F243" s="112">
        <f t="shared" si="125"/>
        <v>6.1349693251533744E-3</v>
      </c>
      <c r="G243" s="112">
        <f t="shared" si="125"/>
        <v>1.3761467889908266E-2</v>
      </c>
      <c r="H243" s="112">
        <f t="shared" si="125"/>
        <v>1.3761467889908266E-2</v>
      </c>
      <c r="I243" s="112">
        <f t="shared" si="125"/>
        <v>1.3761467889908266E-2</v>
      </c>
      <c r="J243" s="112">
        <f t="shared" si="125"/>
        <v>6.1349693251533744E-3</v>
      </c>
      <c r="K243" s="112">
        <f t="shared" si="125"/>
        <v>6.1349693251533744E-3</v>
      </c>
      <c r="L243" s="112">
        <f t="shared" si="125"/>
        <v>0.01</v>
      </c>
      <c r="M243" s="112">
        <f t="shared" si="125"/>
        <v>0.01</v>
      </c>
      <c r="N243" s="112">
        <f t="shared" si="125"/>
        <v>0.01</v>
      </c>
      <c r="O243" s="112">
        <f t="shared" si="125"/>
        <v>0.01</v>
      </c>
      <c r="P243" s="112">
        <f t="shared" si="125"/>
        <v>0.01</v>
      </c>
      <c r="Q243" s="112">
        <f t="shared" si="125"/>
        <v>0.01</v>
      </c>
      <c r="R243" s="112">
        <f t="shared" si="125"/>
        <v>0.01</v>
      </c>
      <c r="S243" s="112">
        <f t="shared" si="125"/>
        <v>0.01</v>
      </c>
      <c r="T243" s="112">
        <f t="shared" si="125"/>
        <v>0.01</v>
      </c>
      <c r="U243" s="112">
        <f t="shared" si="125"/>
        <v>0.01</v>
      </c>
      <c r="V243" s="112">
        <f t="shared" si="125"/>
        <v>0.01</v>
      </c>
      <c r="W243" s="112">
        <f t="shared" si="123"/>
        <v>9.7052432238151996E-3</v>
      </c>
    </row>
    <row r="244" spans="1:23" x14ac:dyDescent="0.25">
      <c r="A244" s="112" t="s">
        <v>53</v>
      </c>
      <c r="B244" s="112">
        <f t="shared" si="125"/>
        <v>6.1349693251533744E-3</v>
      </c>
      <c r="C244" s="112">
        <f t="shared" si="125"/>
        <v>1.3761467889908266E-2</v>
      </c>
      <c r="D244" s="112">
        <f t="shared" si="125"/>
        <v>8.7336244541484746E-3</v>
      </c>
      <c r="E244" s="112">
        <f t="shared" si="125"/>
        <v>5.4907343857240913E-3</v>
      </c>
      <c r="F244" s="112">
        <f t="shared" si="125"/>
        <v>6.1349693251533744E-3</v>
      </c>
      <c r="G244" s="112">
        <f t="shared" si="125"/>
        <v>1.3761467889908266E-2</v>
      </c>
      <c r="H244" s="112">
        <f t="shared" si="125"/>
        <v>1.3761467889908266E-2</v>
      </c>
      <c r="I244" s="112">
        <f t="shared" si="125"/>
        <v>1.3761467889908266E-2</v>
      </c>
      <c r="J244" s="112">
        <f t="shared" si="125"/>
        <v>6.1349693251533744E-3</v>
      </c>
      <c r="K244" s="112">
        <f t="shared" si="125"/>
        <v>6.1349693251533744E-3</v>
      </c>
      <c r="L244" s="112">
        <f t="shared" si="125"/>
        <v>0.01</v>
      </c>
      <c r="M244" s="112">
        <f t="shared" si="125"/>
        <v>0.01</v>
      </c>
      <c r="N244" s="112">
        <f t="shared" si="125"/>
        <v>0.01</v>
      </c>
      <c r="O244" s="112">
        <f t="shared" si="125"/>
        <v>0.01</v>
      </c>
      <c r="P244" s="112">
        <f t="shared" si="125"/>
        <v>0.01</v>
      </c>
      <c r="Q244" s="112">
        <f t="shared" si="125"/>
        <v>0.01</v>
      </c>
      <c r="R244" s="112">
        <f t="shared" si="125"/>
        <v>0.01</v>
      </c>
      <c r="S244" s="112">
        <f t="shared" si="125"/>
        <v>0.01</v>
      </c>
      <c r="T244" s="112">
        <f t="shared" si="125"/>
        <v>0.01</v>
      </c>
      <c r="U244" s="112">
        <f t="shared" si="125"/>
        <v>0.01</v>
      </c>
      <c r="V244" s="112">
        <f t="shared" si="125"/>
        <v>0.01</v>
      </c>
      <c r="W244" s="112">
        <f t="shared" si="123"/>
        <v>9.7052432238151996E-3</v>
      </c>
    </row>
    <row r="245" spans="1:23" x14ac:dyDescent="0.25">
      <c r="A245" s="112" t="s">
        <v>54</v>
      </c>
      <c r="B245" s="112">
        <f t="shared" si="125"/>
        <v>6.1349693251533744E-3</v>
      </c>
      <c r="C245" s="112">
        <f t="shared" si="125"/>
        <v>1.3761467889908266E-2</v>
      </c>
      <c r="D245" s="112">
        <f t="shared" si="125"/>
        <v>8.7336244541484746E-3</v>
      </c>
      <c r="E245" s="112">
        <f t="shared" si="125"/>
        <v>5.4907343857240913E-3</v>
      </c>
      <c r="F245" s="112">
        <f t="shared" si="125"/>
        <v>6.1349693251533744E-3</v>
      </c>
      <c r="G245" s="112">
        <f t="shared" si="125"/>
        <v>1.3761467889908266E-2</v>
      </c>
      <c r="H245" s="112">
        <f t="shared" si="125"/>
        <v>1.3761467889908266E-2</v>
      </c>
      <c r="I245" s="112">
        <f t="shared" si="125"/>
        <v>1.3761467889908266E-2</v>
      </c>
      <c r="J245" s="112">
        <f t="shared" si="125"/>
        <v>6.1349693251533744E-3</v>
      </c>
      <c r="K245" s="112">
        <f t="shared" si="125"/>
        <v>6.1349693251533744E-3</v>
      </c>
      <c r="L245" s="112">
        <f t="shared" si="125"/>
        <v>0.01</v>
      </c>
      <c r="M245" s="112">
        <f t="shared" si="125"/>
        <v>0.01</v>
      </c>
      <c r="N245" s="112">
        <f t="shared" si="125"/>
        <v>0.01</v>
      </c>
      <c r="O245" s="112">
        <f t="shared" si="125"/>
        <v>0.01</v>
      </c>
      <c r="P245" s="112">
        <f t="shared" si="125"/>
        <v>0.01</v>
      </c>
      <c r="Q245" s="112">
        <f t="shared" si="125"/>
        <v>0.01</v>
      </c>
      <c r="R245" s="112">
        <f t="shared" si="125"/>
        <v>0.01</v>
      </c>
      <c r="S245" s="112">
        <f t="shared" si="125"/>
        <v>0.01</v>
      </c>
      <c r="T245" s="112">
        <f t="shared" si="125"/>
        <v>0.01</v>
      </c>
      <c r="U245" s="112">
        <f t="shared" si="125"/>
        <v>0.01</v>
      </c>
      <c r="V245" s="112">
        <f t="shared" si="125"/>
        <v>0.01</v>
      </c>
      <c r="W245" s="112">
        <f t="shared" si="123"/>
        <v>9.7052432238151996E-3</v>
      </c>
    </row>
    <row r="246" spans="1:23" x14ac:dyDescent="0.25">
      <c r="A246" s="112" t="s">
        <v>55</v>
      </c>
      <c r="B246" s="112">
        <f t="shared" si="125"/>
        <v>6.1349693251533744E-3</v>
      </c>
      <c r="C246" s="112">
        <f t="shared" si="125"/>
        <v>1.3761467889908266E-2</v>
      </c>
      <c r="D246" s="112">
        <f t="shared" si="125"/>
        <v>8.7336244541484746E-3</v>
      </c>
      <c r="E246" s="112">
        <f t="shared" si="125"/>
        <v>5.4907343857240913E-3</v>
      </c>
      <c r="F246" s="112">
        <f t="shared" si="125"/>
        <v>6.1349693251533744E-3</v>
      </c>
      <c r="G246" s="112">
        <f t="shared" si="125"/>
        <v>1.3761467889908266E-2</v>
      </c>
      <c r="H246" s="112">
        <f t="shared" si="125"/>
        <v>1.3761467889908266E-2</v>
      </c>
      <c r="I246" s="112">
        <f t="shared" si="125"/>
        <v>1.3761467889908266E-2</v>
      </c>
      <c r="J246" s="112">
        <f t="shared" si="125"/>
        <v>6.1349693251533744E-3</v>
      </c>
      <c r="K246" s="112">
        <f t="shared" si="125"/>
        <v>6.1349693251533744E-3</v>
      </c>
      <c r="L246" s="112">
        <f t="shared" si="125"/>
        <v>0.01</v>
      </c>
      <c r="M246" s="112">
        <f t="shared" si="125"/>
        <v>0.01</v>
      </c>
      <c r="N246" s="112">
        <f t="shared" si="125"/>
        <v>0.01</v>
      </c>
      <c r="O246" s="112">
        <f t="shared" si="125"/>
        <v>0.01</v>
      </c>
      <c r="P246" s="112">
        <f t="shared" si="125"/>
        <v>0.01</v>
      </c>
      <c r="Q246" s="112">
        <f t="shared" si="125"/>
        <v>0.01</v>
      </c>
      <c r="R246" s="112">
        <f t="shared" si="125"/>
        <v>0.01</v>
      </c>
      <c r="S246" s="112">
        <f t="shared" si="125"/>
        <v>0.01</v>
      </c>
      <c r="T246" s="112">
        <f t="shared" si="125"/>
        <v>0.01</v>
      </c>
      <c r="U246" s="112">
        <f t="shared" si="125"/>
        <v>0.01</v>
      </c>
      <c r="V246" s="112">
        <f t="shared" si="125"/>
        <v>0.01</v>
      </c>
      <c r="W246" s="112">
        <f t="shared" si="123"/>
        <v>9.7052432238151996E-3</v>
      </c>
    </row>
    <row r="247" spans="1:23" x14ac:dyDescent="0.25">
      <c r="A247" s="112" t="s">
        <v>56</v>
      </c>
      <c r="B247" s="112">
        <f t="shared" si="125"/>
        <v>6.1349693251533744E-3</v>
      </c>
      <c r="C247" s="112">
        <f t="shared" si="125"/>
        <v>1.3761467889908266E-2</v>
      </c>
      <c r="D247" s="112">
        <f t="shared" si="125"/>
        <v>8.7336244541484746E-3</v>
      </c>
      <c r="E247" s="112">
        <f t="shared" si="125"/>
        <v>5.4907343857240913E-3</v>
      </c>
      <c r="F247" s="112">
        <f t="shared" si="125"/>
        <v>6.1349693251533744E-3</v>
      </c>
      <c r="G247" s="112">
        <f t="shared" si="125"/>
        <v>1.3761467889908266E-2</v>
      </c>
      <c r="H247" s="112">
        <f t="shared" si="125"/>
        <v>1.3761467889908266E-2</v>
      </c>
      <c r="I247" s="112">
        <f t="shared" si="125"/>
        <v>1.3761467889908266E-2</v>
      </c>
      <c r="J247" s="112">
        <f t="shared" si="125"/>
        <v>6.1349693251533744E-3</v>
      </c>
      <c r="K247" s="112">
        <f t="shared" si="125"/>
        <v>6.1349693251533744E-3</v>
      </c>
      <c r="L247" s="112">
        <f t="shared" si="125"/>
        <v>0.01</v>
      </c>
      <c r="M247" s="112">
        <f t="shared" si="125"/>
        <v>0.01</v>
      </c>
      <c r="N247" s="112">
        <f t="shared" si="125"/>
        <v>0.01</v>
      </c>
      <c r="O247" s="112">
        <f t="shared" si="125"/>
        <v>0.01</v>
      </c>
      <c r="P247" s="112">
        <f t="shared" si="125"/>
        <v>0.01</v>
      </c>
      <c r="Q247" s="112">
        <f t="shared" si="125"/>
        <v>0.01</v>
      </c>
      <c r="R247" s="112">
        <f t="shared" si="125"/>
        <v>0.01</v>
      </c>
      <c r="S247" s="112">
        <f t="shared" si="125"/>
        <v>0.01</v>
      </c>
      <c r="T247" s="112">
        <f t="shared" si="125"/>
        <v>0.01</v>
      </c>
      <c r="U247" s="112">
        <f t="shared" si="125"/>
        <v>0.01</v>
      </c>
      <c r="V247" s="112">
        <f t="shared" si="125"/>
        <v>0.01</v>
      </c>
      <c r="W247" s="112">
        <f t="shared" si="123"/>
        <v>9.7052432238151996E-3</v>
      </c>
    </row>
    <row r="250" spans="1:23" x14ac:dyDescent="0.25">
      <c r="A250" s="112" t="s">
        <v>398</v>
      </c>
    </row>
    <row r="251" spans="1:23" x14ac:dyDescent="0.25">
      <c r="A251" s="112" t="s">
        <v>20</v>
      </c>
      <c r="B251" s="112" t="s">
        <v>5</v>
      </c>
      <c r="C251" s="112" t="s">
        <v>6</v>
      </c>
      <c r="D251" s="112" t="s">
        <v>7</v>
      </c>
      <c r="E251" s="112" t="s">
        <v>8</v>
      </c>
      <c r="F251" s="112" t="s">
        <v>9</v>
      </c>
      <c r="G251" s="112" t="s">
        <v>10</v>
      </c>
      <c r="H251" s="112" t="s">
        <v>11</v>
      </c>
      <c r="I251" s="112" t="s">
        <v>12</v>
      </c>
      <c r="J251" s="112" t="s">
        <v>13</v>
      </c>
      <c r="K251" s="112" t="s">
        <v>14</v>
      </c>
      <c r="L251" s="112" t="s">
        <v>15</v>
      </c>
      <c r="M251" s="112" t="s">
        <v>16</v>
      </c>
      <c r="N251" s="112" t="s">
        <v>17</v>
      </c>
      <c r="O251" s="112" t="s">
        <v>18</v>
      </c>
      <c r="P251" s="112" t="s">
        <v>19</v>
      </c>
      <c r="Q251" s="112" t="s">
        <v>51</v>
      </c>
      <c r="R251" s="112" t="s">
        <v>52</v>
      </c>
      <c r="S251" s="112" t="s">
        <v>53</v>
      </c>
      <c r="T251" s="112" t="s">
        <v>54</v>
      </c>
      <c r="U251" s="112" t="s">
        <v>55</v>
      </c>
      <c r="V251" s="112" t="s">
        <v>56</v>
      </c>
    </row>
    <row r="252" spans="1:23" x14ac:dyDescent="0.25">
      <c r="A252" s="112" t="s">
        <v>5</v>
      </c>
      <c r="B252" s="112">
        <v>1</v>
      </c>
      <c r="C252" s="112">
        <f>ABS(IF($F16-$F$17&lt;0,1/(($F16-$F$17)+(-1)),IF($F16-$F$17&gt;=0,($F16-$F$17)+1)))</f>
        <v>0.5</v>
      </c>
      <c r="D252" s="112">
        <f>ABS(IF($F16-$F$18&lt;0,1/(($F16-$F$18)+(-1)),IF($F16-$F$18&gt;=0,($F16-$F$18)+1)))</f>
        <v>0.5</v>
      </c>
      <c r="E252" s="112">
        <f>ABS(IF($F16-$F$19&lt;0,1/(($F16-$F$19)+(-1)),IF($F16-$F$19&gt;=0,($F16-$F$19)+1)))</f>
        <v>1</v>
      </c>
      <c r="F252" s="112">
        <f>ABS(IF($F16-$F$20&lt;0,1/(($F16-$F$20)+(-1)),IF($F16-$F$20&gt;=0,($F16-$F$20)+1)))</f>
        <v>1</v>
      </c>
      <c r="G252" s="112">
        <f>ABS(IF($F16-$F$21&lt;0,1/(($F16-$F$21)+(-1)),IF($F16-$F$21&gt;=0,($F16-$F$21)+1)))</f>
        <v>1</v>
      </c>
      <c r="H252" s="112">
        <f t="shared" ref="H252:H257" si="126">ABS(IF($F16-$F$22&lt;0,1/(($F16-$F$22)+(-1)),IF($F16-$F$22&gt;=0,($F16-$F$22)+1)))</f>
        <v>1</v>
      </c>
      <c r="I252" s="112">
        <f t="shared" ref="I252:I258" si="127">ABS(IF($F16-$F$23&lt;0,1/(($F16-$F$23)+(-1)),IF($F16-$F$23&gt;=0,($F16-$F$23)+1)))</f>
        <v>1</v>
      </c>
      <c r="J252" s="112">
        <f t="shared" ref="J252:J259" si="128">ABS(IF($F16-$F$24&lt;0,1/(($F16-$F$24)+(-1)),IF($F16-$F$24&gt;=0,($F16-$F$24)+1)))</f>
        <v>1</v>
      </c>
      <c r="K252" s="112">
        <f t="shared" ref="K252:K260" si="129">ABS(IF($F16-$F$25&lt;0,1/(($F16-$F$25)+(-1)),IF($F16-$F$25&gt;=0,($F16-$F$25)+1)))</f>
        <v>0.5</v>
      </c>
      <c r="L252" s="112">
        <f t="shared" ref="L252:L261" si="130">ABS(IF($F16-$F$38&lt;0,1/(($F16-$F$38)+(-1)),IF($F16-$F$38&gt;=0,($F16-$F$38)+1)))</f>
        <v>9</v>
      </c>
      <c r="M252" s="112">
        <f t="shared" ref="M252:M261" si="131">ABS(IF($F16-$F$39&lt;0,1/(($F16-$F$39)+(-1)),IF($F16-$F$39&gt;=0,($F16-$F$39)+1)))</f>
        <v>9</v>
      </c>
      <c r="N252" s="112">
        <f t="shared" ref="N252:N261" si="132">ABS(IF($F16-$F$40&lt;0,1/(($F16-$F$40)+(-1)),IF($F16-$F$40&gt;=0,($F16-$F$40)+1)))</f>
        <v>9</v>
      </c>
      <c r="O252" s="112">
        <f t="shared" ref="O252:O261" si="133">ABS(IF($F16-$F$41&lt;0,1/(($F16-$F$41)+(-1)),IF($F16-$F$41&gt;=0,($F16-$F$41)+1)))</f>
        <v>9</v>
      </c>
      <c r="P252" s="112">
        <f t="shared" ref="P252:P261" si="134">ABS(IF($F16-$F$42&lt;0,1/(($F16-$F$42)+(-1)),IF($F16-$F$42&gt;=0,($F16-$F$42)+1)))</f>
        <v>9</v>
      </c>
      <c r="Q252" s="112">
        <f t="shared" ref="Q252:Q261" si="135">ABS(IF($F16-$F$43&lt;0,1/(($F16-$F$43)+(-1)),IF($F16-$F$43&gt;=0,($F16-$F$43)+1)))</f>
        <v>9</v>
      </c>
      <c r="R252" s="112">
        <f t="shared" ref="R252:R261" si="136">ABS(IF($F16-$F$44&lt;0,1/(($F16-$F$44)+(-1)),IF($F16-$F$44&gt;=0,($F16-$F$44)+1)))</f>
        <v>9</v>
      </c>
      <c r="S252" s="112">
        <f t="shared" ref="S252:S261" si="137">ABS(IF($F16-$F$45&lt;0,1/(($F16-$F$45)+(-1)),IF($F16-$F$45&gt;=0,($F16-$F$45)+1)))</f>
        <v>9</v>
      </c>
      <c r="T252" s="112">
        <f t="shared" ref="T252:T261" si="138">ABS(IF($F16-$F$46&lt;0,1/(($F16-$F$46)+(-1)),IF($F16-$F$46&gt;=0,($F16-$F$46)+1)))</f>
        <v>9</v>
      </c>
      <c r="U252" s="112">
        <f t="shared" ref="U252:U261" si="139">ABS(IF($F16-$F$47&lt;0,1/(($F16-$F$47)+(-1)),IF($F16-$F$47&gt;=0,($F16-$F$47)+1)))</f>
        <v>9</v>
      </c>
      <c r="V252" s="112">
        <f t="shared" ref="V252:V261" si="140">ABS(IF($F16-$F$48&lt;0,1/(($F16-$F$48)+(-1)),IF($F16-$F$48&gt;=0,($F16-$F$48)+1)))</f>
        <v>9</v>
      </c>
    </row>
    <row r="253" spans="1:23" x14ac:dyDescent="0.25">
      <c r="A253" s="112" t="s">
        <v>6</v>
      </c>
      <c r="B253" s="112">
        <f>1/C252</f>
        <v>2</v>
      </c>
      <c r="C253" s="112">
        <v>1</v>
      </c>
      <c r="D253" s="112">
        <f>ABS(IF($F17-$F$18&lt;0,1/(($F17-$F$18)+(-1)),IF($F17-$F$18&gt;=0,($F17-$F$18)+1)))</f>
        <v>1</v>
      </c>
      <c r="E253" s="112">
        <f>ABS(IF($F17-$F$19&lt;0,1/(($F17-$F$19)+(-1)),IF($F17-$F$19&gt;=0,($F17-$F$19)+1)))</f>
        <v>2</v>
      </c>
      <c r="F253" s="112">
        <f>ABS(IF($F17-$F$20&lt;0,1/(($F17-$F$20)+(-1)),IF($F17-$F$20&gt;=0,($F17-$F$20)+1)))</f>
        <v>2</v>
      </c>
      <c r="G253" s="112">
        <f>ABS(IF($F17-$F$21&lt;0,1/(($F17-$F$21)+(-1)),IF($F17-$F$21&gt;=0,($F17-$F$21)+1)))</f>
        <v>2</v>
      </c>
      <c r="H253" s="112">
        <f t="shared" si="126"/>
        <v>2</v>
      </c>
      <c r="I253" s="112">
        <f t="shared" si="127"/>
        <v>2</v>
      </c>
      <c r="J253" s="112">
        <f t="shared" si="128"/>
        <v>2</v>
      </c>
      <c r="K253" s="112">
        <f t="shared" si="129"/>
        <v>1</v>
      </c>
      <c r="L253" s="112">
        <f t="shared" si="130"/>
        <v>10</v>
      </c>
      <c r="M253" s="112">
        <f t="shared" si="131"/>
        <v>10</v>
      </c>
      <c r="N253" s="112">
        <f t="shared" si="132"/>
        <v>10</v>
      </c>
      <c r="O253" s="112">
        <f t="shared" si="133"/>
        <v>10</v>
      </c>
      <c r="P253" s="112">
        <f t="shared" si="134"/>
        <v>10</v>
      </c>
      <c r="Q253" s="112">
        <f t="shared" si="135"/>
        <v>10</v>
      </c>
      <c r="R253" s="112">
        <f t="shared" si="136"/>
        <v>10</v>
      </c>
      <c r="S253" s="112">
        <f t="shared" si="137"/>
        <v>10</v>
      </c>
      <c r="T253" s="112">
        <f t="shared" si="138"/>
        <v>10</v>
      </c>
      <c r="U253" s="112">
        <f t="shared" si="139"/>
        <v>10</v>
      </c>
      <c r="V253" s="112">
        <f t="shared" si="140"/>
        <v>10</v>
      </c>
    </row>
    <row r="254" spans="1:23" x14ac:dyDescent="0.25">
      <c r="A254" s="112" t="s">
        <v>7</v>
      </c>
      <c r="B254" s="112">
        <f>1/D252</f>
        <v>2</v>
      </c>
      <c r="C254" s="112">
        <f>1/D253</f>
        <v>1</v>
      </c>
      <c r="D254" s="112">
        <v>1</v>
      </c>
      <c r="E254" s="112">
        <f>ABS(IF($F18-$F$19&lt;0,1/(($F18-$F$19)+(-1)),IF($F18-$F$19&gt;=0,($F18-$F$19)+1)))</f>
        <v>2</v>
      </c>
      <c r="F254" s="112">
        <f>ABS(IF($F18-$F$20&lt;0,1/(($F18-$F$20)+(-1)),IF($F18-$F$20&gt;=0,($F18-$F$20)+1)))</f>
        <v>2</v>
      </c>
      <c r="G254" s="112">
        <f>ABS(IF($F18-$F$21&lt;0,1/(($F18-$F$21)+(-1)),IF($F18-$F$21&gt;=0,($F18-$F$21)+1)))</f>
        <v>2</v>
      </c>
      <c r="H254" s="112">
        <f t="shared" si="126"/>
        <v>2</v>
      </c>
      <c r="I254" s="112">
        <f t="shared" si="127"/>
        <v>2</v>
      </c>
      <c r="J254" s="112">
        <f t="shared" si="128"/>
        <v>2</v>
      </c>
      <c r="K254" s="112">
        <f t="shared" si="129"/>
        <v>1</v>
      </c>
      <c r="L254" s="112">
        <f t="shared" si="130"/>
        <v>10</v>
      </c>
      <c r="M254" s="112">
        <f t="shared" si="131"/>
        <v>10</v>
      </c>
      <c r="N254" s="112">
        <f t="shared" si="132"/>
        <v>10</v>
      </c>
      <c r="O254" s="112">
        <f t="shared" si="133"/>
        <v>10</v>
      </c>
      <c r="P254" s="112">
        <f t="shared" si="134"/>
        <v>10</v>
      </c>
      <c r="Q254" s="112">
        <f t="shared" si="135"/>
        <v>10</v>
      </c>
      <c r="R254" s="112">
        <f t="shared" si="136"/>
        <v>10</v>
      </c>
      <c r="S254" s="112">
        <f t="shared" si="137"/>
        <v>10</v>
      </c>
      <c r="T254" s="112">
        <f t="shared" si="138"/>
        <v>10</v>
      </c>
      <c r="U254" s="112">
        <f t="shared" si="139"/>
        <v>10</v>
      </c>
      <c r="V254" s="112">
        <f t="shared" si="140"/>
        <v>10</v>
      </c>
    </row>
    <row r="255" spans="1:23" x14ac:dyDescent="0.25">
      <c r="A255" s="112" t="s">
        <v>8</v>
      </c>
      <c r="B255" s="112">
        <f>1/E252</f>
        <v>1</v>
      </c>
      <c r="C255" s="112">
        <f>1/E253</f>
        <v>0.5</v>
      </c>
      <c r="D255" s="112">
        <f>1/E254</f>
        <v>0.5</v>
      </c>
      <c r="E255" s="112">
        <v>1</v>
      </c>
      <c r="F255" s="112">
        <f>ABS(IF($F19-$F$20&lt;0,1/(($F19-$F$20)+(-1)),IF($F19-$F$20&gt;=0,($F19-$F$20)+1)))</f>
        <v>1</v>
      </c>
      <c r="G255" s="112">
        <f>ABS(IF($F19-$F$21&lt;0,1/(($F19-$F$21)+(-1)),IF($F19-$F$21&gt;=0,($F19-$F$21)+1)))</f>
        <v>1</v>
      </c>
      <c r="H255" s="112">
        <f t="shared" si="126"/>
        <v>1</v>
      </c>
      <c r="I255" s="112">
        <f t="shared" si="127"/>
        <v>1</v>
      </c>
      <c r="J255" s="112">
        <f t="shared" si="128"/>
        <v>1</v>
      </c>
      <c r="K255" s="112">
        <f t="shared" si="129"/>
        <v>0.5</v>
      </c>
      <c r="L255" s="112">
        <f t="shared" si="130"/>
        <v>9</v>
      </c>
      <c r="M255" s="112">
        <f t="shared" si="131"/>
        <v>9</v>
      </c>
      <c r="N255" s="112">
        <f t="shared" si="132"/>
        <v>9</v>
      </c>
      <c r="O255" s="112">
        <f t="shared" si="133"/>
        <v>9</v>
      </c>
      <c r="P255" s="112">
        <f t="shared" si="134"/>
        <v>9</v>
      </c>
      <c r="Q255" s="112">
        <f t="shared" si="135"/>
        <v>9</v>
      </c>
      <c r="R255" s="112">
        <f t="shared" si="136"/>
        <v>9</v>
      </c>
      <c r="S255" s="112">
        <f t="shared" si="137"/>
        <v>9</v>
      </c>
      <c r="T255" s="112">
        <f t="shared" si="138"/>
        <v>9</v>
      </c>
      <c r="U255" s="112">
        <f t="shared" si="139"/>
        <v>9</v>
      </c>
      <c r="V255" s="112">
        <f t="shared" si="140"/>
        <v>9</v>
      </c>
    </row>
    <row r="256" spans="1:23" x14ac:dyDescent="0.25">
      <c r="A256" s="112" t="s">
        <v>9</v>
      </c>
      <c r="B256" s="112">
        <f>1/F252</f>
        <v>1</v>
      </c>
      <c r="C256" s="112">
        <f>1/F253</f>
        <v>0.5</v>
      </c>
      <c r="D256" s="112">
        <f>1/F254</f>
        <v>0.5</v>
      </c>
      <c r="E256" s="112">
        <f>1/F255</f>
        <v>1</v>
      </c>
      <c r="F256" s="112">
        <v>1</v>
      </c>
      <c r="G256" s="112">
        <f>ABS(IF($F20-$F$21&lt;0,1/(($F20-$F$21)+(-1)),IF($F20-$F$21&gt;=0,($F20-$F$21)+1)))</f>
        <v>1</v>
      </c>
      <c r="H256" s="112">
        <f t="shared" si="126"/>
        <v>1</v>
      </c>
      <c r="I256" s="112">
        <f t="shared" si="127"/>
        <v>1</v>
      </c>
      <c r="J256" s="112">
        <f t="shared" si="128"/>
        <v>1</v>
      </c>
      <c r="K256" s="112">
        <f t="shared" si="129"/>
        <v>0.5</v>
      </c>
      <c r="L256" s="112">
        <f t="shared" si="130"/>
        <v>9</v>
      </c>
      <c r="M256" s="112">
        <f t="shared" si="131"/>
        <v>9</v>
      </c>
      <c r="N256" s="112">
        <f t="shared" si="132"/>
        <v>9</v>
      </c>
      <c r="O256" s="112">
        <f t="shared" si="133"/>
        <v>9</v>
      </c>
      <c r="P256" s="112">
        <f t="shared" si="134"/>
        <v>9</v>
      </c>
      <c r="Q256" s="112">
        <f t="shared" si="135"/>
        <v>9</v>
      </c>
      <c r="R256" s="112">
        <f t="shared" si="136"/>
        <v>9</v>
      </c>
      <c r="S256" s="112">
        <f t="shared" si="137"/>
        <v>9</v>
      </c>
      <c r="T256" s="112">
        <f t="shared" si="138"/>
        <v>9</v>
      </c>
      <c r="U256" s="112">
        <f t="shared" si="139"/>
        <v>9</v>
      </c>
      <c r="V256" s="112">
        <f t="shared" si="140"/>
        <v>9</v>
      </c>
    </row>
    <row r="257" spans="1:22" x14ac:dyDescent="0.25">
      <c r="A257" s="112" t="s">
        <v>10</v>
      </c>
      <c r="B257" s="112">
        <f>1/G252</f>
        <v>1</v>
      </c>
      <c r="C257" s="112">
        <f>1/G253</f>
        <v>0.5</v>
      </c>
      <c r="D257" s="112">
        <f>1/G254</f>
        <v>0.5</v>
      </c>
      <c r="E257" s="112">
        <f>1/G255</f>
        <v>1</v>
      </c>
      <c r="F257" s="112">
        <f>1/G256</f>
        <v>1</v>
      </c>
      <c r="G257" s="112">
        <v>1</v>
      </c>
      <c r="H257" s="112">
        <f t="shared" si="126"/>
        <v>1</v>
      </c>
      <c r="I257" s="112">
        <f t="shared" si="127"/>
        <v>1</v>
      </c>
      <c r="J257" s="112">
        <f t="shared" si="128"/>
        <v>1</v>
      </c>
      <c r="K257" s="112">
        <f t="shared" si="129"/>
        <v>0.5</v>
      </c>
      <c r="L257" s="112">
        <f t="shared" si="130"/>
        <v>9</v>
      </c>
      <c r="M257" s="112">
        <f t="shared" si="131"/>
        <v>9</v>
      </c>
      <c r="N257" s="112">
        <f t="shared" si="132"/>
        <v>9</v>
      </c>
      <c r="O257" s="112">
        <f t="shared" si="133"/>
        <v>9</v>
      </c>
      <c r="P257" s="112">
        <f t="shared" si="134"/>
        <v>9</v>
      </c>
      <c r="Q257" s="112">
        <f t="shared" si="135"/>
        <v>9</v>
      </c>
      <c r="R257" s="112">
        <f t="shared" si="136"/>
        <v>9</v>
      </c>
      <c r="S257" s="112">
        <f t="shared" si="137"/>
        <v>9</v>
      </c>
      <c r="T257" s="112">
        <f t="shared" si="138"/>
        <v>9</v>
      </c>
      <c r="U257" s="112">
        <f t="shared" si="139"/>
        <v>9</v>
      </c>
      <c r="V257" s="112">
        <f t="shared" si="140"/>
        <v>9</v>
      </c>
    </row>
    <row r="258" spans="1:22" x14ac:dyDescent="0.25">
      <c r="A258" s="112" t="s">
        <v>11</v>
      </c>
      <c r="B258" s="112">
        <f>1/H252</f>
        <v>1</v>
      </c>
      <c r="C258" s="112">
        <f>1/H253</f>
        <v>0.5</v>
      </c>
      <c r="D258" s="112">
        <f>1/H254</f>
        <v>0.5</v>
      </c>
      <c r="E258" s="112">
        <f>1/H255</f>
        <v>1</v>
      </c>
      <c r="F258" s="112">
        <f>1/H256</f>
        <v>1</v>
      </c>
      <c r="G258" s="112">
        <f>1/H257</f>
        <v>1</v>
      </c>
      <c r="H258" s="112">
        <v>1</v>
      </c>
      <c r="I258" s="112">
        <f t="shared" si="127"/>
        <v>1</v>
      </c>
      <c r="J258" s="112">
        <f t="shared" si="128"/>
        <v>1</v>
      </c>
      <c r="K258" s="112">
        <f t="shared" si="129"/>
        <v>0.5</v>
      </c>
      <c r="L258" s="112">
        <f t="shared" si="130"/>
        <v>9</v>
      </c>
      <c r="M258" s="112">
        <f t="shared" si="131"/>
        <v>9</v>
      </c>
      <c r="N258" s="112">
        <f t="shared" si="132"/>
        <v>9</v>
      </c>
      <c r="O258" s="112">
        <f t="shared" si="133"/>
        <v>9</v>
      </c>
      <c r="P258" s="112">
        <f t="shared" si="134"/>
        <v>9</v>
      </c>
      <c r="Q258" s="112">
        <f t="shared" si="135"/>
        <v>9</v>
      </c>
      <c r="R258" s="112">
        <f t="shared" si="136"/>
        <v>9</v>
      </c>
      <c r="S258" s="112">
        <f t="shared" si="137"/>
        <v>9</v>
      </c>
      <c r="T258" s="112">
        <f t="shared" si="138"/>
        <v>9</v>
      </c>
      <c r="U258" s="112">
        <f t="shared" si="139"/>
        <v>9</v>
      </c>
      <c r="V258" s="112">
        <f t="shared" si="140"/>
        <v>9</v>
      </c>
    </row>
    <row r="259" spans="1:22" x14ac:dyDescent="0.25">
      <c r="A259" s="112" t="s">
        <v>12</v>
      </c>
      <c r="B259" s="112">
        <f>1/I252</f>
        <v>1</v>
      </c>
      <c r="C259" s="112">
        <f>1/I253</f>
        <v>0.5</v>
      </c>
      <c r="D259" s="112">
        <f>1/I254</f>
        <v>0.5</v>
      </c>
      <c r="E259" s="112">
        <f>1/I255</f>
        <v>1</v>
      </c>
      <c r="F259" s="112">
        <f>1/I256</f>
        <v>1</v>
      </c>
      <c r="G259" s="112">
        <f>1/I257</f>
        <v>1</v>
      </c>
      <c r="H259" s="112">
        <f>1/I258</f>
        <v>1</v>
      </c>
      <c r="I259" s="112">
        <v>1</v>
      </c>
      <c r="J259" s="112">
        <f t="shared" si="128"/>
        <v>1</v>
      </c>
      <c r="K259" s="112">
        <f t="shared" si="129"/>
        <v>0.5</v>
      </c>
      <c r="L259" s="112">
        <f t="shared" si="130"/>
        <v>9</v>
      </c>
      <c r="M259" s="112">
        <f t="shared" si="131"/>
        <v>9</v>
      </c>
      <c r="N259" s="112">
        <f t="shared" si="132"/>
        <v>9</v>
      </c>
      <c r="O259" s="112">
        <f t="shared" si="133"/>
        <v>9</v>
      </c>
      <c r="P259" s="112">
        <f t="shared" si="134"/>
        <v>9</v>
      </c>
      <c r="Q259" s="112">
        <f t="shared" si="135"/>
        <v>9</v>
      </c>
      <c r="R259" s="112">
        <f t="shared" si="136"/>
        <v>9</v>
      </c>
      <c r="S259" s="112">
        <f t="shared" si="137"/>
        <v>9</v>
      </c>
      <c r="T259" s="112">
        <f t="shared" si="138"/>
        <v>9</v>
      </c>
      <c r="U259" s="112">
        <f t="shared" si="139"/>
        <v>9</v>
      </c>
      <c r="V259" s="112">
        <f t="shared" si="140"/>
        <v>9</v>
      </c>
    </row>
    <row r="260" spans="1:22" x14ac:dyDescent="0.25">
      <c r="A260" s="112" t="s">
        <v>13</v>
      </c>
      <c r="B260" s="112">
        <f>1/J252</f>
        <v>1</v>
      </c>
      <c r="C260" s="112">
        <f>1/J253</f>
        <v>0.5</v>
      </c>
      <c r="D260" s="112">
        <f>1/J254</f>
        <v>0.5</v>
      </c>
      <c r="E260" s="112">
        <f>1/J255</f>
        <v>1</v>
      </c>
      <c r="F260" s="112">
        <f>1/J256</f>
        <v>1</v>
      </c>
      <c r="G260" s="112">
        <f>1/J257</f>
        <v>1</v>
      </c>
      <c r="H260" s="112">
        <f>1/J258</f>
        <v>1</v>
      </c>
      <c r="I260" s="112">
        <f>1/J259</f>
        <v>1</v>
      </c>
      <c r="J260" s="112">
        <v>1</v>
      </c>
      <c r="K260" s="112">
        <f t="shared" si="129"/>
        <v>0.5</v>
      </c>
      <c r="L260" s="112">
        <f t="shared" si="130"/>
        <v>9</v>
      </c>
      <c r="M260" s="112">
        <f t="shared" si="131"/>
        <v>9</v>
      </c>
      <c r="N260" s="112">
        <f t="shared" si="132"/>
        <v>9</v>
      </c>
      <c r="O260" s="112">
        <f t="shared" si="133"/>
        <v>9</v>
      </c>
      <c r="P260" s="112">
        <f t="shared" si="134"/>
        <v>9</v>
      </c>
      <c r="Q260" s="112">
        <f t="shared" si="135"/>
        <v>9</v>
      </c>
      <c r="R260" s="112">
        <f t="shared" si="136"/>
        <v>9</v>
      </c>
      <c r="S260" s="112">
        <f t="shared" si="137"/>
        <v>9</v>
      </c>
      <c r="T260" s="112">
        <f t="shared" si="138"/>
        <v>9</v>
      </c>
      <c r="U260" s="112">
        <f t="shared" si="139"/>
        <v>9</v>
      </c>
      <c r="V260" s="112">
        <f t="shared" si="140"/>
        <v>9</v>
      </c>
    </row>
    <row r="261" spans="1:22" x14ac:dyDescent="0.25">
      <c r="A261" s="112" t="s">
        <v>14</v>
      </c>
      <c r="B261" s="112">
        <f>1/K252</f>
        <v>2</v>
      </c>
      <c r="C261" s="112">
        <f>1/K253</f>
        <v>1</v>
      </c>
      <c r="D261" s="112">
        <f>1/K254</f>
        <v>1</v>
      </c>
      <c r="E261" s="112">
        <f>1/K255</f>
        <v>2</v>
      </c>
      <c r="F261" s="112">
        <f>1/K256</f>
        <v>2</v>
      </c>
      <c r="G261" s="112">
        <f>1/K257</f>
        <v>2</v>
      </c>
      <c r="H261" s="112">
        <f>1/K258</f>
        <v>2</v>
      </c>
      <c r="I261" s="112">
        <f>1/K259</f>
        <v>2</v>
      </c>
      <c r="J261" s="112">
        <f>1/K260</f>
        <v>2</v>
      </c>
      <c r="K261" s="112">
        <v>1</v>
      </c>
      <c r="L261" s="112">
        <f t="shared" si="130"/>
        <v>10</v>
      </c>
      <c r="M261" s="112">
        <f t="shared" si="131"/>
        <v>10</v>
      </c>
      <c r="N261" s="112">
        <f t="shared" si="132"/>
        <v>10</v>
      </c>
      <c r="O261" s="112">
        <f t="shared" si="133"/>
        <v>10</v>
      </c>
      <c r="P261" s="112">
        <f t="shared" si="134"/>
        <v>10</v>
      </c>
      <c r="Q261" s="112">
        <f t="shared" si="135"/>
        <v>10</v>
      </c>
      <c r="R261" s="112">
        <f t="shared" si="136"/>
        <v>10</v>
      </c>
      <c r="S261" s="112">
        <f t="shared" si="137"/>
        <v>10</v>
      </c>
      <c r="T261" s="112">
        <f t="shared" si="138"/>
        <v>10</v>
      </c>
      <c r="U261" s="112">
        <f t="shared" si="139"/>
        <v>10</v>
      </c>
      <c r="V261" s="112">
        <f t="shared" si="140"/>
        <v>10</v>
      </c>
    </row>
    <row r="262" spans="1:22" x14ac:dyDescent="0.25">
      <c r="A262" s="112" t="s">
        <v>15</v>
      </c>
      <c r="B262" s="112">
        <f>1/L252</f>
        <v>0.1111111111111111</v>
      </c>
      <c r="C262" s="112">
        <f>1/L253</f>
        <v>0.1</v>
      </c>
      <c r="D262" s="112">
        <f>1/L254</f>
        <v>0.1</v>
      </c>
      <c r="E262" s="112">
        <f>1/L255</f>
        <v>0.1111111111111111</v>
      </c>
      <c r="F262" s="112">
        <f>1/L256</f>
        <v>0.1111111111111111</v>
      </c>
      <c r="G262" s="112">
        <f>1/L257</f>
        <v>0.1111111111111111</v>
      </c>
      <c r="H262" s="112">
        <f>1/L258</f>
        <v>0.1111111111111111</v>
      </c>
      <c r="I262" s="112">
        <f>1/L259</f>
        <v>0.1111111111111111</v>
      </c>
      <c r="J262" s="112">
        <f>1/L260</f>
        <v>0.1111111111111111</v>
      </c>
      <c r="K262" s="112">
        <f>1/L261</f>
        <v>0.1</v>
      </c>
      <c r="L262" s="112">
        <v>1</v>
      </c>
      <c r="M262" s="112">
        <f t="shared" ref="M262" si="141">ABS(IF($F38-$F$39&lt;0,1/(($F38-$F$39)+(-1)),IF($F38-$F$39&gt;=0,($F38-$F$39)+1)))</f>
        <v>1</v>
      </c>
      <c r="N262" s="112">
        <f t="shared" ref="N262:N263" si="142">ABS(IF($F38-$F$40&lt;0,1/(($F38-$F$40)+(-1)),IF($F38-$F$40&gt;=0,($F38-$F$40)+1)))</f>
        <v>1</v>
      </c>
      <c r="O262" s="112">
        <f t="shared" ref="O262:O264" si="143">ABS(IF($F38-$F$41&lt;0,1/(($F38-$F$41)+(-1)),IF($F38-$F$41&gt;=0,($F38-$F$41)+1)))</f>
        <v>1</v>
      </c>
      <c r="P262" s="112">
        <f t="shared" ref="P262:P265" si="144">ABS(IF($F38-$F$42&lt;0,1/(($F38-$F$42)+(-1)),IF($F38-$F$42&gt;=0,($F38-$F$42)+1)))</f>
        <v>1</v>
      </c>
      <c r="Q262" s="112">
        <f t="shared" ref="Q262:Q266" si="145">ABS(IF($F38-$F$43&lt;0,1/(($F38-$F$43)+(-1)),IF($F38-$F$43&gt;=0,($F38-$F$43)+1)))</f>
        <v>1</v>
      </c>
      <c r="R262" s="112">
        <f t="shared" ref="R262:R267" si="146">ABS(IF($F38-$F$44&lt;0,1/(($F38-$F$44)+(-1)),IF($F38-$F$44&gt;=0,($F38-$F$44)+1)))</f>
        <v>1</v>
      </c>
      <c r="S262" s="112">
        <f t="shared" ref="S262:S268" si="147">ABS(IF($F38-$F$45&lt;0,1/(($F38-$F$45)+(-1)),IF($F38-$F$45&gt;=0,($F38-$F$45)+1)))</f>
        <v>1</v>
      </c>
      <c r="T262" s="112">
        <f t="shared" ref="T262:T269" si="148">ABS(IF($F38-$F$46&lt;0,1/(($F38-$F$46)+(-1)),IF($F38-$F$46&gt;=0,($F38-$F$46)+1)))</f>
        <v>1</v>
      </c>
      <c r="U262" s="112">
        <f t="shared" ref="U262:U270" si="149">ABS(IF($F38-$F$47&lt;0,1/(($F38-$F$47)+(-1)),IF($F38-$F$47&gt;=0,($F38-$F$47)+1)))</f>
        <v>1</v>
      </c>
      <c r="V262" s="112">
        <f t="shared" ref="V262:V271" si="150">ABS(IF($F38-$F$48&lt;0,1/(($F38-$F$48)+(-1)),IF($F38-$F$48&gt;=0,($F38-$F$48)+1)))</f>
        <v>1</v>
      </c>
    </row>
    <row r="263" spans="1:22" x14ac:dyDescent="0.25">
      <c r="A263" s="112" t="s">
        <v>16</v>
      </c>
      <c r="B263" s="112">
        <f>1/M252</f>
        <v>0.1111111111111111</v>
      </c>
      <c r="C263" s="112">
        <f>1/M253</f>
        <v>0.1</v>
      </c>
      <c r="D263" s="112">
        <f>1/M254</f>
        <v>0.1</v>
      </c>
      <c r="E263" s="112">
        <f>1/M254</f>
        <v>0.1</v>
      </c>
      <c r="F263" s="112">
        <f>1/M256</f>
        <v>0.1111111111111111</v>
      </c>
      <c r="G263" s="112">
        <f>1/M257</f>
        <v>0.1111111111111111</v>
      </c>
      <c r="H263" s="112">
        <f>1/M258</f>
        <v>0.1111111111111111</v>
      </c>
      <c r="I263" s="112">
        <f>1/M259</f>
        <v>0.1111111111111111</v>
      </c>
      <c r="J263" s="112">
        <f>1/M260</f>
        <v>0.1111111111111111</v>
      </c>
      <c r="K263" s="112">
        <f>1/M261</f>
        <v>0.1</v>
      </c>
      <c r="L263" s="112">
        <f>1/M262</f>
        <v>1</v>
      </c>
      <c r="M263" s="112">
        <v>1</v>
      </c>
      <c r="N263" s="112">
        <f t="shared" si="142"/>
        <v>1</v>
      </c>
      <c r="O263" s="112">
        <f t="shared" si="143"/>
        <v>1</v>
      </c>
      <c r="P263" s="112">
        <f t="shared" si="144"/>
        <v>1</v>
      </c>
      <c r="Q263" s="112">
        <f t="shared" si="145"/>
        <v>1</v>
      </c>
      <c r="R263" s="112">
        <f t="shared" si="146"/>
        <v>1</v>
      </c>
      <c r="S263" s="112">
        <f t="shared" si="147"/>
        <v>1</v>
      </c>
      <c r="T263" s="112">
        <f t="shared" si="148"/>
        <v>1</v>
      </c>
      <c r="U263" s="112">
        <f t="shared" si="149"/>
        <v>1</v>
      </c>
      <c r="V263" s="112">
        <f t="shared" si="150"/>
        <v>1</v>
      </c>
    </row>
    <row r="264" spans="1:22" x14ac:dyDescent="0.25">
      <c r="A264" s="112" t="s">
        <v>17</v>
      </c>
      <c r="B264" s="112">
        <f>1/N252</f>
        <v>0.1111111111111111</v>
      </c>
      <c r="C264" s="112">
        <f>1/N253</f>
        <v>0.1</v>
      </c>
      <c r="D264" s="112">
        <f>1/N254</f>
        <v>0.1</v>
      </c>
      <c r="E264" s="112">
        <f>1/N254</f>
        <v>0.1</v>
      </c>
      <c r="F264" s="112">
        <f>1/N256</f>
        <v>0.1111111111111111</v>
      </c>
      <c r="G264" s="112">
        <f>1/N257</f>
        <v>0.1111111111111111</v>
      </c>
      <c r="H264" s="112">
        <f>1/N258</f>
        <v>0.1111111111111111</v>
      </c>
      <c r="I264" s="112">
        <f>1/N259</f>
        <v>0.1111111111111111</v>
      </c>
      <c r="J264" s="112">
        <f>1/N260</f>
        <v>0.1111111111111111</v>
      </c>
      <c r="K264" s="112">
        <f>1/N261</f>
        <v>0.1</v>
      </c>
      <c r="L264" s="112">
        <f>1/N262</f>
        <v>1</v>
      </c>
      <c r="M264" s="112">
        <f>1/N263</f>
        <v>1</v>
      </c>
      <c r="N264" s="112">
        <v>1</v>
      </c>
      <c r="O264" s="112">
        <f t="shared" si="143"/>
        <v>1</v>
      </c>
      <c r="P264" s="112">
        <f t="shared" si="144"/>
        <v>1</v>
      </c>
      <c r="Q264" s="112">
        <f t="shared" si="145"/>
        <v>1</v>
      </c>
      <c r="R264" s="112">
        <f t="shared" si="146"/>
        <v>1</v>
      </c>
      <c r="S264" s="112">
        <f t="shared" si="147"/>
        <v>1</v>
      </c>
      <c r="T264" s="112">
        <f t="shared" si="148"/>
        <v>1</v>
      </c>
      <c r="U264" s="112">
        <f t="shared" si="149"/>
        <v>1</v>
      </c>
      <c r="V264" s="112">
        <f t="shared" si="150"/>
        <v>1</v>
      </c>
    </row>
    <row r="265" spans="1:22" x14ac:dyDescent="0.25">
      <c r="A265" s="112" t="s">
        <v>18</v>
      </c>
      <c r="B265" s="112">
        <f>1/O252</f>
        <v>0.1111111111111111</v>
      </c>
      <c r="C265" s="112">
        <f>1/O253</f>
        <v>0.1</v>
      </c>
      <c r="D265" s="112">
        <f>1/O254</f>
        <v>0.1</v>
      </c>
      <c r="E265" s="112">
        <f>1/O254</f>
        <v>0.1</v>
      </c>
      <c r="F265" s="112">
        <f>1/O256</f>
        <v>0.1111111111111111</v>
      </c>
      <c r="G265" s="112">
        <f>1/O257</f>
        <v>0.1111111111111111</v>
      </c>
      <c r="H265" s="112">
        <f>1/O258</f>
        <v>0.1111111111111111</v>
      </c>
      <c r="I265" s="112">
        <f>1/O259</f>
        <v>0.1111111111111111</v>
      </c>
      <c r="J265" s="112">
        <f>1/O260</f>
        <v>0.1111111111111111</v>
      </c>
      <c r="K265" s="112">
        <f>1/O261</f>
        <v>0.1</v>
      </c>
      <c r="L265" s="112">
        <f>1/O262</f>
        <v>1</v>
      </c>
      <c r="M265" s="112">
        <f>1/O263</f>
        <v>1</v>
      </c>
      <c r="N265" s="112">
        <f>1/O264</f>
        <v>1</v>
      </c>
      <c r="O265" s="112">
        <v>1</v>
      </c>
      <c r="P265" s="112">
        <f t="shared" si="144"/>
        <v>1</v>
      </c>
      <c r="Q265" s="112">
        <f t="shared" si="145"/>
        <v>1</v>
      </c>
      <c r="R265" s="112">
        <f t="shared" si="146"/>
        <v>1</v>
      </c>
      <c r="S265" s="112">
        <f t="shared" si="147"/>
        <v>1</v>
      </c>
      <c r="T265" s="112">
        <f t="shared" si="148"/>
        <v>1</v>
      </c>
      <c r="U265" s="112">
        <f t="shared" si="149"/>
        <v>1</v>
      </c>
      <c r="V265" s="112">
        <f t="shared" si="150"/>
        <v>1</v>
      </c>
    </row>
    <row r="266" spans="1:22" x14ac:dyDescent="0.25">
      <c r="A266" s="112" t="s">
        <v>19</v>
      </c>
      <c r="B266" s="112">
        <f>1/P252</f>
        <v>0.1111111111111111</v>
      </c>
      <c r="C266" s="112">
        <f>1/P253</f>
        <v>0.1</v>
      </c>
      <c r="D266" s="112">
        <f>1/P254</f>
        <v>0.1</v>
      </c>
      <c r="E266" s="112">
        <f>1/P254</f>
        <v>0.1</v>
      </c>
      <c r="F266" s="112">
        <f>1/P256</f>
        <v>0.1111111111111111</v>
      </c>
      <c r="G266" s="112">
        <f>1/P257</f>
        <v>0.1111111111111111</v>
      </c>
      <c r="H266" s="112">
        <f>1/P258</f>
        <v>0.1111111111111111</v>
      </c>
      <c r="I266" s="112">
        <f>1/P259</f>
        <v>0.1111111111111111</v>
      </c>
      <c r="J266" s="112">
        <f>1/P260</f>
        <v>0.1111111111111111</v>
      </c>
      <c r="K266" s="112">
        <f>1/P261</f>
        <v>0.1</v>
      </c>
      <c r="L266" s="112">
        <f>1/P262</f>
        <v>1</v>
      </c>
      <c r="M266" s="112">
        <f>1/P263</f>
        <v>1</v>
      </c>
      <c r="N266" s="112">
        <f>1/P264</f>
        <v>1</v>
      </c>
      <c r="O266" s="112">
        <f>1/P265</f>
        <v>1</v>
      </c>
      <c r="P266" s="112">
        <v>1</v>
      </c>
      <c r="Q266" s="112">
        <f t="shared" si="145"/>
        <v>1</v>
      </c>
      <c r="R266" s="112">
        <f t="shared" si="146"/>
        <v>1</v>
      </c>
      <c r="S266" s="112">
        <f t="shared" si="147"/>
        <v>1</v>
      </c>
      <c r="T266" s="112">
        <f t="shared" si="148"/>
        <v>1</v>
      </c>
      <c r="U266" s="112">
        <f t="shared" si="149"/>
        <v>1</v>
      </c>
      <c r="V266" s="112">
        <f t="shared" si="150"/>
        <v>1</v>
      </c>
    </row>
    <row r="267" spans="1:22" x14ac:dyDescent="0.25">
      <c r="A267" s="112" t="s">
        <v>51</v>
      </c>
      <c r="B267" s="112">
        <f>1/Q252</f>
        <v>0.1111111111111111</v>
      </c>
      <c r="C267" s="112">
        <f>1/Q253</f>
        <v>0.1</v>
      </c>
      <c r="D267" s="112">
        <f>1/Q254</f>
        <v>0.1</v>
      </c>
      <c r="E267" s="112">
        <f>1/Q254</f>
        <v>0.1</v>
      </c>
      <c r="F267" s="112">
        <f>1/Q256</f>
        <v>0.1111111111111111</v>
      </c>
      <c r="G267" s="112">
        <f>1/Q257</f>
        <v>0.1111111111111111</v>
      </c>
      <c r="H267" s="112">
        <f>1/Q258</f>
        <v>0.1111111111111111</v>
      </c>
      <c r="I267" s="112">
        <f>1/Q259</f>
        <v>0.1111111111111111</v>
      </c>
      <c r="J267" s="112">
        <f>1/Q260</f>
        <v>0.1111111111111111</v>
      </c>
      <c r="K267" s="112">
        <f>1/Q261</f>
        <v>0.1</v>
      </c>
      <c r="L267" s="112">
        <f>1/Q262</f>
        <v>1</v>
      </c>
      <c r="M267" s="112">
        <f>1/Q263</f>
        <v>1</v>
      </c>
      <c r="N267" s="112">
        <f>1/Q264</f>
        <v>1</v>
      </c>
      <c r="O267" s="112">
        <f>1/Q265</f>
        <v>1</v>
      </c>
      <c r="P267" s="112">
        <f>1/Q266</f>
        <v>1</v>
      </c>
      <c r="Q267" s="112">
        <v>1</v>
      </c>
      <c r="R267" s="112">
        <f t="shared" si="146"/>
        <v>1</v>
      </c>
      <c r="S267" s="112">
        <f t="shared" si="147"/>
        <v>1</v>
      </c>
      <c r="T267" s="112">
        <f t="shared" si="148"/>
        <v>1</v>
      </c>
      <c r="U267" s="112">
        <f t="shared" si="149"/>
        <v>1</v>
      </c>
      <c r="V267" s="112">
        <f t="shared" si="150"/>
        <v>1</v>
      </c>
    </row>
    <row r="268" spans="1:22" x14ac:dyDescent="0.25">
      <c r="A268" s="112" t="s">
        <v>52</v>
      </c>
      <c r="B268" s="112">
        <f>1/R252</f>
        <v>0.1111111111111111</v>
      </c>
      <c r="C268" s="112">
        <f>1/R253</f>
        <v>0.1</v>
      </c>
      <c r="D268" s="112">
        <f>1/R254</f>
        <v>0.1</v>
      </c>
      <c r="E268" s="112">
        <f>1/R254</f>
        <v>0.1</v>
      </c>
      <c r="F268" s="112">
        <f>1/R256</f>
        <v>0.1111111111111111</v>
      </c>
      <c r="G268" s="112">
        <f>1/R257</f>
        <v>0.1111111111111111</v>
      </c>
      <c r="H268" s="112">
        <f>1/R258</f>
        <v>0.1111111111111111</v>
      </c>
      <c r="I268" s="112">
        <f>1/R259</f>
        <v>0.1111111111111111</v>
      </c>
      <c r="J268" s="112">
        <f>1/R260</f>
        <v>0.1111111111111111</v>
      </c>
      <c r="K268" s="112">
        <f>1/R261</f>
        <v>0.1</v>
      </c>
      <c r="L268" s="112">
        <f>1/R262</f>
        <v>1</v>
      </c>
      <c r="M268" s="112">
        <f>1/R263</f>
        <v>1</v>
      </c>
      <c r="N268" s="112">
        <f>1/R264</f>
        <v>1</v>
      </c>
      <c r="O268" s="112">
        <f>1/R265</f>
        <v>1</v>
      </c>
      <c r="P268" s="112">
        <f>1/R266</f>
        <v>1</v>
      </c>
      <c r="Q268" s="112">
        <f>1/R267</f>
        <v>1</v>
      </c>
      <c r="R268" s="112">
        <v>1</v>
      </c>
      <c r="S268" s="112">
        <f t="shared" si="147"/>
        <v>1</v>
      </c>
      <c r="T268" s="112">
        <f t="shared" si="148"/>
        <v>1</v>
      </c>
      <c r="U268" s="112">
        <f t="shared" si="149"/>
        <v>1</v>
      </c>
      <c r="V268" s="112">
        <f t="shared" si="150"/>
        <v>1</v>
      </c>
    </row>
    <row r="269" spans="1:22" x14ac:dyDescent="0.25">
      <c r="A269" s="112" t="s">
        <v>53</v>
      </c>
      <c r="B269" s="112">
        <f>1/S252</f>
        <v>0.1111111111111111</v>
      </c>
      <c r="C269" s="112">
        <f>1/S253</f>
        <v>0.1</v>
      </c>
      <c r="D269" s="112">
        <f>1/S254</f>
        <v>0.1</v>
      </c>
      <c r="E269" s="112">
        <f>1/S254</f>
        <v>0.1</v>
      </c>
      <c r="F269" s="112">
        <f>1/S256</f>
        <v>0.1111111111111111</v>
      </c>
      <c r="G269" s="112">
        <f>1/S257</f>
        <v>0.1111111111111111</v>
      </c>
      <c r="H269" s="112">
        <f>1/S258</f>
        <v>0.1111111111111111</v>
      </c>
      <c r="I269" s="112">
        <f>1/S259</f>
        <v>0.1111111111111111</v>
      </c>
      <c r="J269" s="112">
        <f>1/S260</f>
        <v>0.1111111111111111</v>
      </c>
      <c r="K269" s="112">
        <f>1/S261</f>
        <v>0.1</v>
      </c>
      <c r="L269" s="112">
        <f>1/S262</f>
        <v>1</v>
      </c>
      <c r="M269" s="112">
        <f>1/S263</f>
        <v>1</v>
      </c>
      <c r="N269" s="112">
        <f>1/S264</f>
        <v>1</v>
      </c>
      <c r="O269" s="112">
        <f>1/S265</f>
        <v>1</v>
      </c>
      <c r="P269" s="112">
        <f>1/S266</f>
        <v>1</v>
      </c>
      <c r="Q269" s="112">
        <f>1/S267</f>
        <v>1</v>
      </c>
      <c r="R269" s="112">
        <f>1/S268</f>
        <v>1</v>
      </c>
      <c r="S269" s="112">
        <v>1</v>
      </c>
      <c r="T269" s="112">
        <f t="shared" si="148"/>
        <v>1</v>
      </c>
      <c r="U269" s="112">
        <f t="shared" si="149"/>
        <v>1</v>
      </c>
      <c r="V269" s="112">
        <f t="shared" si="150"/>
        <v>1</v>
      </c>
    </row>
    <row r="270" spans="1:22" x14ac:dyDescent="0.25">
      <c r="A270" s="112" t="s">
        <v>54</v>
      </c>
      <c r="B270" s="112">
        <f>1/T252</f>
        <v>0.1111111111111111</v>
      </c>
      <c r="C270" s="112">
        <f>1/T253</f>
        <v>0.1</v>
      </c>
      <c r="D270" s="112">
        <f>1/T254</f>
        <v>0.1</v>
      </c>
      <c r="E270" s="112">
        <f>1/T254</f>
        <v>0.1</v>
      </c>
      <c r="F270" s="112">
        <f>1/T256</f>
        <v>0.1111111111111111</v>
      </c>
      <c r="G270" s="112">
        <f>1/T257</f>
        <v>0.1111111111111111</v>
      </c>
      <c r="H270" s="112">
        <f>1/T258</f>
        <v>0.1111111111111111</v>
      </c>
      <c r="I270" s="112">
        <f>1/T259</f>
        <v>0.1111111111111111</v>
      </c>
      <c r="J270" s="112">
        <f>1/T260</f>
        <v>0.1111111111111111</v>
      </c>
      <c r="K270" s="112">
        <f>1/T261</f>
        <v>0.1</v>
      </c>
      <c r="L270" s="112">
        <f>1/T262</f>
        <v>1</v>
      </c>
      <c r="M270" s="112">
        <f>1/T263</f>
        <v>1</v>
      </c>
      <c r="N270" s="112">
        <f>1/T264</f>
        <v>1</v>
      </c>
      <c r="O270" s="112">
        <f>1/T265</f>
        <v>1</v>
      </c>
      <c r="P270" s="112">
        <f>1/T266</f>
        <v>1</v>
      </c>
      <c r="Q270" s="112">
        <f>1/T267</f>
        <v>1</v>
      </c>
      <c r="R270" s="112">
        <f>1/T268</f>
        <v>1</v>
      </c>
      <c r="S270" s="112">
        <f>1/T269</f>
        <v>1</v>
      </c>
      <c r="T270" s="112">
        <v>1</v>
      </c>
      <c r="U270" s="112">
        <f t="shared" si="149"/>
        <v>1</v>
      </c>
      <c r="V270" s="112">
        <f t="shared" si="150"/>
        <v>1</v>
      </c>
    </row>
    <row r="271" spans="1:22" x14ac:dyDescent="0.25">
      <c r="A271" s="112" t="s">
        <v>55</v>
      </c>
      <c r="B271" s="112">
        <f>1/U252</f>
        <v>0.1111111111111111</v>
      </c>
      <c r="C271" s="112">
        <f>1/U253</f>
        <v>0.1</v>
      </c>
      <c r="D271" s="112">
        <f>1/U254</f>
        <v>0.1</v>
      </c>
      <c r="E271" s="112">
        <f>1/U254</f>
        <v>0.1</v>
      </c>
      <c r="F271" s="112">
        <f>1/U256</f>
        <v>0.1111111111111111</v>
      </c>
      <c r="G271" s="112">
        <f>1/U257</f>
        <v>0.1111111111111111</v>
      </c>
      <c r="H271" s="112">
        <f>1/U258</f>
        <v>0.1111111111111111</v>
      </c>
      <c r="I271" s="112">
        <f>1/U259</f>
        <v>0.1111111111111111</v>
      </c>
      <c r="J271" s="112">
        <f>1/U260</f>
        <v>0.1111111111111111</v>
      </c>
      <c r="K271" s="112">
        <f>1/U261</f>
        <v>0.1</v>
      </c>
      <c r="L271" s="112">
        <f>1/U262</f>
        <v>1</v>
      </c>
      <c r="M271" s="112">
        <f>1/U263</f>
        <v>1</v>
      </c>
      <c r="N271" s="112">
        <f>1/U264</f>
        <v>1</v>
      </c>
      <c r="O271" s="112">
        <f>1/U265</f>
        <v>1</v>
      </c>
      <c r="P271" s="112">
        <f>1/U266</f>
        <v>1</v>
      </c>
      <c r="Q271" s="112">
        <f>1/U267</f>
        <v>1</v>
      </c>
      <c r="R271" s="112">
        <f>1/U268</f>
        <v>1</v>
      </c>
      <c r="S271" s="112">
        <f>1/U269</f>
        <v>1</v>
      </c>
      <c r="T271" s="112">
        <f>1/U270</f>
        <v>1</v>
      </c>
      <c r="U271" s="112">
        <v>1</v>
      </c>
      <c r="V271" s="112">
        <f t="shared" si="150"/>
        <v>1</v>
      </c>
    </row>
    <row r="272" spans="1:22" x14ac:dyDescent="0.25">
      <c r="A272" s="112" t="s">
        <v>56</v>
      </c>
      <c r="B272" s="112">
        <f>1/V252</f>
        <v>0.1111111111111111</v>
      </c>
      <c r="C272" s="112">
        <f>1/V253</f>
        <v>0.1</v>
      </c>
      <c r="D272" s="112">
        <f>1/V254</f>
        <v>0.1</v>
      </c>
      <c r="E272" s="112">
        <f>1/V254</f>
        <v>0.1</v>
      </c>
      <c r="F272" s="112">
        <f>1/V256</f>
        <v>0.1111111111111111</v>
      </c>
      <c r="G272" s="112">
        <f>1/V257</f>
        <v>0.1111111111111111</v>
      </c>
      <c r="H272" s="112">
        <f>1/V258</f>
        <v>0.1111111111111111</v>
      </c>
      <c r="I272" s="112">
        <f>1/V259</f>
        <v>0.1111111111111111</v>
      </c>
      <c r="J272" s="112">
        <f>1/V260</f>
        <v>0.1111111111111111</v>
      </c>
      <c r="K272" s="112">
        <f>1/V261</f>
        <v>0.1</v>
      </c>
      <c r="L272" s="112">
        <f>1/V262</f>
        <v>1</v>
      </c>
      <c r="M272" s="112">
        <f>1/V263</f>
        <v>1</v>
      </c>
      <c r="N272" s="112">
        <f>1/V264</f>
        <v>1</v>
      </c>
      <c r="O272" s="112">
        <f>1/V265</f>
        <v>1</v>
      </c>
      <c r="P272" s="112">
        <f>1/V266</f>
        <v>1</v>
      </c>
      <c r="Q272" s="112">
        <f>1/V267</f>
        <v>1</v>
      </c>
      <c r="R272" s="112">
        <f>1/V268</f>
        <v>1</v>
      </c>
      <c r="S272" s="112">
        <f>1/V269</f>
        <v>1</v>
      </c>
      <c r="T272" s="112">
        <f>1/V270</f>
        <v>1</v>
      </c>
      <c r="U272" s="112">
        <f>1/V271</f>
        <v>1</v>
      </c>
      <c r="V272" s="112">
        <v>1</v>
      </c>
    </row>
    <row r="273" spans="1:23" x14ac:dyDescent="0.25">
      <c r="A273" s="112" t="s">
        <v>43</v>
      </c>
      <c r="B273" s="112">
        <f t="shared" ref="B273:V273" si="151">SUM(B252:B272)</f>
        <v>14.222222222222218</v>
      </c>
      <c r="C273" s="112">
        <f t="shared" si="151"/>
        <v>7.5999999999999961</v>
      </c>
      <c r="D273" s="112">
        <f t="shared" si="151"/>
        <v>7.5999999999999961</v>
      </c>
      <c r="E273" s="112">
        <f t="shared" si="151"/>
        <v>14.111111111111107</v>
      </c>
      <c r="F273" s="112">
        <f t="shared" si="151"/>
        <v>14.222222222222218</v>
      </c>
      <c r="G273" s="112">
        <f t="shared" si="151"/>
        <v>14.222222222222218</v>
      </c>
      <c r="H273" s="112">
        <f t="shared" si="151"/>
        <v>14.222222222222218</v>
      </c>
      <c r="I273" s="112">
        <f t="shared" si="151"/>
        <v>14.222222222222218</v>
      </c>
      <c r="J273" s="112">
        <f t="shared" si="151"/>
        <v>14.222222222222218</v>
      </c>
      <c r="K273" s="112">
        <f t="shared" si="151"/>
        <v>7.5999999999999961</v>
      </c>
      <c r="L273" s="112">
        <f t="shared" si="151"/>
        <v>104</v>
      </c>
      <c r="M273" s="112">
        <f t="shared" si="151"/>
        <v>104</v>
      </c>
      <c r="N273" s="112">
        <f t="shared" si="151"/>
        <v>104</v>
      </c>
      <c r="O273" s="112">
        <f t="shared" si="151"/>
        <v>104</v>
      </c>
      <c r="P273" s="112">
        <f t="shared" si="151"/>
        <v>104</v>
      </c>
      <c r="Q273" s="112">
        <f t="shared" si="151"/>
        <v>104</v>
      </c>
      <c r="R273" s="112">
        <f t="shared" si="151"/>
        <v>104</v>
      </c>
      <c r="S273" s="112">
        <f t="shared" si="151"/>
        <v>104</v>
      </c>
      <c r="T273" s="112">
        <f t="shared" si="151"/>
        <v>104</v>
      </c>
      <c r="U273" s="112">
        <f t="shared" si="151"/>
        <v>104</v>
      </c>
      <c r="V273" s="112">
        <f t="shared" si="151"/>
        <v>104</v>
      </c>
    </row>
    <row r="275" spans="1:23" x14ac:dyDescent="0.25">
      <c r="A275" s="112" t="s">
        <v>394</v>
      </c>
    </row>
    <row r="276" spans="1:23" x14ac:dyDescent="0.25">
      <c r="A276" s="112" t="s">
        <v>20</v>
      </c>
      <c r="B276" s="112" t="s">
        <v>5</v>
      </c>
      <c r="C276" s="112" t="s">
        <v>6</v>
      </c>
      <c r="D276" s="112" t="s">
        <v>7</v>
      </c>
      <c r="E276" s="112" t="s">
        <v>8</v>
      </c>
      <c r="F276" s="112" t="s">
        <v>9</v>
      </c>
      <c r="G276" s="112" t="s">
        <v>10</v>
      </c>
      <c r="H276" s="112" t="s">
        <v>11</v>
      </c>
      <c r="I276" s="112" t="s">
        <v>12</v>
      </c>
      <c r="J276" s="112" t="s">
        <v>13</v>
      </c>
      <c r="K276" s="112" t="s">
        <v>14</v>
      </c>
      <c r="L276" s="112" t="s">
        <v>15</v>
      </c>
      <c r="M276" s="112" t="s">
        <v>16</v>
      </c>
      <c r="N276" s="112" t="s">
        <v>17</v>
      </c>
      <c r="O276" s="112" t="s">
        <v>18</v>
      </c>
      <c r="P276" s="112" t="s">
        <v>19</v>
      </c>
      <c r="Q276" s="112" t="s">
        <v>51</v>
      </c>
      <c r="R276" s="112" t="s">
        <v>52</v>
      </c>
      <c r="S276" s="112" t="s">
        <v>53</v>
      </c>
      <c r="T276" s="112" t="s">
        <v>54</v>
      </c>
      <c r="U276" s="112" t="s">
        <v>55</v>
      </c>
      <c r="V276" s="112" t="s">
        <v>56</v>
      </c>
      <c r="W276" s="112" t="s">
        <v>222</v>
      </c>
    </row>
    <row r="277" spans="1:23" x14ac:dyDescent="0.25">
      <c r="A277" s="112" t="s">
        <v>5</v>
      </c>
      <c r="B277" s="112">
        <f t="shared" ref="B277:V289" si="152">B252/B$273</f>
        <v>7.0312500000000028E-2</v>
      </c>
      <c r="C277" s="112">
        <f t="shared" si="152"/>
        <v>6.5789473684210564E-2</v>
      </c>
      <c r="D277" s="112">
        <f t="shared" si="152"/>
        <v>6.5789473684210564E-2</v>
      </c>
      <c r="E277" s="112">
        <f t="shared" si="152"/>
        <v>7.0866141732283477E-2</v>
      </c>
      <c r="F277" s="112">
        <f t="shared" si="152"/>
        <v>7.0312500000000028E-2</v>
      </c>
      <c r="G277" s="112">
        <f t="shared" si="152"/>
        <v>7.0312500000000028E-2</v>
      </c>
      <c r="H277" s="112">
        <f t="shared" si="152"/>
        <v>7.0312500000000028E-2</v>
      </c>
      <c r="I277" s="112">
        <f t="shared" si="152"/>
        <v>7.0312500000000028E-2</v>
      </c>
      <c r="J277" s="112">
        <f t="shared" si="152"/>
        <v>7.0312500000000028E-2</v>
      </c>
      <c r="K277" s="112">
        <f t="shared" si="152"/>
        <v>6.5789473684210564E-2</v>
      </c>
      <c r="L277" s="112">
        <f t="shared" si="152"/>
        <v>8.6538461538461536E-2</v>
      </c>
      <c r="M277" s="112">
        <f t="shared" si="152"/>
        <v>8.6538461538461536E-2</v>
      </c>
      <c r="N277" s="112">
        <f t="shared" si="152"/>
        <v>8.6538461538461536E-2</v>
      </c>
      <c r="O277" s="112">
        <f t="shared" si="152"/>
        <v>8.6538461538461536E-2</v>
      </c>
      <c r="P277" s="112">
        <f t="shared" si="152"/>
        <v>8.6538461538461536E-2</v>
      </c>
      <c r="Q277" s="112">
        <f t="shared" si="152"/>
        <v>8.6538461538461536E-2</v>
      </c>
      <c r="R277" s="112">
        <f t="shared" si="152"/>
        <v>8.6538461538461536E-2</v>
      </c>
      <c r="S277" s="112">
        <f t="shared" si="152"/>
        <v>8.6538461538461536E-2</v>
      </c>
      <c r="T277" s="112">
        <f t="shared" si="152"/>
        <v>8.6538461538461536E-2</v>
      </c>
      <c r="U277" s="112">
        <f t="shared" si="152"/>
        <v>8.6538461538461536E-2</v>
      </c>
      <c r="V277" s="112">
        <f t="shared" si="152"/>
        <v>8.6538461538461536E-2</v>
      </c>
      <c r="W277" s="112">
        <f t="shared" ref="W277:W297" si="153">AVERAGE(B277:V277)</f>
        <v>7.8192030462285317E-2</v>
      </c>
    </row>
    <row r="278" spans="1:23" x14ac:dyDescent="0.25">
      <c r="A278" s="112" t="s">
        <v>6</v>
      </c>
      <c r="B278" s="112">
        <f t="shared" si="152"/>
        <v>0.14062500000000006</v>
      </c>
      <c r="C278" s="112">
        <f t="shared" si="152"/>
        <v>0.13157894736842113</v>
      </c>
      <c r="D278" s="112">
        <f t="shared" si="152"/>
        <v>0.13157894736842113</v>
      </c>
      <c r="E278" s="112">
        <f t="shared" si="152"/>
        <v>0.14173228346456695</v>
      </c>
      <c r="F278" s="112">
        <f t="shared" si="152"/>
        <v>0.14062500000000006</v>
      </c>
      <c r="G278" s="112">
        <f t="shared" si="152"/>
        <v>0.14062500000000006</v>
      </c>
      <c r="H278" s="112">
        <f t="shared" si="152"/>
        <v>0.14062500000000006</v>
      </c>
      <c r="I278" s="112">
        <f t="shared" si="152"/>
        <v>0.14062500000000006</v>
      </c>
      <c r="J278" s="112">
        <f t="shared" si="152"/>
        <v>0.14062500000000006</v>
      </c>
      <c r="K278" s="112">
        <f t="shared" si="152"/>
        <v>0.13157894736842113</v>
      </c>
      <c r="L278" s="112">
        <f t="shared" si="152"/>
        <v>9.6153846153846159E-2</v>
      </c>
      <c r="M278" s="112">
        <f t="shared" si="152"/>
        <v>9.6153846153846159E-2</v>
      </c>
      <c r="N278" s="112">
        <f t="shared" si="152"/>
        <v>9.6153846153846159E-2</v>
      </c>
      <c r="O278" s="112">
        <f t="shared" si="152"/>
        <v>9.6153846153846159E-2</v>
      </c>
      <c r="P278" s="112">
        <f t="shared" si="152"/>
        <v>9.6153846153846159E-2</v>
      </c>
      <c r="Q278" s="112">
        <f t="shared" si="152"/>
        <v>9.6153846153846159E-2</v>
      </c>
      <c r="R278" s="112">
        <f t="shared" si="152"/>
        <v>9.6153846153846159E-2</v>
      </c>
      <c r="S278" s="112">
        <f t="shared" si="152"/>
        <v>9.6153846153846159E-2</v>
      </c>
      <c r="T278" s="112">
        <f t="shared" si="152"/>
        <v>9.6153846153846159E-2</v>
      </c>
      <c r="U278" s="112">
        <f t="shared" si="152"/>
        <v>9.6153846153846159E-2</v>
      </c>
      <c r="V278" s="112">
        <f t="shared" si="152"/>
        <v>9.6153846153846159E-2</v>
      </c>
      <c r="W278" s="112">
        <f t="shared" si="153"/>
        <v>0.11609102063153044</v>
      </c>
    </row>
    <row r="279" spans="1:23" x14ac:dyDescent="0.25">
      <c r="A279" s="112" t="s">
        <v>7</v>
      </c>
      <c r="B279" s="112">
        <f t="shared" si="152"/>
        <v>0.14062500000000006</v>
      </c>
      <c r="C279" s="112">
        <f t="shared" si="152"/>
        <v>0.13157894736842113</v>
      </c>
      <c r="D279" s="112">
        <f t="shared" si="152"/>
        <v>0.13157894736842113</v>
      </c>
      <c r="E279" s="112">
        <f t="shared" si="152"/>
        <v>0.14173228346456695</v>
      </c>
      <c r="F279" s="112">
        <f t="shared" si="152"/>
        <v>0.14062500000000006</v>
      </c>
      <c r="G279" s="112">
        <f t="shared" si="152"/>
        <v>0.14062500000000006</v>
      </c>
      <c r="H279" s="112">
        <f t="shared" si="152"/>
        <v>0.14062500000000006</v>
      </c>
      <c r="I279" s="112">
        <f t="shared" si="152"/>
        <v>0.14062500000000006</v>
      </c>
      <c r="J279" s="112">
        <f t="shared" si="152"/>
        <v>0.14062500000000006</v>
      </c>
      <c r="K279" s="112">
        <f t="shared" si="152"/>
        <v>0.13157894736842113</v>
      </c>
      <c r="L279" s="112">
        <f t="shared" si="152"/>
        <v>9.6153846153846159E-2</v>
      </c>
      <c r="M279" s="112">
        <f t="shared" si="152"/>
        <v>9.6153846153846159E-2</v>
      </c>
      <c r="N279" s="112">
        <f t="shared" si="152"/>
        <v>9.6153846153846159E-2</v>
      </c>
      <c r="O279" s="112">
        <f t="shared" si="152"/>
        <v>9.6153846153846159E-2</v>
      </c>
      <c r="P279" s="112">
        <f t="shared" si="152"/>
        <v>9.6153846153846159E-2</v>
      </c>
      <c r="Q279" s="112">
        <f t="shared" si="152"/>
        <v>9.6153846153846159E-2</v>
      </c>
      <c r="R279" s="112">
        <f t="shared" si="152"/>
        <v>9.6153846153846159E-2</v>
      </c>
      <c r="S279" s="112">
        <f t="shared" si="152"/>
        <v>9.6153846153846159E-2</v>
      </c>
      <c r="T279" s="112">
        <f t="shared" si="152"/>
        <v>9.6153846153846159E-2</v>
      </c>
      <c r="U279" s="112">
        <f t="shared" si="152"/>
        <v>9.6153846153846159E-2</v>
      </c>
      <c r="V279" s="112">
        <f t="shared" si="152"/>
        <v>9.6153846153846159E-2</v>
      </c>
      <c r="W279" s="112">
        <f t="shared" si="153"/>
        <v>0.11609102063153044</v>
      </c>
    </row>
    <row r="280" spans="1:23" x14ac:dyDescent="0.25">
      <c r="A280" s="112" t="s">
        <v>8</v>
      </c>
      <c r="B280" s="112">
        <f t="shared" si="152"/>
        <v>7.0312500000000028E-2</v>
      </c>
      <c r="C280" s="112">
        <f t="shared" si="152"/>
        <v>6.5789473684210564E-2</v>
      </c>
      <c r="D280" s="112">
        <f t="shared" si="152"/>
        <v>6.5789473684210564E-2</v>
      </c>
      <c r="E280" s="112">
        <f t="shared" si="152"/>
        <v>7.0866141732283477E-2</v>
      </c>
      <c r="F280" s="112">
        <f t="shared" si="152"/>
        <v>7.0312500000000028E-2</v>
      </c>
      <c r="G280" s="112">
        <f t="shared" si="152"/>
        <v>7.0312500000000028E-2</v>
      </c>
      <c r="H280" s="112">
        <f t="shared" si="152"/>
        <v>7.0312500000000028E-2</v>
      </c>
      <c r="I280" s="112">
        <f t="shared" si="152"/>
        <v>7.0312500000000028E-2</v>
      </c>
      <c r="J280" s="112">
        <f t="shared" si="152"/>
        <v>7.0312500000000028E-2</v>
      </c>
      <c r="K280" s="112">
        <f t="shared" si="152"/>
        <v>6.5789473684210564E-2</v>
      </c>
      <c r="L280" s="112">
        <f t="shared" si="152"/>
        <v>8.6538461538461536E-2</v>
      </c>
      <c r="M280" s="112">
        <f t="shared" si="152"/>
        <v>8.6538461538461536E-2</v>
      </c>
      <c r="N280" s="112">
        <f t="shared" si="152"/>
        <v>8.6538461538461536E-2</v>
      </c>
      <c r="O280" s="112">
        <f t="shared" si="152"/>
        <v>8.6538461538461536E-2</v>
      </c>
      <c r="P280" s="112">
        <f t="shared" si="152"/>
        <v>8.6538461538461536E-2</v>
      </c>
      <c r="Q280" s="112">
        <f t="shared" si="152"/>
        <v>8.6538461538461536E-2</v>
      </c>
      <c r="R280" s="112">
        <f t="shared" si="152"/>
        <v>8.6538461538461536E-2</v>
      </c>
      <c r="S280" s="112">
        <f t="shared" si="152"/>
        <v>8.6538461538461536E-2</v>
      </c>
      <c r="T280" s="112">
        <f t="shared" si="152"/>
        <v>8.6538461538461536E-2</v>
      </c>
      <c r="U280" s="112">
        <f t="shared" si="152"/>
        <v>8.6538461538461536E-2</v>
      </c>
      <c r="V280" s="112">
        <f t="shared" si="152"/>
        <v>8.6538461538461536E-2</v>
      </c>
      <c r="W280" s="112">
        <f t="shared" si="153"/>
        <v>7.8192030462285317E-2</v>
      </c>
    </row>
    <row r="281" spans="1:23" x14ac:dyDescent="0.25">
      <c r="A281" s="112" t="s">
        <v>9</v>
      </c>
      <c r="B281" s="112">
        <f t="shared" si="152"/>
        <v>7.0312500000000028E-2</v>
      </c>
      <c r="C281" s="112">
        <f t="shared" si="152"/>
        <v>6.5789473684210564E-2</v>
      </c>
      <c r="D281" s="112">
        <f t="shared" si="152"/>
        <v>6.5789473684210564E-2</v>
      </c>
      <c r="E281" s="112">
        <f t="shared" si="152"/>
        <v>7.0866141732283477E-2</v>
      </c>
      <c r="F281" s="112">
        <f t="shared" si="152"/>
        <v>7.0312500000000028E-2</v>
      </c>
      <c r="G281" s="112">
        <f t="shared" si="152"/>
        <v>7.0312500000000028E-2</v>
      </c>
      <c r="H281" s="112">
        <f t="shared" si="152"/>
        <v>7.0312500000000028E-2</v>
      </c>
      <c r="I281" s="112">
        <f t="shared" si="152"/>
        <v>7.0312500000000028E-2</v>
      </c>
      <c r="J281" s="112">
        <f t="shared" si="152"/>
        <v>7.0312500000000028E-2</v>
      </c>
      <c r="K281" s="112">
        <f t="shared" si="152"/>
        <v>6.5789473684210564E-2</v>
      </c>
      <c r="L281" s="112">
        <f t="shared" si="152"/>
        <v>8.6538461538461536E-2</v>
      </c>
      <c r="M281" s="112">
        <f t="shared" si="152"/>
        <v>8.6538461538461536E-2</v>
      </c>
      <c r="N281" s="112">
        <f t="shared" si="152"/>
        <v>8.6538461538461536E-2</v>
      </c>
      <c r="O281" s="112">
        <f t="shared" si="152"/>
        <v>8.6538461538461536E-2</v>
      </c>
      <c r="P281" s="112">
        <f t="shared" si="152"/>
        <v>8.6538461538461536E-2</v>
      </c>
      <c r="Q281" s="112">
        <f t="shared" si="152"/>
        <v>8.6538461538461536E-2</v>
      </c>
      <c r="R281" s="112">
        <f t="shared" si="152"/>
        <v>8.6538461538461536E-2</v>
      </c>
      <c r="S281" s="112">
        <f t="shared" si="152"/>
        <v>8.6538461538461536E-2</v>
      </c>
      <c r="T281" s="112">
        <f t="shared" si="152"/>
        <v>8.6538461538461536E-2</v>
      </c>
      <c r="U281" s="112">
        <f t="shared" si="152"/>
        <v>8.6538461538461536E-2</v>
      </c>
      <c r="V281" s="112">
        <f t="shared" si="152"/>
        <v>8.6538461538461536E-2</v>
      </c>
      <c r="W281" s="112">
        <f t="shared" si="153"/>
        <v>7.8192030462285317E-2</v>
      </c>
    </row>
    <row r="282" spans="1:23" x14ac:dyDescent="0.25">
      <c r="A282" s="112" t="s">
        <v>10</v>
      </c>
      <c r="B282" s="112">
        <f t="shared" si="152"/>
        <v>7.0312500000000028E-2</v>
      </c>
      <c r="C282" s="112">
        <f t="shared" si="152"/>
        <v>6.5789473684210564E-2</v>
      </c>
      <c r="D282" s="112">
        <f t="shared" si="152"/>
        <v>6.5789473684210564E-2</v>
      </c>
      <c r="E282" s="112">
        <f t="shared" si="152"/>
        <v>7.0866141732283477E-2</v>
      </c>
      <c r="F282" s="112">
        <f t="shared" si="152"/>
        <v>7.0312500000000028E-2</v>
      </c>
      <c r="G282" s="112">
        <f t="shared" si="152"/>
        <v>7.0312500000000028E-2</v>
      </c>
      <c r="H282" s="112">
        <f t="shared" si="152"/>
        <v>7.0312500000000028E-2</v>
      </c>
      <c r="I282" s="112">
        <f t="shared" si="152"/>
        <v>7.0312500000000028E-2</v>
      </c>
      <c r="J282" s="112">
        <f t="shared" si="152"/>
        <v>7.0312500000000028E-2</v>
      </c>
      <c r="K282" s="112">
        <f t="shared" si="152"/>
        <v>6.5789473684210564E-2</v>
      </c>
      <c r="L282" s="112">
        <f t="shared" si="152"/>
        <v>8.6538461538461536E-2</v>
      </c>
      <c r="M282" s="112">
        <f t="shared" si="152"/>
        <v>8.6538461538461536E-2</v>
      </c>
      <c r="N282" s="112">
        <f t="shared" si="152"/>
        <v>8.6538461538461536E-2</v>
      </c>
      <c r="O282" s="112">
        <f t="shared" si="152"/>
        <v>8.6538461538461536E-2</v>
      </c>
      <c r="P282" s="112">
        <f t="shared" si="152"/>
        <v>8.6538461538461536E-2</v>
      </c>
      <c r="Q282" s="112">
        <f t="shared" si="152"/>
        <v>8.6538461538461536E-2</v>
      </c>
      <c r="R282" s="112">
        <f t="shared" si="152"/>
        <v>8.6538461538461536E-2</v>
      </c>
      <c r="S282" s="112">
        <f t="shared" si="152"/>
        <v>8.6538461538461536E-2</v>
      </c>
      <c r="T282" s="112">
        <f t="shared" si="152"/>
        <v>8.6538461538461536E-2</v>
      </c>
      <c r="U282" s="112">
        <f t="shared" si="152"/>
        <v>8.6538461538461536E-2</v>
      </c>
      <c r="V282" s="112">
        <f t="shared" si="152"/>
        <v>8.6538461538461536E-2</v>
      </c>
      <c r="W282" s="112">
        <f t="shared" si="153"/>
        <v>7.8192030462285317E-2</v>
      </c>
    </row>
    <row r="283" spans="1:23" x14ac:dyDescent="0.25">
      <c r="A283" s="112" t="s">
        <v>11</v>
      </c>
      <c r="B283" s="112">
        <f t="shared" si="152"/>
        <v>7.0312500000000028E-2</v>
      </c>
      <c r="C283" s="112">
        <f t="shared" si="152"/>
        <v>6.5789473684210564E-2</v>
      </c>
      <c r="D283" s="112">
        <f t="shared" si="152"/>
        <v>6.5789473684210564E-2</v>
      </c>
      <c r="E283" s="112">
        <f t="shared" si="152"/>
        <v>7.0866141732283477E-2</v>
      </c>
      <c r="F283" s="112">
        <f t="shared" si="152"/>
        <v>7.0312500000000028E-2</v>
      </c>
      <c r="G283" s="112">
        <f t="shared" si="152"/>
        <v>7.0312500000000028E-2</v>
      </c>
      <c r="H283" s="112">
        <f t="shared" si="152"/>
        <v>7.0312500000000028E-2</v>
      </c>
      <c r="I283" s="112">
        <f t="shared" si="152"/>
        <v>7.0312500000000028E-2</v>
      </c>
      <c r="J283" s="112">
        <f t="shared" si="152"/>
        <v>7.0312500000000028E-2</v>
      </c>
      <c r="K283" s="112">
        <f t="shared" si="152"/>
        <v>6.5789473684210564E-2</v>
      </c>
      <c r="L283" s="112">
        <f t="shared" si="152"/>
        <v>8.6538461538461536E-2</v>
      </c>
      <c r="M283" s="112">
        <f t="shared" si="152"/>
        <v>8.6538461538461536E-2</v>
      </c>
      <c r="N283" s="112">
        <f t="shared" si="152"/>
        <v>8.6538461538461536E-2</v>
      </c>
      <c r="O283" s="112">
        <f t="shared" si="152"/>
        <v>8.6538461538461536E-2</v>
      </c>
      <c r="P283" s="112">
        <f t="shared" si="152"/>
        <v>8.6538461538461536E-2</v>
      </c>
      <c r="Q283" s="112">
        <f t="shared" si="152"/>
        <v>8.6538461538461536E-2</v>
      </c>
      <c r="R283" s="112">
        <f t="shared" si="152"/>
        <v>8.6538461538461536E-2</v>
      </c>
      <c r="S283" s="112">
        <f t="shared" si="152"/>
        <v>8.6538461538461536E-2</v>
      </c>
      <c r="T283" s="112">
        <f t="shared" si="152"/>
        <v>8.6538461538461536E-2</v>
      </c>
      <c r="U283" s="112">
        <f t="shared" si="152"/>
        <v>8.6538461538461536E-2</v>
      </c>
      <c r="V283" s="112">
        <f t="shared" si="152"/>
        <v>8.6538461538461536E-2</v>
      </c>
      <c r="W283" s="112">
        <f t="shared" si="153"/>
        <v>7.8192030462285317E-2</v>
      </c>
    </row>
    <row r="284" spans="1:23" x14ac:dyDescent="0.25">
      <c r="A284" s="112" t="s">
        <v>12</v>
      </c>
      <c r="B284" s="112">
        <f t="shared" si="152"/>
        <v>7.0312500000000028E-2</v>
      </c>
      <c r="C284" s="112">
        <f t="shared" si="152"/>
        <v>6.5789473684210564E-2</v>
      </c>
      <c r="D284" s="112">
        <f t="shared" si="152"/>
        <v>6.5789473684210564E-2</v>
      </c>
      <c r="E284" s="112">
        <f t="shared" si="152"/>
        <v>7.0866141732283477E-2</v>
      </c>
      <c r="F284" s="112">
        <f t="shared" si="152"/>
        <v>7.0312500000000028E-2</v>
      </c>
      <c r="G284" s="112">
        <f t="shared" si="152"/>
        <v>7.0312500000000028E-2</v>
      </c>
      <c r="H284" s="112">
        <f t="shared" si="152"/>
        <v>7.0312500000000028E-2</v>
      </c>
      <c r="I284" s="112">
        <f t="shared" si="152"/>
        <v>7.0312500000000028E-2</v>
      </c>
      <c r="J284" s="112">
        <f t="shared" si="152"/>
        <v>7.0312500000000028E-2</v>
      </c>
      <c r="K284" s="112">
        <f t="shared" si="152"/>
        <v>6.5789473684210564E-2</v>
      </c>
      <c r="L284" s="112">
        <f t="shared" si="152"/>
        <v>8.6538461538461536E-2</v>
      </c>
      <c r="M284" s="112">
        <f t="shared" si="152"/>
        <v>8.6538461538461536E-2</v>
      </c>
      <c r="N284" s="112">
        <f t="shared" si="152"/>
        <v>8.6538461538461536E-2</v>
      </c>
      <c r="O284" s="112">
        <f t="shared" si="152"/>
        <v>8.6538461538461536E-2</v>
      </c>
      <c r="P284" s="112">
        <f t="shared" si="152"/>
        <v>8.6538461538461536E-2</v>
      </c>
      <c r="Q284" s="112">
        <f t="shared" si="152"/>
        <v>8.6538461538461536E-2</v>
      </c>
      <c r="R284" s="112">
        <f t="shared" si="152"/>
        <v>8.6538461538461536E-2</v>
      </c>
      <c r="S284" s="112">
        <f t="shared" si="152"/>
        <v>8.6538461538461536E-2</v>
      </c>
      <c r="T284" s="112">
        <f t="shared" si="152"/>
        <v>8.6538461538461536E-2</v>
      </c>
      <c r="U284" s="112">
        <f t="shared" si="152"/>
        <v>8.6538461538461536E-2</v>
      </c>
      <c r="V284" s="112">
        <f t="shared" si="152"/>
        <v>8.6538461538461536E-2</v>
      </c>
      <c r="W284" s="112">
        <f t="shared" si="153"/>
        <v>7.8192030462285317E-2</v>
      </c>
    </row>
    <row r="285" spans="1:23" x14ac:dyDescent="0.25">
      <c r="A285" s="112" t="s">
        <v>13</v>
      </c>
      <c r="B285" s="112">
        <f t="shared" si="152"/>
        <v>7.0312500000000028E-2</v>
      </c>
      <c r="C285" s="112">
        <f t="shared" si="152"/>
        <v>6.5789473684210564E-2</v>
      </c>
      <c r="D285" s="112">
        <f t="shared" si="152"/>
        <v>6.5789473684210564E-2</v>
      </c>
      <c r="E285" s="112">
        <f t="shared" si="152"/>
        <v>7.0866141732283477E-2</v>
      </c>
      <c r="F285" s="112">
        <f t="shared" si="152"/>
        <v>7.0312500000000028E-2</v>
      </c>
      <c r="G285" s="112">
        <f t="shared" si="152"/>
        <v>7.0312500000000028E-2</v>
      </c>
      <c r="H285" s="112">
        <f t="shared" si="152"/>
        <v>7.0312500000000028E-2</v>
      </c>
      <c r="I285" s="112">
        <f t="shared" si="152"/>
        <v>7.0312500000000028E-2</v>
      </c>
      <c r="J285" s="112">
        <f t="shared" si="152"/>
        <v>7.0312500000000028E-2</v>
      </c>
      <c r="K285" s="112">
        <f t="shared" si="152"/>
        <v>6.5789473684210564E-2</v>
      </c>
      <c r="L285" s="112">
        <f t="shared" si="152"/>
        <v>8.6538461538461536E-2</v>
      </c>
      <c r="M285" s="112">
        <f t="shared" si="152"/>
        <v>8.6538461538461536E-2</v>
      </c>
      <c r="N285" s="112">
        <f t="shared" si="152"/>
        <v>8.6538461538461536E-2</v>
      </c>
      <c r="O285" s="112">
        <f t="shared" si="152"/>
        <v>8.6538461538461536E-2</v>
      </c>
      <c r="P285" s="112">
        <f t="shared" si="152"/>
        <v>8.6538461538461536E-2</v>
      </c>
      <c r="Q285" s="112">
        <f t="shared" si="152"/>
        <v>8.6538461538461536E-2</v>
      </c>
      <c r="R285" s="112">
        <f t="shared" si="152"/>
        <v>8.6538461538461536E-2</v>
      </c>
      <c r="S285" s="112">
        <f t="shared" si="152"/>
        <v>8.6538461538461536E-2</v>
      </c>
      <c r="T285" s="112">
        <f t="shared" si="152"/>
        <v>8.6538461538461536E-2</v>
      </c>
      <c r="U285" s="112">
        <f t="shared" si="152"/>
        <v>8.6538461538461536E-2</v>
      </c>
      <c r="V285" s="112">
        <f t="shared" si="152"/>
        <v>8.6538461538461536E-2</v>
      </c>
      <c r="W285" s="112">
        <f t="shared" si="153"/>
        <v>7.8192030462285317E-2</v>
      </c>
    </row>
    <row r="286" spans="1:23" x14ac:dyDescent="0.25">
      <c r="A286" s="112" t="s">
        <v>14</v>
      </c>
      <c r="B286" s="112">
        <f t="shared" si="152"/>
        <v>0.14062500000000006</v>
      </c>
      <c r="C286" s="112">
        <f t="shared" si="152"/>
        <v>0.13157894736842113</v>
      </c>
      <c r="D286" s="112">
        <f t="shared" si="152"/>
        <v>0.13157894736842113</v>
      </c>
      <c r="E286" s="112">
        <f t="shared" si="152"/>
        <v>0.14173228346456695</v>
      </c>
      <c r="F286" s="112">
        <f t="shared" si="152"/>
        <v>0.14062500000000006</v>
      </c>
      <c r="G286" s="112">
        <f t="shared" si="152"/>
        <v>0.14062500000000006</v>
      </c>
      <c r="H286" s="112">
        <f t="shared" si="152"/>
        <v>0.14062500000000006</v>
      </c>
      <c r="I286" s="112">
        <f t="shared" si="152"/>
        <v>0.14062500000000006</v>
      </c>
      <c r="J286" s="112">
        <f t="shared" si="152"/>
        <v>0.14062500000000006</v>
      </c>
      <c r="K286" s="112">
        <f t="shared" si="152"/>
        <v>0.13157894736842113</v>
      </c>
      <c r="L286" s="112">
        <f t="shared" si="152"/>
        <v>9.6153846153846159E-2</v>
      </c>
      <c r="M286" s="112">
        <f t="shared" si="152"/>
        <v>9.6153846153846159E-2</v>
      </c>
      <c r="N286" s="112">
        <f t="shared" si="152"/>
        <v>9.6153846153846159E-2</v>
      </c>
      <c r="O286" s="112">
        <f t="shared" si="152"/>
        <v>9.6153846153846159E-2</v>
      </c>
      <c r="P286" s="112">
        <f t="shared" si="152"/>
        <v>9.6153846153846159E-2</v>
      </c>
      <c r="Q286" s="112">
        <f t="shared" si="152"/>
        <v>9.6153846153846159E-2</v>
      </c>
      <c r="R286" s="112">
        <f t="shared" si="152"/>
        <v>9.6153846153846159E-2</v>
      </c>
      <c r="S286" s="112">
        <f t="shared" si="152"/>
        <v>9.6153846153846159E-2</v>
      </c>
      <c r="T286" s="112">
        <f t="shared" si="152"/>
        <v>9.6153846153846159E-2</v>
      </c>
      <c r="U286" s="112">
        <f t="shared" si="152"/>
        <v>9.6153846153846159E-2</v>
      </c>
      <c r="V286" s="112">
        <f t="shared" si="152"/>
        <v>9.6153846153846159E-2</v>
      </c>
      <c r="W286" s="112">
        <f t="shared" si="153"/>
        <v>0.11609102063153044</v>
      </c>
    </row>
    <row r="287" spans="1:23" x14ac:dyDescent="0.25">
      <c r="A287" s="112" t="s">
        <v>15</v>
      </c>
      <c r="B287" s="112">
        <f t="shared" si="152"/>
        <v>7.8125000000000017E-3</v>
      </c>
      <c r="C287" s="112">
        <f t="shared" si="152"/>
        <v>1.3157894736842113E-2</v>
      </c>
      <c r="D287" s="112">
        <f t="shared" si="152"/>
        <v>1.3157894736842113E-2</v>
      </c>
      <c r="E287" s="112">
        <f t="shared" si="152"/>
        <v>7.8740157480314977E-3</v>
      </c>
      <c r="F287" s="112">
        <f t="shared" si="152"/>
        <v>7.8125000000000017E-3</v>
      </c>
      <c r="G287" s="112">
        <f t="shared" si="152"/>
        <v>7.8125000000000017E-3</v>
      </c>
      <c r="H287" s="112">
        <f t="shared" si="152"/>
        <v>7.8125000000000017E-3</v>
      </c>
      <c r="I287" s="112">
        <f t="shared" si="152"/>
        <v>7.8125000000000017E-3</v>
      </c>
      <c r="J287" s="112">
        <f t="shared" si="152"/>
        <v>7.8125000000000017E-3</v>
      </c>
      <c r="K287" s="112">
        <f t="shared" si="152"/>
        <v>1.3157894736842113E-2</v>
      </c>
      <c r="L287" s="112">
        <f t="shared" si="152"/>
        <v>9.6153846153846159E-3</v>
      </c>
      <c r="M287" s="112">
        <f t="shared" si="152"/>
        <v>9.6153846153846159E-3</v>
      </c>
      <c r="N287" s="112">
        <f t="shared" si="152"/>
        <v>9.6153846153846159E-3</v>
      </c>
      <c r="O287" s="112">
        <f t="shared" si="152"/>
        <v>9.6153846153846159E-3</v>
      </c>
      <c r="P287" s="112">
        <f t="shared" si="152"/>
        <v>9.6153846153846159E-3</v>
      </c>
      <c r="Q287" s="112">
        <f t="shared" si="152"/>
        <v>9.6153846153846159E-3</v>
      </c>
      <c r="R287" s="112">
        <f t="shared" si="152"/>
        <v>9.6153846153846159E-3</v>
      </c>
      <c r="S287" s="112">
        <f t="shared" si="152"/>
        <v>9.6153846153846159E-3</v>
      </c>
      <c r="T287" s="112">
        <f t="shared" si="152"/>
        <v>9.6153846153846159E-3</v>
      </c>
      <c r="U287" s="112">
        <f t="shared" si="152"/>
        <v>9.6153846153846159E-3</v>
      </c>
      <c r="V287" s="112">
        <f t="shared" si="152"/>
        <v>9.6153846153846159E-3</v>
      </c>
      <c r="W287" s="112">
        <f t="shared" si="153"/>
        <v>9.523425272751837E-3</v>
      </c>
    </row>
    <row r="288" spans="1:23" x14ac:dyDescent="0.25">
      <c r="A288" s="112" t="s">
        <v>16</v>
      </c>
      <c r="B288" s="112">
        <f t="shared" si="152"/>
        <v>7.8125000000000017E-3</v>
      </c>
      <c r="C288" s="112">
        <f t="shared" si="152"/>
        <v>1.3157894736842113E-2</v>
      </c>
      <c r="D288" s="112">
        <f t="shared" si="152"/>
        <v>1.3157894736842113E-2</v>
      </c>
      <c r="E288" s="112">
        <f t="shared" si="152"/>
        <v>7.086614173228349E-3</v>
      </c>
      <c r="F288" s="112">
        <f t="shared" si="152"/>
        <v>7.8125000000000017E-3</v>
      </c>
      <c r="G288" s="112">
        <f t="shared" si="152"/>
        <v>7.8125000000000017E-3</v>
      </c>
      <c r="H288" s="112">
        <f t="shared" si="152"/>
        <v>7.8125000000000017E-3</v>
      </c>
      <c r="I288" s="112">
        <f t="shared" si="152"/>
        <v>7.8125000000000017E-3</v>
      </c>
      <c r="J288" s="112">
        <f t="shared" si="152"/>
        <v>7.8125000000000017E-3</v>
      </c>
      <c r="K288" s="112">
        <f t="shared" si="152"/>
        <v>1.3157894736842113E-2</v>
      </c>
      <c r="L288" s="112">
        <f t="shared" si="152"/>
        <v>9.6153846153846159E-3</v>
      </c>
      <c r="M288" s="112">
        <f t="shared" si="152"/>
        <v>9.6153846153846159E-3</v>
      </c>
      <c r="N288" s="112">
        <f t="shared" si="152"/>
        <v>9.6153846153846159E-3</v>
      </c>
      <c r="O288" s="112">
        <f t="shared" si="152"/>
        <v>9.6153846153846159E-3</v>
      </c>
      <c r="P288" s="112">
        <f t="shared" si="152"/>
        <v>9.6153846153846159E-3</v>
      </c>
      <c r="Q288" s="112">
        <f t="shared" si="152"/>
        <v>9.6153846153846159E-3</v>
      </c>
      <c r="R288" s="112">
        <f t="shared" si="152"/>
        <v>9.6153846153846159E-3</v>
      </c>
      <c r="S288" s="112">
        <f t="shared" si="152"/>
        <v>9.6153846153846159E-3</v>
      </c>
      <c r="T288" s="112">
        <f t="shared" si="152"/>
        <v>9.6153846153846159E-3</v>
      </c>
      <c r="U288" s="112">
        <f t="shared" si="152"/>
        <v>9.6153846153846159E-3</v>
      </c>
      <c r="V288" s="112">
        <f t="shared" si="152"/>
        <v>9.6153846153846159E-3</v>
      </c>
      <c r="W288" s="112">
        <f t="shared" si="153"/>
        <v>9.4859299596659705E-3</v>
      </c>
    </row>
    <row r="289" spans="1:23" x14ac:dyDescent="0.25">
      <c r="A289" s="112" t="s">
        <v>17</v>
      </c>
      <c r="B289" s="112">
        <f t="shared" si="152"/>
        <v>7.8125000000000017E-3</v>
      </c>
      <c r="C289" s="112">
        <f t="shared" si="152"/>
        <v>1.3157894736842113E-2</v>
      </c>
      <c r="D289" s="112">
        <f t="shared" si="152"/>
        <v>1.3157894736842113E-2</v>
      </c>
      <c r="E289" s="112">
        <f t="shared" ref="E289:V289" si="154">E264/E$273</f>
        <v>7.086614173228349E-3</v>
      </c>
      <c r="F289" s="112">
        <f t="shared" si="154"/>
        <v>7.8125000000000017E-3</v>
      </c>
      <c r="G289" s="112">
        <f t="shared" si="154"/>
        <v>7.8125000000000017E-3</v>
      </c>
      <c r="H289" s="112">
        <f t="shared" si="154"/>
        <v>7.8125000000000017E-3</v>
      </c>
      <c r="I289" s="112">
        <f t="shared" si="154"/>
        <v>7.8125000000000017E-3</v>
      </c>
      <c r="J289" s="112">
        <f t="shared" si="154"/>
        <v>7.8125000000000017E-3</v>
      </c>
      <c r="K289" s="112">
        <f t="shared" si="154"/>
        <v>1.3157894736842113E-2</v>
      </c>
      <c r="L289" s="112">
        <f t="shared" si="154"/>
        <v>9.6153846153846159E-3</v>
      </c>
      <c r="M289" s="112">
        <f t="shared" si="154"/>
        <v>9.6153846153846159E-3</v>
      </c>
      <c r="N289" s="112">
        <f t="shared" si="154"/>
        <v>9.6153846153846159E-3</v>
      </c>
      <c r="O289" s="112">
        <f t="shared" si="154"/>
        <v>9.6153846153846159E-3</v>
      </c>
      <c r="P289" s="112">
        <f t="shared" si="154"/>
        <v>9.6153846153846159E-3</v>
      </c>
      <c r="Q289" s="112">
        <f t="shared" si="154"/>
        <v>9.6153846153846159E-3</v>
      </c>
      <c r="R289" s="112">
        <f t="shared" si="154"/>
        <v>9.6153846153846159E-3</v>
      </c>
      <c r="S289" s="112">
        <f t="shared" si="154"/>
        <v>9.6153846153846159E-3</v>
      </c>
      <c r="T289" s="112">
        <f t="shared" si="154"/>
        <v>9.6153846153846159E-3</v>
      </c>
      <c r="U289" s="112">
        <f t="shared" si="154"/>
        <v>9.6153846153846159E-3</v>
      </c>
      <c r="V289" s="112">
        <f t="shared" si="154"/>
        <v>9.6153846153846159E-3</v>
      </c>
      <c r="W289" s="112">
        <f t="shared" si="153"/>
        <v>9.4859299596659705E-3</v>
      </c>
    </row>
    <row r="290" spans="1:23" x14ac:dyDescent="0.25">
      <c r="A290" s="112" t="s">
        <v>18</v>
      </c>
      <c r="B290" s="112">
        <f t="shared" ref="B290:V297" si="155">B265/B$273</f>
        <v>7.8125000000000017E-3</v>
      </c>
      <c r="C290" s="112">
        <f t="shared" si="155"/>
        <v>1.3157894736842113E-2</v>
      </c>
      <c r="D290" s="112">
        <f t="shared" si="155"/>
        <v>1.3157894736842113E-2</v>
      </c>
      <c r="E290" s="112">
        <f t="shared" si="155"/>
        <v>7.086614173228349E-3</v>
      </c>
      <c r="F290" s="112">
        <f t="shared" si="155"/>
        <v>7.8125000000000017E-3</v>
      </c>
      <c r="G290" s="112">
        <f t="shared" si="155"/>
        <v>7.8125000000000017E-3</v>
      </c>
      <c r="H290" s="112">
        <f t="shared" si="155"/>
        <v>7.8125000000000017E-3</v>
      </c>
      <c r="I290" s="112">
        <f t="shared" si="155"/>
        <v>7.8125000000000017E-3</v>
      </c>
      <c r="J290" s="112">
        <f t="shared" si="155"/>
        <v>7.8125000000000017E-3</v>
      </c>
      <c r="K290" s="112">
        <f t="shared" si="155"/>
        <v>1.3157894736842113E-2</v>
      </c>
      <c r="L290" s="112">
        <f t="shared" si="155"/>
        <v>9.6153846153846159E-3</v>
      </c>
      <c r="M290" s="112">
        <f t="shared" si="155"/>
        <v>9.6153846153846159E-3</v>
      </c>
      <c r="N290" s="112">
        <f t="shared" si="155"/>
        <v>9.6153846153846159E-3</v>
      </c>
      <c r="O290" s="112">
        <f t="shared" si="155"/>
        <v>9.6153846153846159E-3</v>
      </c>
      <c r="P290" s="112">
        <f t="shared" si="155"/>
        <v>9.6153846153846159E-3</v>
      </c>
      <c r="Q290" s="112">
        <f t="shared" si="155"/>
        <v>9.6153846153846159E-3</v>
      </c>
      <c r="R290" s="112">
        <f t="shared" si="155"/>
        <v>9.6153846153846159E-3</v>
      </c>
      <c r="S290" s="112">
        <f t="shared" si="155"/>
        <v>9.6153846153846159E-3</v>
      </c>
      <c r="T290" s="112">
        <f t="shared" si="155"/>
        <v>9.6153846153846159E-3</v>
      </c>
      <c r="U290" s="112">
        <f t="shared" si="155"/>
        <v>9.6153846153846159E-3</v>
      </c>
      <c r="V290" s="112">
        <f t="shared" si="155"/>
        <v>9.6153846153846159E-3</v>
      </c>
      <c r="W290" s="112">
        <f t="shared" si="153"/>
        <v>9.4859299596659705E-3</v>
      </c>
    </row>
    <row r="291" spans="1:23" x14ac:dyDescent="0.25">
      <c r="A291" s="112" t="s">
        <v>19</v>
      </c>
      <c r="B291" s="112">
        <f t="shared" si="155"/>
        <v>7.8125000000000017E-3</v>
      </c>
      <c r="C291" s="112">
        <f t="shared" si="155"/>
        <v>1.3157894736842113E-2</v>
      </c>
      <c r="D291" s="112">
        <f t="shared" si="155"/>
        <v>1.3157894736842113E-2</v>
      </c>
      <c r="E291" s="112">
        <f t="shared" si="155"/>
        <v>7.086614173228349E-3</v>
      </c>
      <c r="F291" s="112">
        <f t="shared" si="155"/>
        <v>7.8125000000000017E-3</v>
      </c>
      <c r="G291" s="112">
        <f t="shared" si="155"/>
        <v>7.8125000000000017E-3</v>
      </c>
      <c r="H291" s="112">
        <f t="shared" si="155"/>
        <v>7.8125000000000017E-3</v>
      </c>
      <c r="I291" s="112">
        <f t="shared" si="155"/>
        <v>7.8125000000000017E-3</v>
      </c>
      <c r="J291" s="112">
        <f t="shared" si="155"/>
        <v>7.8125000000000017E-3</v>
      </c>
      <c r="K291" s="112">
        <f t="shared" si="155"/>
        <v>1.3157894736842113E-2</v>
      </c>
      <c r="L291" s="112">
        <f t="shared" si="155"/>
        <v>9.6153846153846159E-3</v>
      </c>
      <c r="M291" s="112">
        <f t="shared" si="155"/>
        <v>9.6153846153846159E-3</v>
      </c>
      <c r="N291" s="112">
        <f t="shared" si="155"/>
        <v>9.6153846153846159E-3</v>
      </c>
      <c r="O291" s="112">
        <f t="shared" si="155"/>
        <v>9.6153846153846159E-3</v>
      </c>
      <c r="P291" s="112">
        <f t="shared" si="155"/>
        <v>9.6153846153846159E-3</v>
      </c>
      <c r="Q291" s="112">
        <f t="shared" si="155"/>
        <v>9.6153846153846159E-3</v>
      </c>
      <c r="R291" s="112">
        <f t="shared" si="155"/>
        <v>9.6153846153846159E-3</v>
      </c>
      <c r="S291" s="112">
        <f t="shared" si="155"/>
        <v>9.6153846153846159E-3</v>
      </c>
      <c r="T291" s="112">
        <f t="shared" si="155"/>
        <v>9.6153846153846159E-3</v>
      </c>
      <c r="U291" s="112">
        <f t="shared" si="155"/>
        <v>9.6153846153846159E-3</v>
      </c>
      <c r="V291" s="112">
        <f t="shared" si="155"/>
        <v>9.6153846153846159E-3</v>
      </c>
      <c r="W291" s="112">
        <f t="shared" si="153"/>
        <v>9.4859299596659705E-3</v>
      </c>
    </row>
    <row r="292" spans="1:23" x14ac:dyDescent="0.25">
      <c r="A292" s="112" t="s">
        <v>51</v>
      </c>
      <c r="B292" s="112">
        <f t="shared" si="155"/>
        <v>7.8125000000000017E-3</v>
      </c>
      <c r="C292" s="112">
        <f t="shared" si="155"/>
        <v>1.3157894736842113E-2</v>
      </c>
      <c r="D292" s="112">
        <f t="shared" si="155"/>
        <v>1.3157894736842113E-2</v>
      </c>
      <c r="E292" s="112">
        <f t="shared" si="155"/>
        <v>7.086614173228349E-3</v>
      </c>
      <c r="F292" s="112">
        <f t="shared" si="155"/>
        <v>7.8125000000000017E-3</v>
      </c>
      <c r="G292" s="112">
        <f t="shared" si="155"/>
        <v>7.8125000000000017E-3</v>
      </c>
      <c r="H292" s="112">
        <f t="shared" si="155"/>
        <v>7.8125000000000017E-3</v>
      </c>
      <c r="I292" s="112">
        <f t="shared" si="155"/>
        <v>7.8125000000000017E-3</v>
      </c>
      <c r="J292" s="112">
        <f t="shared" si="155"/>
        <v>7.8125000000000017E-3</v>
      </c>
      <c r="K292" s="112">
        <f t="shared" si="155"/>
        <v>1.3157894736842113E-2</v>
      </c>
      <c r="L292" s="112">
        <f t="shared" si="155"/>
        <v>9.6153846153846159E-3</v>
      </c>
      <c r="M292" s="112">
        <f t="shared" si="155"/>
        <v>9.6153846153846159E-3</v>
      </c>
      <c r="N292" s="112">
        <f t="shared" si="155"/>
        <v>9.6153846153846159E-3</v>
      </c>
      <c r="O292" s="112">
        <f t="shared" si="155"/>
        <v>9.6153846153846159E-3</v>
      </c>
      <c r="P292" s="112">
        <f t="shared" si="155"/>
        <v>9.6153846153846159E-3</v>
      </c>
      <c r="Q292" s="112">
        <f t="shared" si="155"/>
        <v>9.6153846153846159E-3</v>
      </c>
      <c r="R292" s="112">
        <f t="shared" si="155"/>
        <v>9.6153846153846159E-3</v>
      </c>
      <c r="S292" s="112">
        <f t="shared" si="155"/>
        <v>9.6153846153846159E-3</v>
      </c>
      <c r="T292" s="112">
        <f t="shared" si="155"/>
        <v>9.6153846153846159E-3</v>
      </c>
      <c r="U292" s="112">
        <f t="shared" si="155"/>
        <v>9.6153846153846159E-3</v>
      </c>
      <c r="V292" s="112">
        <f t="shared" si="155"/>
        <v>9.6153846153846159E-3</v>
      </c>
      <c r="W292" s="112">
        <f t="shared" si="153"/>
        <v>9.4859299596659705E-3</v>
      </c>
    </row>
    <row r="293" spans="1:23" x14ac:dyDescent="0.25">
      <c r="A293" s="112" t="s">
        <v>52</v>
      </c>
      <c r="B293" s="112">
        <f t="shared" si="155"/>
        <v>7.8125000000000017E-3</v>
      </c>
      <c r="C293" s="112">
        <f t="shared" si="155"/>
        <v>1.3157894736842113E-2</v>
      </c>
      <c r="D293" s="112">
        <f t="shared" si="155"/>
        <v>1.3157894736842113E-2</v>
      </c>
      <c r="E293" s="112">
        <f t="shared" si="155"/>
        <v>7.086614173228349E-3</v>
      </c>
      <c r="F293" s="112">
        <f t="shared" si="155"/>
        <v>7.8125000000000017E-3</v>
      </c>
      <c r="G293" s="112">
        <f t="shared" si="155"/>
        <v>7.8125000000000017E-3</v>
      </c>
      <c r="H293" s="112">
        <f t="shared" si="155"/>
        <v>7.8125000000000017E-3</v>
      </c>
      <c r="I293" s="112">
        <f t="shared" si="155"/>
        <v>7.8125000000000017E-3</v>
      </c>
      <c r="J293" s="112">
        <f t="shared" si="155"/>
        <v>7.8125000000000017E-3</v>
      </c>
      <c r="K293" s="112">
        <f t="shared" si="155"/>
        <v>1.3157894736842113E-2</v>
      </c>
      <c r="L293" s="112">
        <f t="shared" si="155"/>
        <v>9.6153846153846159E-3</v>
      </c>
      <c r="M293" s="112">
        <f t="shared" si="155"/>
        <v>9.6153846153846159E-3</v>
      </c>
      <c r="N293" s="112">
        <f t="shared" si="155"/>
        <v>9.6153846153846159E-3</v>
      </c>
      <c r="O293" s="112">
        <f t="shared" si="155"/>
        <v>9.6153846153846159E-3</v>
      </c>
      <c r="P293" s="112">
        <f t="shared" si="155"/>
        <v>9.6153846153846159E-3</v>
      </c>
      <c r="Q293" s="112">
        <f t="shared" si="155"/>
        <v>9.6153846153846159E-3</v>
      </c>
      <c r="R293" s="112">
        <f t="shared" si="155"/>
        <v>9.6153846153846159E-3</v>
      </c>
      <c r="S293" s="112">
        <f t="shared" si="155"/>
        <v>9.6153846153846159E-3</v>
      </c>
      <c r="T293" s="112">
        <f t="shared" si="155"/>
        <v>9.6153846153846159E-3</v>
      </c>
      <c r="U293" s="112">
        <f t="shared" si="155"/>
        <v>9.6153846153846159E-3</v>
      </c>
      <c r="V293" s="112">
        <f t="shared" si="155"/>
        <v>9.6153846153846159E-3</v>
      </c>
      <c r="W293" s="112">
        <f t="shared" si="153"/>
        <v>9.4859299596659705E-3</v>
      </c>
    </row>
    <row r="294" spans="1:23" x14ac:dyDescent="0.25">
      <c r="A294" s="112" t="s">
        <v>53</v>
      </c>
      <c r="B294" s="112">
        <f t="shared" si="155"/>
        <v>7.8125000000000017E-3</v>
      </c>
      <c r="C294" s="112">
        <f t="shared" si="155"/>
        <v>1.3157894736842113E-2</v>
      </c>
      <c r="D294" s="112">
        <f t="shared" si="155"/>
        <v>1.3157894736842113E-2</v>
      </c>
      <c r="E294" s="112">
        <f t="shared" si="155"/>
        <v>7.086614173228349E-3</v>
      </c>
      <c r="F294" s="112">
        <f t="shared" si="155"/>
        <v>7.8125000000000017E-3</v>
      </c>
      <c r="G294" s="112">
        <f t="shared" si="155"/>
        <v>7.8125000000000017E-3</v>
      </c>
      <c r="H294" s="112">
        <f t="shared" si="155"/>
        <v>7.8125000000000017E-3</v>
      </c>
      <c r="I294" s="112">
        <f t="shared" si="155"/>
        <v>7.8125000000000017E-3</v>
      </c>
      <c r="J294" s="112">
        <f t="shared" si="155"/>
        <v>7.8125000000000017E-3</v>
      </c>
      <c r="K294" s="112">
        <f t="shared" si="155"/>
        <v>1.3157894736842113E-2</v>
      </c>
      <c r="L294" s="112">
        <f t="shared" si="155"/>
        <v>9.6153846153846159E-3</v>
      </c>
      <c r="M294" s="112">
        <f t="shared" si="155"/>
        <v>9.6153846153846159E-3</v>
      </c>
      <c r="N294" s="112">
        <f t="shared" si="155"/>
        <v>9.6153846153846159E-3</v>
      </c>
      <c r="O294" s="112">
        <f t="shared" si="155"/>
        <v>9.6153846153846159E-3</v>
      </c>
      <c r="P294" s="112">
        <f t="shared" si="155"/>
        <v>9.6153846153846159E-3</v>
      </c>
      <c r="Q294" s="112">
        <f t="shared" si="155"/>
        <v>9.6153846153846159E-3</v>
      </c>
      <c r="R294" s="112">
        <f t="shared" si="155"/>
        <v>9.6153846153846159E-3</v>
      </c>
      <c r="S294" s="112">
        <f t="shared" si="155"/>
        <v>9.6153846153846159E-3</v>
      </c>
      <c r="T294" s="112">
        <f t="shared" si="155"/>
        <v>9.6153846153846159E-3</v>
      </c>
      <c r="U294" s="112">
        <f t="shared" si="155"/>
        <v>9.6153846153846159E-3</v>
      </c>
      <c r="V294" s="112">
        <f t="shared" si="155"/>
        <v>9.6153846153846159E-3</v>
      </c>
      <c r="W294" s="112">
        <f t="shared" si="153"/>
        <v>9.4859299596659705E-3</v>
      </c>
    </row>
    <row r="295" spans="1:23" x14ac:dyDescent="0.25">
      <c r="A295" s="112" t="s">
        <v>54</v>
      </c>
      <c r="B295" s="112">
        <f t="shared" si="155"/>
        <v>7.8125000000000017E-3</v>
      </c>
      <c r="C295" s="112">
        <f t="shared" si="155"/>
        <v>1.3157894736842113E-2</v>
      </c>
      <c r="D295" s="112">
        <f t="shared" si="155"/>
        <v>1.3157894736842113E-2</v>
      </c>
      <c r="E295" s="112">
        <f t="shared" si="155"/>
        <v>7.086614173228349E-3</v>
      </c>
      <c r="F295" s="112">
        <f t="shared" si="155"/>
        <v>7.8125000000000017E-3</v>
      </c>
      <c r="G295" s="112">
        <f t="shared" si="155"/>
        <v>7.8125000000000017E-3</v>
      </c>
      <c r="H295" s="112">
        <f t="shared" si="155"/>
        <v>7.8125000000000017E-3</v>
      </c>
      <c r="I295" s="112">
        <f t="shared" si="155"/>
        <v>7.8125000000000017E-3</v>
      </c>
      <c r="J295" s="112">
        <f t="shared" si="155"/>
        <v>7.8125000000000017E-3</v>
      </c>
      <c r="K295" s="112">
        <f t="shared" si="155"/>
        <v>1.3157894736842113E-2</v>
      </c>
      <c r="L295" s="112">
        <f t="shared" si="155"/>
        <v>9.6153846153846159E-3</v>
      </c>
      <c r="M295" s="112">
        <f t="shared" si="155"/>
        <v>9.6153846153846159E-3</v>
      </c>
      <c r="N295" s="112">
        <f t="shared" si="155"/>
        <v>9.6153846153846159E-3</v>
      </c>
      <c r="O295" s="112">
        <f t="shared" si="155"/>
        <v>9.6153846153846159E-3</v>
      </c>
      <c r="P295" s="112">
        <f t="shared" si="155"/>
        <v>9.6153846153846159E-3</v>
      </c>
      <c r="Q295" s="112">
        <f t="shared" si="155"/>
        <v>9.6153846153846159E-3</v>
      </c>
      <c r="R295" s="112">
        <f t="shared" si="155"/>
        <v>9.6153846153846159E-3</v>
      </c>
      <c r="S295" s="112">
        <f t="shared" si="155"/>
        <v>9.6153846153846159E-3</v>
      </c>
      <c r="T295" s="112">
        <f t="shared" si="155"/>
        <v>9.6153846153846159E-3</v>
      </c>
      <c r="U295" s="112">
        <f t="shared" si="155"/>
        <v>9.6153846153846159E-3</v>
      </c>
      <c r="V295" s="112">
        <f t="shared" si="155"/>
        <v>9.6153846153846159E-3</v>
      </c>
      <c r="W295" s="112">
        <f t="shared" si="153"/>
        <v>9.4859299596659705E-3</v>
      </c>
    </row>
    <row r="296" spans="1:23" x14ac:dyDescent="0.25">
      <c r="A296" s="112" t="s">
        <v>55</v>
      </c>
      <c r="B296" s="112">
        <f t="shared" si="155"/>
        <v>7.8125000000000017E-3</v>
      </c>
      <c r="C296" s="112">
        <f t="shared" si="155"/>
        <v>1.3157894736842113E-2</v>
      </c>
      <c r="D296" s="112">
        <f t="shared" si="155"/>
        <v>1.3157894736842113E-2</v>
      </c>
      <c r="E296" s="112">
        <f t="shared" si="155"/>
        <v>7.086614173228349E-3</v>
      </c>
      <c r="F296" s="112">
        <f t="shared" si="155"/>
        <v>7.8125000000000017E-3</v>
      </c>
      <c r="G296" s="112">
        <f t="shared" si="155"/>
        <v>7.8125000000000017E-3</v>
      </c>
      <c r="H296" s="112">
        <f t="shared" si="155"/>
        <v>7.8125000000000017E-3</v>
      </c>
      <c r="I296" s="112">
        <f t="shared" si="155"/>
        <v>7.8125000000000017E-3</v>
      </c>
      <c r="J296" s="112">
        <f t="shared" si="155"/>
        <v>7.8125000000000017E-3</v>
      </c>
      <c r="K296" s="112">
        <f t="shared" si="155"/>
        <v>1.3157894736842113E-2</v>
      </c>
      <c r="L296" s="112">
        <f t="shared" si="155"/>
        <v>9.6153846153846159E-3</v>
      </c>
      <c r="M296" s="112">
        <f t="shared" si="155"/>
        <v>9.6153846153846159E-3</v>
      </c>
      <c r="N296" s="112">
        <f t="shared" si="155"/>
        <v>9.6153846153846159E-3</v>
      </c>
      <c r="O296" s="112">
        <f t="shared" si="155"/>
        <v>9.6153846153846159E-3</v>
      </c>
      <c r="P296" s="112">
        <f t="shared" si="155"/>
        <v>9.6153846153846159E-3</v>
      </c>
      <c r="Q296" s="112">
        <f t="shared" si="155"/>
        <v>9.6153846153846159E-3</v>
      </c>
      <c r="R296" s="112">
        <f t="shared" si="155"/>
        <v>9.6153846153846159E-3</v>
      </c>
      <c r="S296" s="112">
        <f t="shared" si="155"/>
        <v>9.6153846153846159E-3</v>
      </c>
      <c r="T296" s="112">
        <f t="shared" si="155"/>
        <v>9.6153846153846159E-3</v>
      </c>
      <c r="U296" s="112">
        <f t="shared" si="155"/>
        <v>9.6153846153846159E-3</v>
      </c>
      <c r="V296" s="112">
        <f t="shared" si="155"/>
        <v>9.6153846153846159E-3</v>
      </c>
      <c r="W296" s="112">
        <f t="shared" si="153"/>
        <v>9.4859299596659705E-3</v>
      </c>
    </row>
    <row r="297" spans="1:23" x14ac:dyDescent="0.25">
      <c r="A297" s="112" t="s">
        <v>56</v>
      </c>
      <c r="B297" s="112">
        <f t="shared" si="155"/>
        <v>7.8125000000000017E-3</v>
      </c>
      <c r="C297" s="112">
        <f t="shared" si="155"/>
        <v>1.3157894736842113E-2</v>
      </c>
      <c r="D297" s="112">
        <f t="shared" si="155"/>
        <v>1.3157894736842113E-2</v>
      </c>
      <c r="E297" s="112">
        <f t="shared" si="155"/>
        <v>7.086614173228349E-3</v>
      </c>
      <c r="F297" s="112">
        <f t="shared" si="155"/>
        <v>7.8125000000000017E-3</v>
      </c>
      <c r="G297" s="112">
        <f t="shared" si="155"/>
        <v>7.8125000000000017E-3</v>
      </c>
      <c r="H297" s="112">
        <f t="shared" si="155"/>
        <v>7.8125000000000017E-3</v>
      </c>
      <c r="I297" s="112">
        <f t="shared" si="155"/>
        <v>7.8125000000000017E-3</v>
      </c>
      <c r="J297" s="112">
        <f t="shared" si="155"/>
        <v>7.8125000000000017E-3</v>
      </c>
      <c r="K297" s="112">
        <f t="shared" si="155"/>
        <v>1.3157894736842113E-2</v>
      </c>
      <c r="L297" s="112">
        <f t="shared" si="155"/>
        <v>9.6153846153846159E-3</v>
      </c>
      <c r="M297" s="112">
        <f t="shared" si="155"/>
        <v>9.6153846153846159E-3</v>
      </c>
      <c r="N297" s="112">
        <f t="shared" si="155"/>
        <v>9.6153846153846159E-3</v>
      </c>
      <c r="O297" s="112">
        <f t="shared" si="155"/>
        <v>9.6153846153846159E-3</v>
      </c>
      <c r="P297" s="112">
        <f t="shared" si="155"/>
        <v>9.6153846153846159E-3</v>
      </c>
      <c r="Q297" s="112">
        <f t="shared" si="155"/>
        <v>9.6153846153846159E-3</v>
      </c>
      <c r="R297" s="112">
        <f t="shared" si="155"/>
        <v>9.6153846153846159E-3</v>
      </c>
      <c r="S297" s="112">
        <f t="shared" si="155"/>
        <v>9.6153846153846159E-3</v>
      </c>
      <c r="T297" s="112">
        <f t="shared" si="155"/>
        <v>9.6153846153846159E-3</v>
      </c>
      <c r="U297" s="112">
        <f t="shared" si="155"/>
        <v>9.6153846153846159E-3</v>
      </c>
      <c r="V297" s="112">
        <f t="shared" si="155"/>
        <v>9.6153846153846159E-3</v>
      </c>
      <c r="W297" s="112">
        <f t="shared" si="153"/>
        <v>9.4859299596659705E-3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E048-520C-4F88-9B9D-AA085063D85E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23CD-99A1-44C0-94D4-8F1A9DF6DD1A}">
  <dimension ref="A1:M87"/>
  <sheetViews>
    <sheetView zoomScale="85" zoomScaleNormal="85" workbookViewId="0">
      <selection activeCell="K44" sqref="K44"/>
    </sheetView>
  </sheetViews>
  <sheetFormatPr defaultColWidth="8.7109375" defaultRowHeight="15.75" x14ac:dyDescent="0.25"/>
  <cols>
    <col min="1" max="1" width="7" style="112" customWidth="1"/>
    <col min="2" max="2" width="12.28515625" style="112" bestFit="1" customWidth="1"/>
    <col min="3" max="6" width="14.28515625" style="112" bestFit="1" customWidth="1"/>
    <col min="7" max="7" width="12.28515625" style="112" bestFit="1" customWidth="1"/>
    <col min="8" max="8" width="8.7109375" style="112"/>
    <col min="9" max="9" width="9.5703125" style="112" customWidth="1"/>
    <col min="10" max="10" width="10.42578125" style="112" bestFit="1" customWidth="1"/>
    <col min="11" max="11" width="6.7109375" style="112" bestFit="1" customWidth="1"/>
    <col min="12" max="12" width="17.140625" style="112" bestFit="1" customWidth="1"/>
    <col min="13" max="13" width="15.5703125" style="112" bestFit="1" customWidth="1"/>
    <col min="14" max="16384" width="8.7109375" style="112"/>
  </cols>
  <sheetData>
    <row r="1" spans="1:13" x14ac:dyDescent="0.25">
      <c r="A1" s="111" t="s">
        <v>350</v>
      </c>
      <c r="I1" s="111" t="s">
        <v>351</v>
      </c>
    </row>
    <row r="2" spans="1:13" x14ac:dyDescent="0.25">
      <c r="A2" s="113" t="s">
        <v>352</v>
      </c>
      <c r="B2" s="113" t="s">
        <v>20</v>
      </c>
      <c r="C2" s="113" t="s">
        <v>1</v>
      </c>
      <c r="D2" s="113" t="s">
        <v>2</v>
      </c>
      <c r="E2" s="113" t="s">
        <v>3</v>
      </c>
      <c r="F2" s="113" t="s">
        <v>4</v>
      </c>
      <c r="G2" s="113" t="s">
        <v>64</v>
      </c>
      <c r="I2" s="113" t="s">
        <v>0</v>
      </c>
      <c r="J2" s="113" t="s">
        <v>27</v>
      </c>
      <c r="K2" s="113" t="s">
        <v>26</v>
      </c>
      <c r="L2" s="113" t="s">
        <v>45</v>
      </c>
      <c r="M2" s="113" t="s">
        <v>28</v>
      </c>
    </row>
    <row r="3" spans="1:13" x14ac:dyDescent="0.25">
      <c r="A3" s="114">
        <v>1</v>
      </c>
      <c r="B3" s="99" t="s">
        <v>5</v>
      </c>
      <c r="C3" s="115" t="s">
        <v>353</v>
      </c>
      <c r="D3" s="99" t="s">
        <v>354</v>
      </c>
      <c r="E3" s="99" t="s">
        <v>354</v>
      </c>
      <c r="F3" s="99" t="s">
        <v>317</v>
      </c>
      <c r="G3" s="99" t="s">
        <v>317</v>
      </c>
      <c r="I3" s="114" t="s">
        <v>1</v>
      </c>
      <c r="J3" s="99" t="s">
        <v>355</v>
      </c>
      <c r="K3" s="99">
        <v>15</v>
      </c>
      <c r="L3" s="99" t="s">
        <v>46</v>
      </c>
      <c r="M3" s="99">
        <v>5</v>
      </c>
    </row>
    <row r="4" spans="1:13" x14ac:dyDescent="0.25">
      <c r="A4" s="114">
        <v>2</v>
      </c>
      <c r="B4" s="99" t="s">
        <v>6</v>
      </c>
      <c r="C4" s="115" t="s">
        <v>356</v>
      </c>
      <c r="D4" s="99" t="s">
        <v>317</v>
      </c>
      <c r="E4" s="99" t="s">
        <v>317</v>
      </c>
      <c r="F4" s="99" t="s">
        <v>357</v>
      </c>
      <c r="G4" s="99" t="s">
        <v>357</v>
      </c>
      <c r="I4" s="114" t="s">
        <v>2</v>
      </c>
      <c r="J4" s="99" t="s">
        <v>358</v>
      </c>
      <c r="K4" s="99">
        <v>15</v>
      </c>
      <c r="L4" s="118" t="s">
        <v>46</v>
      </c>
    </row>
    <row r="5" spans="1:13" x14ac:dyDescent="0.25">
      <c r="A5" s="114">
        <v>3</v>
      </c>
      <c r="B5" s="99" t="s">
        <v>7</v>
      </c>
      <c r="C5" s="115" t="s">
        <v>356</v>
      </c>
      <c r="D5" s="99" t="s">
        <v>357</v>
      </c>
      <c r="E5" s="99" t="s">
        <v>317</v>
      </c>
      <c r="F5" s="99" t="s">
        <v>354</v>
      </c>
      <c r="G5" s="99" t="s">
        <v>317</v>
      </c>
      <c r="I5" s="114" t="s">
        <v>3</v>
      </c>
      <c r="J5" s="99" t="s">
        <v>359</v>
      </c>
      <c r="K5" s="99">
        <v>20</v>
      </c>
      <c r="L5" s="99" t="s">
        <v>46</v>
      </c>
    </row>
    <row r="6" spans="1:13" x14ac:dyDescent="0.25">
      <c r="A6" s="114">
        <v>4</v>
      </c>
      <c r="B6" s="99" t="s">
        <v>8</v>
      </c>
      <c r="C6" s="115" t="s">
        <v>360</v>
      </c>
      <c r="D6" s="99" t="s">
        <v>361</v>
      </c>
      <c r="E6" s="99" t="s">
        <v>361</v>
      </c>
      <c r="F6" s="99" t="s">
        <v>361</v>
      </c>
      <c r="G6" s="99" t="s">
        <v>357</v>
      </c>
      <c r="I6" s="114" t="s">
        <v>4</v>
      </c>
      <c r="J6" s="99" t="s">
        <v>200</v>
      </c>
      <c r="K6" s="99">
        <v>25</v>
      </c>
      <c r="L6" s="99" t="s">
        <v>46</v>
      </c>
    </row>
    <row r="7" spans="1:13" x14ac:dyDescent="0.25">
      <c r="A7" s="114">
        <v>5</v>
      </c>
      <c r="B7" s="99" t="s">
        <v>9</v>
      </c>
      <c r="C7" s="115" t="s">
        <v>356</v>
      </c>
      <c r="D7" s="99" t="s">
        <v>317</v>
      </c>
      <c r="E7" s="99" t="s">
        <v>317</v>
      </c>
      <c r="F7" s="99" t="s">
        <v>317</v>
      </c>
      <c r="G7" s="99" t="s">
        <v>317</v>
      </c>
      <c r="I7" s="114" t="s">
        <v>64</v>
      </c>
      <c r="J7" s="99" t="s">
        <v>362</v>
      </c>
      <c r="K7" s="99">
        <v>25</v>
      </c>
      <c r="L7" s="119" t="s">
        <v>46</v>
      </c>
    </row>
    <row r="8" spans="1:13" x14ac:dyDescent="0.25">
      <c r="A8" s="114">
        <v>6</v>
      </c>
      <c r="B8" s="99" t="s">
        <v>10</v>
      </c>
      <c r="C8" s="115" t="s">
        <v>363</v>
      </c>
      <c r="D8" s="99" t="s">
        <v>354</v>
      </c>
      <c r="E8" s="99" t="s">
        <v>354</v>
      </c>
      <c r="F8" s="99" t="s">
        <v>354</v>
      </c>
      <c r="G8" s="99" t="s">
        <v>354</v>
      </c>
      <c r="I8" s="132" t="s">
        <v>43</v>
      </c>
      <c r="J8" s="132"/>
      <c r="K8" s="99">
        <f>SUM(K3:K7)</f>
        <v>100</v>
      </c>
    </row>
    <row r="9" spans="1:13" x14ac:dyDescent="0.25">
      <c r="A9" s="114">
        <v>7</v>
      </c>
      <c r="B9" s="99" t="s">
        <v>11</v>
      </c>
      <c r="C9" s="115" t="s">
        <v>353</v>
      </c>
      <c r="D9" s="99" t="s">
        <v>354</v>
      </c>
      <c r="E9" s="99" t="s">
        <v>317</v>
      </c>
      <c r="F9" s="99" t="s">
        <v>317</v>
      </c>
      <c r="G9" s="99" t="s">
        <v>317</v>
      </c>
    </row>
    <row r="10" spans="1:13" x14ac:dyDescent="0.25">
      <c r="A10" s="114">
        <v>8</v>
      </c>
      <c r="B10" s="99" t="s">
        <v>12</v>
      </c>
      <c r="C10" s="115" t="s">
        <v>356</v>
      </c>
      <c r="D10" s="99" t="s">
        <v>317</v>
      </c>
      <c r="E10" s="99" t="s">
        <v>317</v>
      </c>
      <c r="F10" s="99" t="s">
        <v>317</v>
      </c>
      <c r="G10" s="99" t="s">
        <v>317</v>
      </c>
      <c r="I10" s="111" t="s">
        <v>364</v>
      </c>
      <c r="L10" s="117" t="s">
        <v>377</v>
      </c>
    </row>
    <row r="11" spans="1:13" x14ac:dyDescent="0.25">
      <c r="A11" s="114">
        <v>9</v>
      </c>
      <c r="B11" s="99" t="s">
        <v>13</v>
      </c>
      <c r="C11" s="115" t="s">
        <v>363</v>
      </c>
      <c r="D11" s="99" t="s">
        <v>354</v>
      </c>
      <c r="E11" s="99" t="s">
        <v>354</v>
      </c>
      <c r="F11" s="99" t="s">
        <v>354</v>
      </c>
      <c r="G11" s="99" t="s">
        <v>354</v>
      </c>
      <c r="I11" s="113" t="s">
        <v>1</v>
      </c>
      <c r="J11" s="113" t="s">
        <v>48</v>
      </c>
      <c r="L11" s="113" t="s">
        <v>365</v>
      </c>
      <c r="M11" s="113" t="s">
        <v>48</v>
      </c>
    </row>
    <row r="12" spans="1:13" x14ac:dyDescent="0.25">
      <c r="A12" s="114">
        <v>10</v>
      </c>
      <c r="B12" s="99" t="s">
        <v>14</v>
      </c>
      <c r="C12" s="115" t="s">
        <v>356</v>
      </c>
      <c r="D12" s="99" t="s">
        <v>357</v>
      </c>
      <c r="E12" s="99" t="s">
        <v>357</v>
      </c>
      <c r="F12" s="99" t="s">
        <v>317</v>
      </c>
      <c r="G12" s="99" t="s">
        <v>357</v>
      </c>
      <c r="I12" s="115" t="s">
        <v>363</v>
      </c>
      <c r="J12" s="99">
        <v>5</v>
      </c>
      <c r="L12" s="99" t="s">
        <v>354</v>
      </c>
      <c r="M12" s="99">
        <v>4</v>
      </c>
    </row>
    <row r="13" spans="1:13" x14ac:dyDescent="0.25">
      <c r="I13" s="115" t="s">
        <v>353</v>
      </c>
      <c r="J13" s="99">
        <v>4</v>
      </c>
      <c r="L13" s="99" t="s">
        <v>317</v>
      </c>
      <c r="M13" s="99">
        <v>3</v>
      </c>
    </row>
    <row r="14" spans="1:13" x14ac:dyDescent="0.25">
      <c r="A14" s="111" t="s">
        <v>366</v>
      </c>
      <c r="I14" s="115" t="s">
        <v>356</v>
      </c>
      <c r="J14" s="99">
        <v>3</v>
      </c>
      <c r="L14" s="99" t="s">
        <v>357</v>
      </c>
      <c r="M14" s="99">
        <v>2</v>
      </c>
    </row>
    <row r="15" spans="1:13" x14ac:dyDescent="0.25">
      <c r="A15" s="113" t="s">
        <v>0</v>
      </c>
      <c r="B15" s="113" t="s">
        <v>1</v>
      </c>
      <c r="C15" s="113" t="s">
        <v>2</v>
      </c>
      <c r="D15" s="113" t="s">
        <v>3</v>
      </c>
      <c r="E15" s="113" t="s">
        <v>4</v>
      </c>
      <c r="F15" s="113" t="s">
        <v>64</v>
      </c>
      <c r="I15" s="115" t="s">
        <v>360</v>
      </c>
      <c r="J15" s="99">
        <v>2</v>
      </c>
      <c r="L15" s="99" t="s">
        <v>361</v>
      </c>
      <c r="M15" s="99">
        <v>1</v>
      </c>
    </row>
    <row r="16" spans="1:13" x14ac:dyDescent="0.25">
      <c r="A16" s="114" t="s">
        <v>5</v>
      </c>
      <c r="B16" s="99">
        <f>IF(C3=$I$12,$J$12,IF(C3=$I$13,$J$13,IF(C3=$I$14,$J$14,IF(C3=$I$15,$J$15,IF(C3=$I$16,$J$16,0)))))</f>
        <v>4</v>
      </c>
      <c r="C16" s="99">
        <f>IF(D3=$L$12,$M$12,IF(D3=$L$13,$M$13,IF(D3=$L$14,$M$14,IF(D3=$L$15,$M$15,0))))</f>
        <v>4</v>
      </c>
      <c r="D16" s="99">
        <f t="shared" ref="D16:E16" si="0">IF(E3=$L$12,$M$12,IF(E3=$L$13,$M$13,IF(E3=$L$14,$M$14,IF(E3=$L$15,$M$15,0))))</f>
        <v>4</v>
      </c>
      <c r="E16" s="99">
        <f t="shared" si="0"/>
        <v>3</v>
      </c>
      <c r="F16" s="99">
        <f>IF(G3=$L$12,$M$12,IF(G3=$L$13,$M$13,IF(G3=$L$14,$M$14,IF(G3=$L$15,$M$15,0))))</f>
        <v>3</v>
      </c>
      <c r="I16" s="115" t="s">
        <v>367</v>
      </c>
      <c r="J16" s="99">
        <v>1</v>
      </c>
    </row>
    <row r="17" spans="1:6" x14ac:dyDescent="0.25">
      <c r="A17" s="114" t="s">
        <v>6</v>
      </c>
      <c r="B17" s="99">
        <f t="shared" ref="B17:B25" si="1">IF(C4=$I$12,$J$12,IF(C4=$I$13,$J$13,IF(C4=$I$14,$J$14,IF(C4=$I$15,$J$15,IF(C4=$I$16,$J$16,0)))))</f>
        <v>3</v>
      </c>
      <c r="C17" s="99">
        <f t="shared" ref="C17:F25" si="2">IF(D4=$L$12,$M$12,IF(D4=$L$13,$M$13,IF(D4=$L$14,$M$14,IF(D4=$L$15,$M$15,0))))</f>
        <v>3</v>
      </c>
      <c r="D17" s="99">
        <f t="shared" si="2"/>
        <v>3</v>
      </c>
      <c r="E17" s="99">
        <f t="shared" si="2"/>
        <v>2</v>
      </c>
      <c r="F17" s="99">
        <f t="shared" si="2"/>
        <v>2</v>
      </c>
    </row>
    <row r="18" spans="1:6" x14ac:dyDescent="0.25">
      <c r="A18" s="114" t="s">
        <v>7</v>
      </c>
      <c r="B18" s="99">
        <f t="shared" si="1"/>
        <v>3</v>
      </c>
      <c r="C18" s="99">
        <f t="shared" si="2"/>
        <v>2</v>
      </c>
      <c r="D18" s="99">
        <f t="shared" si="2"/>
        <v>3</v>
      </c>
      <c r="E18" s="99">
        <f t="shared" si="2"/>
        <v>4</v>
      </c>
      <c r="F18" s="99">
        <f t="shared" si="2"/>
        <v>3</v>
      </c>
    </row>
    <row r="19" spans="1:6" x14ac:dyDescent="0.25">
      <c r="A19" s="114" t="s">
        <v>8</v>
      </c>
      <c r="B19" s="99">
        <f t="shared" si="1"/>
        <v>2</v>
      </c>
      <c r="C19" s="99">
        <f t="shared" si="2"/>
        <v>1</v>
      </c>
      <c r="D19" s="99">
        <f t="shared" si="2"/>
        <v>1</v>
      </c>
      <c r="E19" s="99">
        <f t="shared" si="2"/>
        <v>1</v>
      </c>
      <c r="F19" s="99">
        <f t="shared" si="2"/>
        <v>2</v>
      </c>
    </row>
    <row r="20" spans="1:6" x14ac:dyDescent="0.25">
      <c r="A20" s="114" t="s">
        <v>9</v>
      </c>
      <c r="B20" s="99">
        <f t="shared" si="1"/>
        <v>3</v>
      </c>
      <c r="C20" s="99">
        <f t="shared" si="2"/>
        <v>3</v>
      </c>
      <c r="D20" s="99">
        <f t="shared" si="2"/>
        <v>3</v>
      </c>
      <c r="E20" s="99">
        <f t="shared" si="2"/>
        <v>3</v>
      </c>
      <c r="F20" s="99">
        <f t="shared" si="2"/>
        <v>3</v>
      </c>
    </row>
    <row r="21" spans="1:6" x14ac:dyDescent="0.25">
      <c r="A21" s="114" t="s">
        <v>10</v>
      </c>
      <c r="B21" s="99">
        <f t="shared" si="1"/>
        <v>5</v>
      </c>
      <c r="C21" s="99">
        <f t="shared" si="2"/>
        <v>4</v>
      </c>
      <c r="D21" s="99">
        <f t="shared" si="2"/>
        <v>4</v>
      </c>
      <c r="E21" s="99">
        <f t="shared" si="2"/>
        <v>4</v>
      </c>
      <c r="F21" s="99">
        <f t="shared" si="2"/>
        <v>4</v>
      </c>
    </row>
    <row r="22" spans="1:6" x14ac:dyDescent="0.25">
      <c r="A22" s="114" t="s">
        <v>11</v>
      </c>
      <c r="B22" s="99">
        <f t="shared" si="1"/>
        <v>4</v>
      </c>
      <c r="C22" s="99">
        <f t="shared" si="2"/>
        <v>4</v>
      </c>
      <c r="D22" s="99">
        <f t="shared" si="2"/>
        <v>3</v>
      </c>
      <c r="E22" s="99">
        <f t="shared" si="2"/>
        <v>3</v>
      </c>
      <c r="F22" s="99">
        <f t="shared" si="2"/>
        <v>3</v>
      </c>
    </row>
    <row r="23" spans="1:6" x14ac:dyDescent="0.25">
      <c r="A23" s="114" t="s">
        <v>12</v>
      </c>
      <c r="B23" s="99">
        <f t="shared" si="1"/>
        <v>3</v>
      </c>
      <c r="C23" s="99">
        <f t="shared" si="2"/>
        <v>3</v>
      </c>
      <c r="D23" s="99">
        <f t="shared" si="2"/>
        <v>3</v>
      </c>
      <c r="E23" s="99">
        <f t="shared" si="2"/>
        <v>3</v>
      </c>
      <c r="F23" s="99">
        <f t="shared" si="2"/>
        <v>3</v>
      </c>
    </row>
    <row r="24" spans="1:6" x14ac:dyDescent="0.25">
      <c r="A24" s="114" t="s">
        <v>13</v>
      </c>
      <c r="B24" s="99">
        <f t="shared" si="1"/>
        <v>5</v>
      </c>
      <c r="C24" s="99">
        <f t="shared" si="2"/>
        <v>4</v>
      </c>
      <c r="D24" s="99">
        <f t="shared" si="2"/>
        <v>4</v>
      </c>
      <c r="E24" s="99">
        <f t="shared" si="2"/>
        <v>4</v>
      </c>
      <c r="F24" s="99">
        <f t="shared" si="2"/>
        <v>4</v>
      </c>
    </row>
    <row r="25" spans="1:6" x14ac:dyDescent="0.25">
      <c r="A25" s="114" t="s">
        <v>14</v>
      </c>
      <c r="B25" s="99">
        <f t="shared" si="1"/>
        <v>3</v>
      </c>
      <c r="C25" s="99">
        <f t="shared" si="2"/>
        <v>2</v>
      </c>
      <c r="D25" s="99">
        <f t="shared" si="2"/>
        <v>2</v>
      </c>
      <c r="E25" s="99">
        <f t="shared" si="2"/>
        <v>3</v>
      </c>
      <c r="F25" s="99">
        <f t="shared" si="2"/>
        <v>2</v>
      </c>
    </row>
    <row r="27" spans="1:6" x14ac:dyDescent="0.25">
      <c r="A27" s="111" t="s">
        <v>368</v>
      </c>
    </row>
    <row r="28" spans="1:6" x14ac:dyDescent="0.25">
      <c r="A28" s="113" t="s">
        <v>0</v>
      </c>
      <c r="B28" s="113" t="s">
        <v>1</v>
      </c>
      <c r="C28" s="113" t="s">
        <v>2</v>
      </c>
      <c r="D28" s="113" t="s">
        <v>3</v>
      </c>
      <c r="E28" s="113" t="s">
        <v>4</v>
      </c>
      <c r="F28" s="113" t="s">
        <v>64</v>
      </c>
    </row>
    <row r="29" spans="1:6" x14ac:dyDescent="0.25">
      <c r="A29" s="123" t="s">
        <v>45</v>
      </c>
      <c r="B29" s="123" t="str">
        <f>L3</f>
        <v>benefit</v>
      </c>
      <c r="C29" s="123" t="str">
        <f>L4</f>
        <v>benefit</v>
      </c>
      <c r="D29" s="123" t="str">
        <f>L5</f>
        <v>benefit</v>
      </c>
      <c r="E29" s="123" t="str">
        <f>L6</f>
        <v>benefit</v>
      </c>
      <c r="F29" s="123" t="str">
        <f>L7</f>
        <v>benefit</v>
      </c>
    </row>
    <row r="30" spans="1:6" x14ac:dyDescent="0.25">
      <c r="A30" s="114" t="s">
        <v>369</v>
      </c>
      <c r="B30" s="99">
        <f>MAX(B16:B25)</f>
        <v>5</v>
      </c>
      <c r="C30" s="99">
        <f>MAX(C16:C25)</f>
        <v>4</v>
      </c>
      <c r="D30" s="99">
        <f>MAX(D16:D25)</f>
        <v>4</v>
      </c>
      <c r="E30" s="99">
        <f>MAX(E16:E25)</f>
        <v>4</v>
      </c>
      <c r="F30" s="99">
        <f>MAX(F16:F25)</f>
        <v>4</v>
      </c>
    </row>
    <row r="31" spans="1:6" x14ac:dyDescent="0.25">
      <c r="A31" s="114" t="s">
        <v>370</v>
      </c>
      <c r="B31" s="99">
        <f>MIN(B16:B25)</f>
        <v>2</v>
      </c>
      <c r="C31" s="99">
        <f>MIN(C16:C25)</f>
        <v>1</v>
      </c>
      <c r="D31" s="99">
        <f>MIN(D16:D25)</f>
        <v>1</v>
      </c>
      <c r="E31" s="99">
        <f>MIN(E16:E25)</f>
        <v>1</v>
      </c>
      <c r="F31" s="99">
        <f>MIN(F16:F25)</f>
        <v>2</v>
      </c>
    </row>
    <row r="33" spans="1:7" x14ac:dyDescent="0.25">
      <c r="A33" s="113" t="s">
        <v>0</v>
      </c>
      <c r="B33" s="113" t="s">
        <v>1</v>
      </c>
      <c r="C33" s="113" t="s">
        <v>2</v>
      </c>
      <c r="D33" s="113" t="s">
        <v>3</v>
      </c>
      <c r="E33" s="113" t="s">
        <v>4</v>
      </c>
      <c r="F33" s="113" t="s">
        <v>64</v>
      </c>
    </row>
    <row r="34" spans="1:7" x14ac:dyDescent="0.25">
      <c r="A34" s="114" t="s">
        <v>5</v>
      </c>
      <c r="B34" s="99">
        <f>IF(B$29="benefit",(B16-B$31)/(B$30-B$31),(B16-B$30)/(B$31-B$30))</f>
        <v>0.66666666666666663</v>
      </c>
      <c r="C34" s="99">
        <f t="shared" ref="C34:F34" si="3">IF(C$29="benefit",(C16-C$31)/(C$30-C$31),(C16-C$30)/(C$31-C$30))</f>
        <v>1</v>
      </c>
      <c r="D34" s="99">
        <f t="shared" si="3"/>
        <v>1</v>
      </c>
      <c r="E34" s="99">
        <f t="shared" si="3"/>
        <v>0.66666666666666663</v>
      </c>
      <c r="F34" s="99">
        <f t="shared" si="3"/>
        <v>0.5</v>
      </c>
    </row>
    <row r="35" spans="1:7" x14ac:dyDescent="0.25">
      <c r="A35" s="114" t="s">
        <v>6</v>
      </c>
      <c r="B35" s="99">
        <f t="shared" ref="B35:F43" si="4">IF(B$29="benefit",(B17-B$31)/(B$30-B$31),(B17-B$30)/(B$31-B$30))</f>
        <v>0.33333333333333331</v>
      </c>
      <c r="C35" s="99">
        <f t="shared" si="4"/>
        <v>0.66666666666666663</v>
      </c>
      <c r="D35" s="99">
        <f t="shared" si="4"/>
        <v>0.66666666666666663</v>
      </c>
      <c r="E35" s="99">
        <f t="shared" si="4"/>
        <v>0.33333333333333331</v>
      </c>
      <c r="F35" s="99">
        <f t="shared" si="4"/>
        <v>0</v>
      </c>
    </row>
    <row r="36" spans="1:7" x14ac:dyDescent="0.25">
      <c r="A36" s="114" t="s">
        <v>7</v>
      </c>
      <c r="B36" s="99">
        <f t="shared" si="4"/>
        <v>0.33333333333333331</v>
      </c>
      <c r="C36" s="99">
        <f t="shared" si="4"/>
        <v>0.33333333333333331</v>
      </c>
      <c r="D36" s="99">
        <f t="shared" si="4"/>
        <v>0.66666666666666663</v>
      </c>
      <c r="E36" s="99">
        <f t="shared" si="4"/>
        <v>1</v>
      </c>
      <c r="F36" s="99">
        <f t="shared" si="4"/>
        <v>0.5</v>
      </c>
    </row>
    <row r="37" spans="1:7" x14ac:dyDescent="0.25">
      <c r="A37" s="114" t="s">
        <v>8</v>
      </c>
      <c r="B37" s="99">
        <f t="shared" si="4"/>
        <v>0</v>
      </c>
      <c r="C37" s="99">
        <f t="shared" si="4"/>
        <v>0</v>
      </c>
      <c r="D37" s="99">
        <f t="shared" si="4"/>
        <v>0</v>
      </c>
      <c r="E37" s="99">
        <f t="shared" si="4"/>
        <v>0</v>
      </c>
      <c r="F37" s="99">
        <f t="shared" si="4"/>
        <v>0</v>
      </c>
    </row>
    <row r="38" spans="1:7" x14ac:dyDescent="0.25">
      <c r="A38" s="114" t="s">
        <v>9</v>
      </c>
      <c r="B38" s="99">
        <f t="shared" si="4"/>
        <v>0.33333333333333331</v>
      </c>
      <c r="C38" s="99">
        <f t="shared" si="4"/>
        <v>0.66666666666666663</v>
      </c>
      <c r="D38" s="99">
        <f t="shared" si="4"/>
        <v>0.66666666666666663</v>
      </c>
      <c r="E38" s="99">
        <f t="shared" si="4"/>
        <v>0.66666666666666663</v>
      </c>
      <c r="F38" s="99">
        <f t="shared" si="4"/>
        <v>0.5</v>
      </c>
    </row>
    <row r="39" spans="1:7" x14ac:dyDescent="0.25">
      <c r="A39" s="114" t="s">
        <v>10</v>
      </c>
      <c r="B39" s="99">
        <f t="shared" si="4"/>
        <v>1</v>
      </c>
      <c r="C39" s="99">
        <f t="shared" si="4"/>
        <v>1</v>
      </c>
      <c r="D39" s="99">
        <f t="shared" si="4"/>
        <v>1</v>
      </c>
      <c r="E39" s="99">
        <f t="shared" si="4"/>
        <v>1</v>
      </c>
      <c r="F39" s="99">
        <f t="shared" si="4"/>
        <v>1</v>
      </c>
    </row>
    <row r="40" spans="1:7" x14ac:dyDescent="0.25">
      <c r="A40" s="114" t="s">
        <v>11</v>
      </c>
      <c r="B40" s="99">
        <f t="shared" si="4"/>
        <v>0.66666666666666663</v>
      </c>
      <c r="C40" s="99">
        <f t="shared" si="4"/>
        <v>1</v>
      </c>
      <c r="D40" s="99">
        <f t="shared" si="4"/>
        <v>0.66666666666666663</v>
      </c>
      <c r="E40" s="99">
        <f t="shared" si="4"/>
        <v>0.66666666666666663</v>
      </c>
      <c r="F40" s="99">
        <f t="shared" si="4"/>
        <v>0.5</v>
      </c>
    </row>
    <row r="41" spans="1:7" x14ac:dyDescent="0.25">
      <c r="A41" s="114" t="s">
        <v>12</v>
      </c>
      <c r="B41" s="99">
        <f t="shared" si="4"/>
        <v>0.33333333333333331</v>
      </c>
      <c r="C41" s="99">
        <f t="shared" si="4"/>
        <v>0.66666666666666663</v>
      </c>
      <c r="D41" s="99">
        <f t="shared" si="4"/>
        <v>0.66666666666666663</v>
      </c>
      <c r="E41" s="99">
        <f t="shared" si="4"/>
        <v>0.66666666666666663</v>
      </c>
      <c r="F41" s="99">
        <f t="shared" si="4"/>
        <v>0.5</v>
      </c>
    </row>
    <row r="42" spans="1:7" x14ac:dyDescent="0.25">
      <c r="A42" s="114" t="s">
        <v>13</v>
      </c>
      <c r="B42" s="99">
        <f t="shared" si="4"/>
        <v>1</v>
      </c>
      <c r="C42" s="99">
        <f t="shared" si="4"/>
        <v>1</v>
      </c>
      <c r="D42" s="99">
        <f t="shared" si="4"/>
        <v>1</v>
      </c>
      <c r="E42" s="99">
        <f t="shared" si="4"/>
        <v>1</v>
      </c>
      <c r="F42" s="99">
        <f t="shared" si="4"/>
        <v>1</v>
      </c>
    </row>
    <row r="43" spans="1:7" x14ac:dyDescent="0.25">
      <c r="A43" s="114" t="s">
        <v>14</v>
      </c>
      <c r="B43" s="99">
        <f t="shared" si="4"/>
        <v>0.33333333333333331</v>
      </c>
      <c r="C43" s="99">
        <f t="shared" si="4"/>
        <v>0.33333333333333331</v>
      </c>
      <c r="D43" s="99">
        <f t="shared" si="4"/>
        <v>0.33333333333333331</v>
      </c>
      <c r="E43" s="99">
        <f t="shared" si="4"/>
        <v>0.66666666666666663</v>
      </c>
      <c r="F43" s="99">
        <f t="shared" si="4"/>
        <v>0</v>
      </c>
    </row>
    <row r="45" spans="1:7" x14ac:dyDescent="0.25">
      <c r="A45" s="111" t="s">
        <v>371</v>
      </c>
    </row>
    <row r="46" spans="1:7" x14ac:dyDescent="0.25">
      <c r="A46" s="113" t="s">
        <v>0</v>
      </c>
      <c r="B46" s="113" t="s">
        <v>1</v>
      </c>
      <c r="C46" s="113" t="s">
        <v>2</v>
      </c>
      <c r="D46" s="113" t="s">
        <v>3</v>
      </c>
      <c r="E46" s="121" t="s">
        <v>4</v>
      </c>
      <c r="F46" s="121" t="s">
        <v>64</v>
      </c>
    </row>
    <row r="47" spans="1:7" x14ac:dyDescent="0.25">
      <c r="A47" s="120" t="s">
        <v>26</v>
      </c>
      <c r="B47" s="120">
        <f>K3/$K$8</f>
        <v>0.15</v>
      </c>
      <c r="C47" s="120">
        <f>K4/$K$8</f>
        <v>0.15</v>
      </c>
      <c r="D47" s="120">
        <f>K5/$K$8</f>
        <v>0.2</v>
      </c>
      <c r="E47" s="120">
        <f>K6/$K$8</f>
        <v>0.25</v>
      </c>
      <c r="F47" s="120">
        <f>K7/$K$8</f>
        <v>0.25</v>
      </c>
      <c r="G47" s="122">
        <f>SUM(B47:F47)</f>
        <v>1</v>
      </c>
    </row>
    <row r="48" spans="1:7" x14ac:dyDescent="0.25">
      <c r="A48" s="114" t="s">
        <v>5</v>
      </c>
      <c r="B48" s="99">
        <f>(B$47*B34)+B$47</f>
        <v>0.25</v>
      </c>
      <c r="C48" s="99">
        <f t="shared" ref="C48:F48" si="5">(C$47*C34)+C$47</f>
        <v>0.3</v>
      </c>
      <c r="D48" s="99">
        <f t="shared" si="5"/>
        <v>0.4</v>
      </c>
      <c r="E48" s="118">
        <f t="shared" si="5"/>
        <v>0.41666666666666663</v>
      </c>
      <c r="F48" s="118">
        <f t="shared" si="5"/>
        <v>0.375</v>
      </c>
    </row>
    <row r="49" spans="1:6" x14ac:dyDescent="0.25">
      <c r="A49" s="114" t="s">
        <v>6</v>
      </c>
      <c r="B49" s="99">
        <f t="shared" ref="B49:F57" si="6">(B$47*B35)+B$47</f>
        <v>0.19999999999999998</v>
      </c>
      <c r="C49" s="99">
        <f t="shared" si="6"/>
        <v>0.25</v>
      </c>
      <c r="D49" s="99">
        <f t="shared" si="6"/>
        <v>0.33333333333333337</v>
      </c>
      <c r="E49" s="99">
        <f t="shared" si="6"/>
        <v>0.33333333333333331</v>
      </c>
      <c r="F49" s="99">
        <f t="shared" si="6"/>
        <v>0.25</v>
      </c>
    </row>
    <row r="50" spans="1:6" x14ac:dyDescent="0.25">
      <c r="A50" s="114" t="s">
        <v>7</v>
      </c>
      <c r="B50" s="99">
        <f t="shared" si="6"/>
        <v>0.19999999999999998</v>
      </c>
      <c r="C50" s="99">
        <f t="shared" si="6"/>
        <v>0.19999999999999998</v>
      </c>
      <c r="D50" s="99">
        <f t="shared" si="6"/>
        <v>0.33333333333333337</v>
      </c>
      <c r="E50" s="99">
        <f t="shared" si="6"/>
        <v>0.5</v>
      </c>
      <c r="F50" s="99">
        <f t="shared" si="6"/>
        <v>0.375</v>
      </c>
    </row>
    <row r="51" spans="1:6" x14ac:dyDescent="0.25">
      <c r="A51" s="114" t="s">
        <v>8</v>
      </c>
      <c r="B51" s="99">
        <f t="shared" si="6"/>
        <v>0.15</v>
      </c>
      <c r="C51" s="99">
        <f t="shared" si="6"/>
        <v>0.15</v>
      </c>
      <c r="D51" s="99">
        <f t="shared" si="6"/>
        <v>0.2</v>
      </c>
      <c r="E51" s="99">
        <f t="shared" si="6"/>
        <v>0.25</v>
      </c>
      <c r="F51" s="99">
        <f t="shared" si="6"/>
        <v>0.25</v>
      </c>
    </row>
    <row r="52" spans="1:6" x14ac:dyDescent="0.25">
      <c r="A52" s="114" t="s">
        <v>9</v>
      </c>
      <c r="B52" s="99">
        <f t="shared" si="6"/>
        <v>0.19999999999999998</v>
      </c>
      <c r="C52" s="99">
        <f t="shared" si="6"/>
        <v>0.25</v>
      </c>
      <c r="D52" s="99">
        <f t="shared" si="6"/>
        <v>0.33333333333333337</v>
      </c>
      <c r="E52" s="99">
        <f t="shared" si="6"/>
        <v>0.41666666666666663</v>
      </c>
      <c r="F52" s="99">
        <f t="shared" si="6"/>
        <v>0.375</v>
      </c>
    </row>
    <row r="53" spans="1:6" x14ac:dyDescent="0.25">
      <c r="A53" s="114" t="s">
        <v>10</v>
      </c>
      <c r="B53" s="99">
        <f t="shared" si="6"/>
        <v>0.3</v>
      </c>
      <c r="C53" s="99">
        <f t="shared" si="6"/>
        <v>0.3</v>
      </c>
      <c r="D53" s="99">
        <f t="shared" si="6"/>
        <v>0.4</v>
      </c>
      <c r="E53" s="99">
        <f t="shared" si="6"/>
        <v>0.5</v>
      </c>
      <c r="F53" s="99">
        <f t="shared" si="6"/>
        <v>0.5</v>
      </c>
    </row>
    <row r="54" spans="1:6" x14ac:dyDescent="0.25">
      <c r="A54" s="114" t="s">
        <v>11</v>
      </c>
      <c r="B54" s="99">
        <f t="shared" si="6"/>
        <v>0.25</v>
      </c>
      <c r="C54" s="99">
        <f t="shared" si="6"/>
        <v>0.3</v>
      </c>
      <c r="D54" s="99">
        <f t="shared" si="6"/>
        <v>0.33333333333333337</v>
      </c>
      <c r="E54" s="99">
        <f t="shared" si="6"/>
        <v>0.41666666666666663</v>
      </c>
      <c r="F54" s="99">
        <f t="shared" si="6"/>
        <v>0.375</v>
      </c>
    </row>
    <row r="55" spans="1:6" x14ac:dyDescent="0.25">
      <c r="A55" s="114" t="s">
        <v>12</v>
      </c>
      <c r="B55" s="99">
        <f t="shared" si="6"/>
        <v>0.19999999999999998</v>
      </c>
      <c r="C55" s="99">
        <f t="shared" si="6"/>
        <v>0.25</v>
      </c>
      <c r="D55" s="99">
        <f t="shared" si="6"/>
        <v>0.33333333333333337</v>
      </c>
      <c r="E55" s="99">
        <f t="shared" si="6"/>
        <v>0.41666666666666663</v>
      </c>
      <c r="F55" s="99">
        <f t="shared" si="6"/>
        <v>0.375</v>
      </c>
    </row>
    <row r="56" spans="1:6" x14ac:dyDescent="0.25">
      <c r="A56" s="114" t="s">
        <v>13</v>
      </c>
      <c r="B56" s="99">
        <f t="shared" si="6"/>
        <v>0.3</v>
      </c>
      <c r="C56" s="99">
        <f t="shared" si="6"/>
        <v>0.3</v>
      </c>
      <c r="D56" s="99">
        <f t="shared" si="6"/>
        <v>0.4</v>
      </c>
      <c r="E56" s="99">
        <f t="shared" si="6"/>
        <v>0.5</v>
      </c>
      <c r="F56" s="99">
        <f t="shared" si="6"/>
        <v>0.5</v>
      </c>
    </row>
    <row r="57" spans="1:6" x14ac:dyDescent="0.25">
      <c r="A57" s="114" t="s">
        <v>14</v>
      </c>
      <c r="B57" s="99">
        <f t="shared" si="6"/>
        <v>0.19999999999999998</v>
      </c>
      <c r="C57" s="99">
        <f t="shared" si="6"/>
        <v>0.19999999999999998</v>
      </c>
      <c r="D57" s="99">
        <f t="shared" si="6"/>
        <v>0.26666666666666666</v>
      </c>
      <c r="E57" s="99">
        <f t="shared" si="6"/>
        <v>0.41666666666666663</v>
      </c>
      <c r="F57" s="99">
        <f t="shared" si="6"/>
        <v>0.25</v>
      </c>
    </row>
    <row r="59" spans="1:6" x14ac:dyDescent="0.25">
      <c r="A59" s="111" t="s">
        <v>372</v>
      </c>
    </row>
    <row r="60" spans="1:6" x14ac:dyDescent="0.25">
      <c r="A60" s="113" t="s">
        <v>0</v>
      </c>
      <c r="B60" s="113" t="s">
        <v>1</v>
      </c>
      <c r="C60" s="113" t="s">
        <v>2</v>
      </c>
      <c r="D60" s="113" t="s">
        <v>3</v>
      </c>
      <c r="E60" s="113" t="s">
        <v>4</v>
      </c>
      <c r="F60" s="113" t="s">
        <v>64</v>
      </c>
    </row>
    <row r="61" spans="1:6" x14ac:dyDescent="0.25">
      <c r="A61" s="114" t="s">
        <v>373</v>
      </c>
      <c r="B61" s="99">
        <f>(B48*B49*B50*B51*B52*B53*B54*B55*B56*B57)^(1/$M$3)</f>
        <v>4.8559337483020368E-2</v>
      </c>
      <c r="C61" s="99">
        <f t="shared" ref="C61:F61" si="7">(C48*C49*C50*C51*C52*C53*C54*C55*C56*C57)^(1/$M$3)</f>
        <v>5.971607558302458E-2</v>
      </c>
      <c r="D61" s="99">
        <f t="shared" si="7"/>
        <v>0.10703220823469742</v>
      </c>
      <c r="E61" s="99">
        <f t="shared" si="7"/>
        <v>0.16723782536671469</v>
      </c>
      <c r="F61" s="99">
        <f t="shared" si="7"/>
        <v>0.12370386663495883</v>
      </c>
    </row>
    <row r="63" spans="1:6" x14ac:dyDescent="0.25">
      <c r="A63" s="111" t="s">
        <v>374</v>
      </c>
    </row>
    <row r="64" spans="1:6" x14ac:dyDescent="0.25">
      <c r="A64" s="113" t="s">
        <v>0</v>
      </c>
      <c r="B64" s="113" t="s">
        <v>1</v>
      </c>
      <c r="C64" s="113" t="s">
        <v>2</v>
      </c>
      <c r="D64" s="113" t="s">
        <v>3</v>
      </c>
      <c r="E64" s="113" t="s">
        <v>4</v>
      </c>
      <c r="F64" s="113" t="s">
        <v>64</v>
      </c>
    </row>
    <row r="65" spans="1:6" x14ac:dyDescent="0.25">
      <c r="A65" s="114" t="s">
        <v>5</v>
      </c>
      <c r="B65" s="99">
        <f>B48-B$61</f>
        <v>0.20144066251697962</v>
      </c>
      <c r="C65" s="99">
        <f t="shared" ref="C65:F65" si="8">C48-C$61</f>
        <v>0.24028392441697541</v>
      </c>
      <c r="D65" s="99">
        <f t="shared" si="8"/>
        <v>0.29296779176530263</v>
      </c>
      <c r="E65" s="99">
        <f t="shared" si="8"/>
        <v>0.24942884129995194</v>
      </c>
      <c r="F65" s="99">
        <f t="shared" si="8"/>
        <v>0.2512961333650412</v>
      </c>
    </row>
    <row r="66" spans="1:6" x14ac:dyDescent="0.25">
      <c r="A66" s="114" t="s">
        <v>6</v>
      </c>
      <c r="B66" s="99">
        <f t="shared" ref="B66:F74" si="9">B49-B$61</f>
        <v>0.15144066251697963</v>
      </c>
      <c r="C66" s="99">
        <f t="shared" si="9"/>
        <v>0.19028392441697542</v>
      </c>
      <c r="D66" s="99">
        <f t="shared" si="9"/>
        <v>0.22630112509863595</v>
      </c>
      <c r="E66" s="99">
        <f t="shared" si="9"/>
        <v>0.16609550796661862</v>
      </c>
      <c r="F66" s="99">
        <f t="shared" si="9"/>
        <v>0.12629613336504117</v>
      </c>
    </row>
    <row r="67" spans="1:6" x14ac:dyDescent="0.25">
      <c r="A67" s="114" t="s">
        <v>7</v>
      </c>
      <c r="B67" s="99">
        <f t="shared" si="9"/>
        <v>0.15144066251697963</v>
      </c>
      <c r="C67" s="99">
        <f t="shared" si="9"/>
        <v>0.1402839244169754</v>
      </c>
      <c r="D67" s="99">
        <f t="shared" si="9"/>
        <v>0.22630112509863595</v>
      </c>
      <c r="E67" s="99">
        <f t="shared" si="9"/>
        <v>0.33276217463328528</v>
      </c>
      <c r="F67" s="99">
        <f t="shared" si="9"/>
        <v>0.2512961333650412</v>
      </c>
    </row>
    <row r="68" spans="1:6" x14ac:dyDescent="0.25">
      <c r="A68" s="114" t="s">
        <v>8</v>
      </c>
      <c r="B68" s="99">
        <f t="shared" si="9"/>
        <v>0.10144066251697963</v>
      </c>
      <c r="C68" s="99">
        <f t="shared" si="9"/>
        <v>9.0283924416975414E-2</v>
      </c>
      <c r="D68" s="99">
        <f t="shared" si="9"/>
        <v>9.2967791765302593E-2</v>
      </c>
      <c r="E68" s="99">
        <f t="shared" si="9"/>
        <v>8.2762174633285307E-2</v>
      </c>
      <c r="F68" s="99">
        <f t="shared" si="9"/>
        <v>0.12629613336504117</v>
      </c>
    </row>
    <row r="69" spans="1:6" x14ac:dyDescent="0.25">
      <c r="A69" s="114" t="s">
        <v>9</v>
      </c>
      <c r="B69" s="99">
        <f t="shared" si="9"/>
        <v>0.15144066251697963</v>
      </c>
      <c r="C69" s="99">
        <f t="shared" si="9"/>
        <v>0.19028392441697542</v>
      </c>
      <c r="D69" s="99">
        <f t="shared" si="9"/>
        <v>0.22630112509863595</v>
      </c>
      <c r="E69" s="99">
        <f t="shared" si="9"/>
        <v>0.24942884129995194</v>
      </c>
      <c r="F69" s="99">
        <f t="shared" si="9"/>
        <v>0.2512961333650412</v>
      </c>
    </row>
    <row r="70" spans="1:6" x14ac:dyDescent="0.25">
      <c r="A70" s="114" t="s">
        <v>10</v>
      </c>
      <c r="B70" s="99">
        <f t="shared" si="9"/>
        <v>0.25144066251697961</v>
      </c>
      <c r="C70" s="99">
        <f t="shared" si="9"/>
        <v>0.24028392441697541</v>
      </c>
      <c r="D70" s="99">
        <f t="shared" si="9"/>
        <v>0.29296779176530263</v>
      </c>
      <c r="E70" s="99">
        <f t="shared" si="9"/>
        <v>0.33276217463328528</v>
      </c>
      <c r="F70" s="99">
        <f t="shared" si="9"/>
        <v>0.3762961333650412</v>
      </c>
    </row>
    <row r="71" spans="1:6" x14ac:dyDescent="0.25">
      <c r="A71" s="114" t="s">
        <v>11</v>
      </c>
      <c r="B71" s="99">
        <f t="shared" si="9"/>
        <v>0.20144066251697962</v>
      </c>
      <c r="C71" s="99">
        <f t="shared" si="9"/>
        <v>0.24028392441697541</v>
      </c>
      <c r="D71" s="99">
        <f t="shared" si="9"/>
        <v>0.22630112509863595</v>
      </c>
      <c r="E71" s="99">
        <f t="shared" si="9"/>
        <v>0.24942884129995194</v>
      </c>
      <c r="F71" s="99">
        <f t="shared" si="9"/>
        <v>0.2512961333650412</v>
      </c>
    </row>
    <row r="72" spans="1:6" x14ac:dyDescent="0.25">
      <c r="A72" s="114" t="s">
        <v>12</v>
      </c>
      <c r="B72" s="99">
        <f t="shared" si="9"/>
        <v>0.15144066251697963</v>
      </c>
      <c r="C72" s="99">
        <f t="shared" si="9"/>
        <v>0.19028392441697542</v>
      </c>
      <c r="D72" s="99">
        <f t="shared" si="9"/>
        <v>0.22630112509863595</v>
      </c>
      <c r="E72" s="99">
        <f t="shared" si="9"/>
        <v>0.24942884129995194</v>
      </c>
      <c r="F72" s="99">
        <f t="shared" si="9"/>
        <v>0.2512961333650412</v>
      </c>
    </row>
    <row r="73" spans="1:6" x14ac:dyDescent="0.25">
      <c r="A73" s="114" t="s">
        <v>13</v>
      </c>
      <c r="B73" s="99">
        <f t="shared" si="9"/>
        <v>0.25144066251697961</v>
      </c>
      <c r="C73" s="99">
        <f t="shared" si="9"/>
        <v>0.24028392441697541</v>
      </c>
      <c r="D73" s="99">
        <f t="shared" si="9"/>
        <v>0.29296779176530263</v>
      </c>
      <c r="E73" s="99">
        <f t="shared" si="9"/>
        <v>0.33276217463328528</v>
      </c>
      <c r="F73" s="99">
        <f t="shared" si="9"/>
        <v>0.3762961333650412</v>
      </c>
    </row>
    <row r="74" spans="1:6" x14ac:dyDescent="0.25">
      <c r="A74" s="114" t="s">
        <v>14</v>
      </c>
      <c r="B74" s="99">
        <f t="shared" si="9"/>
        <v>0.15144066251697963</v>
      </c>
      <c r="C74" s="99">
        <f t="shared" si="9"/>
        <v>0.1402839244169754</v>
      </c>
      <c r="D74" s="99">
        <f t="shared" si="9"/>
        <v>0.15963445843196925</v>
      </c>
      <c r="E74" s="99">
        <f t="shared" si="9"/>
        <v>0.24942884129995194</v>
      </c>
      <c r="F74" s="99">
        <f t="shared" si="9"/>
        <v>0.12629613336504117</v>
      </c>
    </row>
    <row r="76" spans="1:6" x14ac:dyDescent="0.25">
      <c r="A76" s="111" t="s">
        <v>375</v>
      </c>
    </row>
    <row r="77" spans="1:6" x14ac:dyDescent="0.25">
      <c r="A77" s="113" t="s">
        <v>0</v>
      </c>
      <c r="B77" s="113" t="s">
        <v>376</v>
      </c>
      <c r="C77" s="113" t="s">
        <v>21</v>
      </c>
    </row>
    <row r="78" spans="1:6" x14ac:dyDescent="0.25">
      <c r="A78" s="114" t="s">
        <v>5</v>
      </c>
      <c r="B78" s="99">
        <f>SUM(B65:F65)</f>
        <v>1.2354173533642507</v>
      </c>
      <c r="C78" s="124">
        <f>RANK(B78,$B$78:$B$87,0)</f>
        <v>3</v>
      </c>
    </row>
    <row r="79" spans="1:6" x14ac:dyDescent="0.25">
      <c r="A79" s="114" t="s">
        <v>6</v>
      </c>
      <c r="B79" s="99">
        <f t="shared" ref="B79:B87" si="10">SUM(B66:F66)</f>
        <v>0.86041735336425085</v>
      </c>
      <c r="C79" s="124">
        <f t="shared" ref="C79:C87" si="11">RANK(B79,$B$78:$B$87,0)</f>
        <v>8</v>
      </c>
    </row>
    <row r="80" spans="1:6" x14ac:dyDescent="0.25">
      <c r="A80" s="114" t="s">
        <v>7</v>
      </c>
      <c r="B80" s="99">
        <f t="shared" si="10"/>
        <v>1.1020840200309174</v>
      </c>
      <c r="C80" s="124">
        <f t="shared" si="11"/>
        <v>5</v>
      </c>
    </row>
    <row r="81" spans="1:3" x14ac:dyDescent="0.25">
      <c r="A81" s="114" t="s">
        <v>8</v>
      </c>
      <c r="B81" s="99">
        <f t="shared" si="10"/>
        <v>0.49375068669758415</v>
      </c>
      <c r="C81" s="124">
        <f t="shared" si="11"/>
        <v>10</v>
      </c>
    </row>
    <row r="82" spans="1:3" x14ac:dyDescent="0.25">
      <c r="A82" s="114" t="s">
        <v>9</v>
      </c>
      <c r="B82" s="99">
        <f t="shared" si="10"/>
        <v>1.0687506866975842</v>
      </c>
      <c r="C82" s="124">
        <f t="shared" si="11"/>
        <v>6</v>
      </c>
    </row>
    <row r="83" spans="1:3" x14ac:dyDescent="0.25">
      <c r="A83" s="114" t="s">
        <v>10</v>
      </c>
      <c r="B83" s="99">
        <f t="shared" si="10"/>
        <v>1.493750686697584</v>
      </c>
      <c r="C83" s="124">
        <f t="shared" si="11"/>
        <v>1</v>
      </c>
    </row>
    <row r="84" spans="1:3" x14ac:dyDescent="0.25">
      <c r="A84" s="114" t="s">
        <v>11</v>
      </c>
      <c r="B84" s="99">
        <f t="shared" si="10"/>
        <v>1.1687506866975841</v>
      </c>
      <c r="C84" s="124">
        <f t="shared" si="11"/>
        <v>4</v>
      </c>
    </row>
    <row r="85" spans="1:3" x14ac:dyDescent="0.25">
      <c r="A85" s="114" t="s">
        <v>12</v>
      </c>
      <c r="B85" s="99">
        <f t="shared" si="10"/>
        <v>1.0687506866975842</v>
      </c>
      <c r="C85" s="124">
        <f t="shared" si="11"/>
        <v>6</v>
      </c>
    </row>
    <row r="86" spans="1:3" x14ac:dyDescent="0.25">
      <c r="A86" s="114" t="s">
        <v>13</v>
      </c>
      <c r="B86" s="99">
        <f t="shared" si="10"/>
        <v>1.493750686697584</v>
      </c>
      <c r="C86" s="124">
        <f t="shared" si="11"/>
        <v>1</v>
      </c>
    </row>
    <row r="87" spans="1:3" x14ac:dyDescent="0.25">
      <c r="A87" s="114" t="s">
        <v>14</v>
      </c>
      <c r="B87" s="99">
        <f t="shared" si="10"/>
        <v>0.82708402003091741</v>
      </c>
      <c r="C87" s="124">
        <f t="shared" si="11"/>
        <v>9</v>
      </c>
    </row>
  </sheetData>
  <mergeCells count="1">
    <mergeCell ref="I8:J8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C210-71C0-41B8-85CE-BB6E5BC1ACFE}">
  <dimension ref="A1:Q98"/>
  <sheetViews>
    <sheetView workbookViewId="0"/>
  </sheetViews>
  <sheetFormatPr defaultColWidth="9.140625" defaultRowHeight="15.75" x14ac:dyDescent="0.25"/>
  <cols>
    <col min="1" max="1" width="9.140625" style="4"/>
    <col min="2" max="2" width="47.5703125" style="4" bestFit="1" customWidth="1"/>
    <col min="3" max="3" width="18.7109375" style="4" bestFit="1" customWidth="1"/>
    <col min="4" max="4" width="25" style="4" bestFit="1" customWidth="1"/>
    <col min="5" max="5" width="26.7109375" style="4" customWidth="1"/>
    <col min="6" max="6" width="16.42578125" style="4" bestFit="1" customWidth="1"/>
    <col min="7" max="7" width="19.85546875" style="4" bestFit="1" customWidth="1"/>
    <col min="8" max="8" width="19.5703125" style="4" bestFit="1" customWidth="1"/>
    <col min="9" max="9" width="19.85546875" style="4" customWidth="1"/>
    <col min="10" max="10" width="17.42578125" style="4" bestFit="1" customWidth="1"/>
    <col min="11" max="11" width="12.85546875" style="4" bestFit="1" customWidth="1"/>
    <col min="12" max="12" width="22.5703125" style="4" customWidth="1"/>
    <col min="13" max="13" width="7.28515625" style="4" customWidth="1"/>
    <col min="14" max="14" width="16.28515625" style="4" bestFit="1" customWidth="1"/>
    <col min="15" max="15" width="26.7109375" style="4" bestFit="1" customWidth="1"/>
    <col min="16" max="16" width="22.42578125" style="4" bestFit="1" customWidth="1"/>
    <col min="17" max="16384" width="9.140625" style="4"/>
  </cols>
  <sheetData>
    <row r="1" spans="1:17" ht="16.5" thickBot="1" x14ac:dyDescent="0.3">
      <c r="A1" s="8" t="s">
        <v>50</v>
      </c>
      <c r="B1" s="1"/>
      <c r="C1" s="1"/>
      <c r="D1" s="1"/>
      <c r="E1" s="1"/>
      <c r="F1" s="1"/>
      <c r="G1" s="1"/>
      <c r="H1" s="1"/>
      <c r="I1" s="1"/>
      <c r="J1" s="1"/>
    </row>
    <row r="2" spans="1:17" ht="13.5" customHeight="1" thickBot="1" x14ac:dyDescent="0.3">
      <c r="A2" s="30" t="s">
        <v>0</v>
      </c>
      <c r="B2" s="30" t="s">
        <v>20</v>
      </c>
      <c r="C2" s="83" t="s">
        <v>246</v>
      </c>
      <c r="D2" s="83" t="s">
        <v>247</v>
      </c>
      <c r="E2" s="83" t="s">
        <v>248</v>
      </c>
      <c r="F2" s="83" t="s">
        <v>249</v>
      </c>
      <c r="G2" s="83" t="s">
        <v>250</v>
      </c>
      <c r="H2" s="83" t="s">
        <v>251</v>
      </c>
      <c r="I2" s="83" t="s">
        <v>252</v>
      </c>
      <c r="J2" s="84" t="s">
        <v>253</v>
      </c>
      <c r="M2" s="85" t="s">
        <v>0</v>
      </c>
      <c r="N2" s="85" t="s">
        <v>27</v>
      </c>
      <c r="O2" s="85" t="s">
        <v>254</v>
      </c>
      <c r="P2" s="28" t="s">
        <v>26</v>
      </c>
      <c r="Q2" s="28" t="s">
        <v>45</v>
      </c>
    </row>
    <row r="3" spans="1:17" ht="16.5" thickBot="1" x14ac:dyDescent="0.3">
      <c r="A3" s="18" t="s">
        <v>5</v>
      </c>
      <c r="B3" s="86" t="s">
        <v>255</v>
      </c>
      <c r="C3" s="87" t="s">
        <v>256</v>
      </c>
      <c r="D3" s="87" t="s">
        <v>257</v>
      </c>
      <c r="E3" s="87" t="s">
        <v>258</v>
      </c>
      <c r="F3" s="87" t="s">
        <v>259</v>
      </c>
      <c r="G3" s="87">
        <v>16</v>
      </c>
      <c r="H3" s="87">
        <v>16</v>
      </c>
      <c r="I3" s="87">
        <v>16</v>
      </c>
      <c r="J3" s="88" t="s">
        <v>260</v>
      </c>
      <c r="M3" s="89" t="s">
        <v>1</v>
      </c>
      <c r="N3" s="85" t="s">
        <v>246</v>
      </c>
      <c r="O3" s="90" t="s">
        <v>261</v>
      </c>
      <c r="P3" s="28">
        <v>1</v>
      </c>
      <c r="Q3" s="5" t="s">
        <v>262</v>
      </c>
    </row>
    <row r="4" spans="1:17" ht="16.5" thickBot="1" x14ac:dyDescent="0.3">
      <c r="A4" s="18" t="s">
        <v>6</v>
      </c>
      <c r="B4" s="86" t="s">
        <v>263</v>
      </c>
      <c r="C4" s="87" t="s">
        <v>264</v>
      </c>
      <c r="D4" s="87" t="s">
        <v>257</v>
      </c>
      <c r="E4" s="87" t="s">
        <v>258</v>
      </c>
      <c r="F4" s="87" t="s">
        <v>259</v>
      </c>
      <c r="G4" s="87">
        <v>10</v>
      </c>
      <c r="H4" s="87">
        <v>55</v>
      </c>
      <c r="I4" s="87">
        <v>10</v>
      </c>
      <c r="J4" s="88" t="s">
        <v>260</v>
      </c>
      <c r="M4" s="89"/>
      <c r="N4" s="85"/>
      <c r="O4" s="90" t="s">
        <v>265</v>
      </c>
      <c r="P4" s="28">
        <v>2</v>
      </c>
    </row>
    <row r="5" spans="1:17" ht="16.5" thickBot="1" x14ac:dyDescent="0.3">
      <c r="A5" s="18" t="s">
        <v>7</v>
      </c>
      <c r="B5" s="86" t="s">
        <v>266</v>
      </c>
      <c r="C5" s="87" t="s">
        <v>261</v>
      </c>
      <c r="D5" s="87" t="s">
        <v>267</v>
      </c>
      <c r="E5" s="87" t="s">
        <v>258</v>
      </c>
      <c r="F5" s="87" t="s">
        <v>268</v>
      </c>
      <c r="G5" s="87">
        <v>6</v>
      </c>
      <c r="H5" s="87">
        <v>20</v>
      </c>
      <c r="I5" s="87">
        <v>30</v>
      </c>
      <c r="J5" s="88" t="s">
        <v>269</v>
      </c>
      <c r="M5" s="89"/>
      <c r="N5" s="85"/>
      <c r="O5" s="90" t="s">
        <v>270</v>
      </c>
      <c r="P5" s="28">
        <v>3</v>
      </c>
    </row>
    <row r="6" spans="1:17" ht="16.5" thickBot="1" x14ac:dyDescent="0.3">
      <c r="A6" s="18" t="s">
        <v>8</v>
      </c>
      <c r="B6" s="86" t="s">
        <v>271</v>
      </c>
      <c r="C6" s="87" t="s">
        <v>270</v>
      </c>
      <c r="D6" s="87" t="s">
        <v>257</v>
      </c>
      <c r="E6" s="87" t="s">
        <v>272</v>
      </c>
      <c r="F6" s="87" t="s">
        <v>273</v>
      </c>
      <c r="G6" s="87" t="s">
        <v>274</v>
      </c>
      <c r="H6" s="87" t="s">
        <v>274</v>
      </c>
      <c r="I6" s="87" t="s">
        <v>274</v>
      </c>
      <c r="J6" s="88" t="s">
        <v>269</v>
      </c>
      <c r="M6" s="28"/>
      <c r="N6" s="28"/>
      <c r="O6" s="90" t="s">
        <v>264</v>
      </c>
      <c r="P6" s="28">
        <v>4</v>
      </c>
    </row>
    <row r="7" spans="1:17" ht="16.5" thickBot="1" x14ac:dyDescent="0.3">
      <c r="A7" s="18" t="s">
        <v>9</v>
      </c>
      <c r="B7" s="86" t="s">
        <v>275</v>
      </c>
      <c r="C7" s="87" t="s">
        <v>265</v>
      </c>
      <c r="D7" s="87" t="s">
        <v>276</v>
      </c>
      <c r="E7" s="87" t="s">
        <v>277</v>
      </c>
      <c r="F7" s="87" t="s">
        <v>273</v>
      </c>
      <c r="G7" s="87" t="s">
        <v>260</v>
      </c>
      <c r="H7" s="87" t="s">
        <v>260</v>
      </c>
      <c r="I7" s="87" t="s">
        <v>260</v>
      </c>
      <c r="J7" s="88" t="s">
        <v>260</v>
      </c>
      <c r="M7" s="28"/>
      <c r="N7" s="28"/>
      <c r="O7" s="90" t="s">
        <v>256</v>
      </c>
      <c r="P7" s="28">
        <v>5</v>
      </c>
    </row>
    <row r="8" spans="1:17" ht="16.5" thickBot="1" x14ac:dyDescent="0.3">
      <c r="A8" s="18" t="s">
        <v>10</v>
      </c>
      <c r="B8" s="86" t="s">
        <v>278</v>
      </c>
      <c r="C8" s="87" t="s">
        <v>270</v>
      </c>
      <c r="D8" s="87" t="s">
        <v>257</v>
      </c>
      <c r="E8" s="87" t="s">
        <v>279</v>
      </c>
      <c r="F8" s="87" t="s">
        <v>273</v>
      </c>
      <c r="G8" s="87" t="s">
        <v>274</v>
      </c>
      <c r="H8" s="87" t="s">
        <v>274</v>
      </c>
      <c r="I8" s="87" t="s">
        <v>274</v>
      </c>
      <c r="J8" s="88" t="s">
        <v>269</v>
      </c>
      <c r="M8" s="89" t="s">
        <v>2</v>
      </c>
      <c r="N8" s="85" t="s">
        <v>126</v>
      </c>
      <c r="O8" s="91" t="s">
        <v>280</v>
      </c>
      <c r="P8" s="92">
        <v>1</v>
      </c>
      <c r="Q8" s="92" t="s">
        <v>281</v>
      </c>
    </row>
    <row r="9" spans="1:17" ht="16.5" thickBot="1" x14ac:dyDescent="0.3">
      <c r="A9" s="18" t="s">
        <v>11</v>
      </c>
      <c r="B9" s="86" t="s">
        <v>282</v>
      </c>
      <c r="C9" s="87" t="s">
        <v>264</v>
      </c>
      <c r="D9" s="87" t="s">
        <v>257</v>
      </c>
      <c r="E9" s="87" t="s">
        <v>283</v>
      </c>
      <c r="F9" s="87" t="s">
        <v>259</v>
      </c>
      <c r="G9" s="87" t="s">
        <v>274</v>
      </c>
      <c r="H9" s="87" t="s">
        <v>274</v>
      </c>
      <c r="I9" s="87" t="s">
        <v>274</v>
      </c>
      <c r="J9" s="88" t="s">
        <v>269</v>
      </c>
      <c r="M9" s="89"/>
      <c r="N9" s="85"/>
      <c r="O9" s="91" t="s">
        <v>267</v>
      </c>
      <c r="P9" s="92">
        <v>2</v>
      </c>
    </row>
    <row r="10" spans="1:17" ht="16.5" thickBot="1" x14ac:dyDescent="0.3">
      <c r="A10" s="18" t="s">
        <v>12</v>
      </c>
      <c r="B10" s="86" t="s">
        <v>284</v>
      </c>
      <c r="C10" s="87" t="s">
        <v>270</v>
      </c>
      <c r="D10" s="87" t="s">
        <v>285</v>
      </c>
      <c r="E10" s="87" t="s">
        <v>279</v>
      </c>
      <c r="F10" s="87" t="s">
        <v>273</v>
      </c>
      <c r="G10" s="87" t="s">
        <v>274</v>
      </c>
      <c r="H10" s="87" t="s">
        <v>274</v>
      </c>
      <c r="I10" s="87" t="s">
        <v>274</v>
      </c>
      <c r="J10" s="88" t="s">
        <v>269</v>
      </c>
      <c r="M10" s="89"/>
      <c r="N10" s="85"/>
      <c r="O10" s="91" t="s">
        <v>257</v>
      </c>
      <c r="P10" s="92">
        <v>2</v>
      </c>
    </row>
    <row r="11" spans="1:17" ht="16.5" thickBot="1" x14ac:dyDescent="0.3">
      <c r="A11" s="18" t="s">
        <v>13</v>
      </c>
      <c r="B11" s="86" t="s">
        <v>286</v>
      </c>
      <c r="C11" s="87" t="s">
        <v>270</v>
      </c>
      <c r="D11" s="87" t="s">
        <v>257</v>
      </c>
      <c r="E11" s="87" t="s">
        <v>287</v>
      </c>
      <c r="F11" s="87" t="s">
        <v>273</v>
      </c>
      <c r="G11" s="87" t="s">
        <v>274</v>
      </c>
      <c r="H11" s="87" t="s">
        <v>274</v>
      </c>
      <c r="I11" s="87" t="s">
        <v>274</v>
      </c>
      <c r="J11" s="88" t="s">
        <v>269</v>
      </c>
      <c r="M11" s="28"/>
      <c r="N11" s="28"/>
      <c r="O11" s="93" t="s">
        <v>288</v>
      </c>
      <c r="P11" s="92">
        <v>3</v>
      </c>
    </row>
    <row r="12" spans="1:17" ht="16.5" thickBot="1" x14ac:dyDescent="0.3">
      <c r="A12" s="18" t="s">
        <v>14</v>
      </c>
      <c r="B12" s="86" t="s">
        <v>289</v>
      </c>
      <c r="C12" s="87" t="s">
        <v>270</v>
      </c>
      <c r="D12" s="87" t="s">
        <v>257</v>
      </c>
      <c r="E12" s="87" t="s">
        <v>272</v>
      </c>
      <c r="F12" s="87" t="s">
        <v>273</v>
      </c>
      <c r="G12" s="87" t="s">
        <v>274</v>
      </c>
      <c r="H12" s="87" t="s">
        <v>274</v>
      </c>
      <c r="I12" s="87" t="s">
        <v>274</v>
      </c>
      <c r="J12" s="88" t="s">
        <v>269</v>
      </c>
      <c r="M12" s="28"/>
      <c r="N12" s="28"/>
      <c r="O12" s="93" t="s">
        <v>276</v>
      </c>
      <c r="P12" s="92">
        <v>1</v>
      </c>
    </row>
    <row r="13" spans="1:17" ht="16.5" thickBot="1" x14ac:dyDescent="0.3">
      <c r="A13" s="18" t="s">
        <v>15</v>
      </c>
      <c r="B13" s="86" t="s">
        <v>290</v>
      </c>
      <c r="C13" s="87" t="s">
        <v>270</v>
      </c>
      <c r="D13" s="87" t="s">
        <v>285</v>
      </c>
      <c r="E13" s="87" t="s">
        <v>287</v>
      </c>
      <c r="F13" s="87" t="s">
        <v>273</v>
      </c>
      <c r="G13" s="87" t="s">
        <v>274</v>
      </c>
      <c r="H13" s="87" t="s">
        <v>274</v>
      </c>
      <c r="I13" s="87" t="s">
        <v>274</v>
      </c>
      <c r="J13" s="88" t="s">
        <v>269</v>
      </c>
      <c r="M13" s="28"/>
      <c r="N13" s="28"/>
      <c r="O13" s="93" t="s">
        <v>291</v>
      </c>
      <c r="P13" s="92">
        <v>2</v>
      </c>
    </row>
    <row r="14" spans="1:17" ht="32.25" thickBot="1" x14ac:dyDescent="0.3">
      <c r="A14" s="18" t="s">
        <v>16</v>
      </c>
      <c r="B14" s="86" t="s">
        <v>292</v>
      </c>
      <c r="C14" s="87" t="s">
        <v>264</v>
      </c>
      <c r="D14" s="87" t="s">
        <v>288</v>
      </c>
      <c r="E14" s="87" t="s">
        <v>293</v>
      </c>
      <c r="F14" s="87" t="s">
        <v>259</v>
      </c>
      <c r="G14" s="87">
        <v>17</v>
      </c>
      <c r="H14" s="87">
        <v>11</v>
      </c>
      <c r="I14" s="87">
        <v>10</v>
      </c>
      <c r="J14" s="88" t="s">
        <v>260</v>
      </c>
      <c r="M14" s="28"/>
      <c r="N14" s="28"/>
      <c r="O14" s="93" t="s">
        <v>294</v>
      </c>
      <c r="P14" s="92">
        <v>2</v>
      </c>
    </row>
    <row r="15" spans="1:17" ht="16.5" thickBot="1" x14ac:dyDescent="0.3">
      <c r="A15" s="18" t="s">
        <v>17</v>
      </c>
      <c r="B15" s="86" t="s">
        <v>295</v>
      </c>
      <c r="C15" s="87" t="s">
        <v>264</v>
      </c>
      <c r="D15" s="87" t="s">
        <v>257</v>
      </c>
      <c r="E15" s="87" t="s">
        <v>258</v>
      </c>
      <c r="F15" s="87" t="s">
        <v>268</v>
      </c>
      <c r="G15" s="87">
        <v>10</v>
      </c>
      <c r="H15" s="87">
        <v>55</v>
      </c>
      <c r="I15" s="87">
        <v>10</v>
      </c>
      <c r="J15" s="88" t="s">
        <v>260</v>
      </c>
      <c r="M15" s="89"/>
      <c r="N15" s="85"/>
      <c r="O15" s="91" t="s">
        <v>285</v>
      </c>
      <c r="P15" s="92">
        <v>3</v>
      </c>
    </row>
    <row r="16" spans="1:17" ht="16.5" thickBot="1" x14ac:dyDescent="0.3">
      <c r="A16" s="18" t="s">
        <v>18</v>
      </c>
      <c r="B16" s="86" t="s">
        <v>296</v>
      </c>
      <c r="C16" s="87" t="s">
        <v>265</v>
      </c>
      <c r="D16" s="87" t="s">
        <v>276</v>
      </c>
      <c r="E16" s="87" t="s">
        <v>277</v>
      </c>
      <c r="F16" s="87" t="s">
        <v>273</v>
      </c>
      <c r="G16" s="87" t="s">
        <v>260</v>
      </c>
      <c r="H16" s="87" t="s">
        <v>260</v>
      </c>
      <c r="I16" s="87" t="s">
        <v>260</v>
      </c>
      <c r="J16" s="88" t="s">
        <v>260</v>
      </c>
      <c r="M16" s="89" t="s">
        <v>3</v>
      </c>
      <c r="N16" s="85" t="s">
        <v>248</v>
      </c>
      <c r="O16" s="92" t="s">
        <v>258</v>
      </c>
      <c r="P16" s="28">
        <v>4</v>
      </c>
      <c r="Q16" s="5" t="s">
        <v>262</v>
      </c>
    </row>
    <row r="17" spans="1:17" ht="16.5" thickBot="1" x14ac:dyDescent="0.3">
      <c r="A17" s="18" t="s">
        <v>19</v>
      </c>
      <c r="B17" s="86" t="s">
        <v>297</v>
      </c>
      <c r="C17" s="87" t="s">
        <v>256</v>
      </c>
      <c r="D17" s="87" t="s">
        <v>257</v>
      </c>
      <c r="E17" s="87" t="s">
        <v>258</v>
      </c>
      <c r="F17" s="87" t="s">
        <v>259</v>
      </c>
      <c r="G17" s="87">
        <v>16</v>
      </c>
      <c r="H17" s="87">
        <v>16</v>
      </c>
      <c r="I17" s="87">
        <v>16</v>
      </c>
      <c r="J17" s="88" t="s">
        <v>260</v>
      </c>
      <c r="M17" s="89"/>
      <c r="N17" s="85"/>
      <c r="O17" s="92" t="s">
        <v>272</v>
      </c>
      <c r="P17" s="28">
        <v>5</v>
      </c>
    </row>
    <row r="18" spans="1:17" ht="16.5" thickBot="1" x14ac:dyDescent="0.3">
      <c r="A18" s="18" t="s">
        <v>51</v>
      </c>
      <c r="B18" s="86" t="s">
        <v>298</v>
      </c>
      <c r="C18" s="87" t="s">
        <v>264</v>
      </c>
      <c r="D18" s="87" t="s">
        <v>257</v>
      </c>
      <c r="E18" s="87" t="s">
        <v>293</v>
      </c>
      <c r="F18" s="87" t="s">
        <v>259</v>
      </c>
      <c r="G18" s="87">
        <v>6</v>
      </c>
      <c r="H18" s="87">
        <v>13</v>
      </c>
      <c r="I18" s="87">
        <v>25</v>
      </c>
      <c r="J18" s="88" t="s">
        <v>260</v>
      </c>
      <c r="M18" s="89"/>
      <c r="N18" s="85"/>
      <c r="O18" s="92" t="s">
        <v>283</v>
      </c>
      <c r="P18" s="28">
        <v>3</v>
      </c>
    </row>
    <row r="19" spans="1:17" ht="16.5" thickBot="1" x14ac:dyDescent="0.3">
      <c r="A19" s="18" t="s">
        <v>52</v>
      </c>
      <c r="B19" s="86" t="s">
        <v>299</v>
      </c>
      <c r="C19" s="87" t="s">
        <v>256</v>
      </c>
      <c r="D19" s="87" t="s">
        <v>267</v>
      </c>
      <c r="E19" s="87" t="s">
        <v>258</v>
      </c>
      <c r="F19" s="87" t="s">
        <v>259</v>
      </c>
      <c r="G19" s="87" t="s">
        <v>260</v>
      </c>
      <c r="H19" s="87" t="s">
        <v>260</v>
      </c>
      <c r="I19" s="87">
        <v>50</v>
      </c>
      <c r="J19" s="88" t="s">
        <v>260</v>
      </c>
      <c r="M19" s="28"/>
      <c r="N19" s="28"/>
      <c r="O19" s="92" t="s">
        <v>279</v>
      </c>
      <c r="P19" s="28">
        <v>4</v>
      </c>
    </row>
    <row r="20" spans="1:17" ht="16.5" thickBot="1" x14ac:dyDescent="0.3">
      <c r="A20" s="18" t="s">
        <v>53</v>
      </c>
      <c r="B20" s="86" t="s">
        <v>300</v>
      </c>
      <c r="C20" s="87" t="s">
        <v>264</v>
      </c>
      <c r="D20" s="87" t="s">
        <v>257</v>
      </c>
      <c r="E20" s="87" t="s">
        <v>258</v>
      </c>
      <c r="F20" s="87" t="s">
        <v>259</v>
      </c>
      <c r="G20" s="87">
        <v>12</v>
      </c>
      <c r="H20" s="87">
        <v>61</v>
      </c>
      <c r="I20" s="87">
        <v>0</v>
      </c>
      <c r="J20" s="88" t="s">
        <v>260</v>
      </c>
      <c r="M20" s="28"/>
      <c r="N20" s="28"/>
      <c r="O20" s="92" t="s">
        <v>287</v>
      </c>
      <c r="P20" s="28">
        <v>4</v>
      </c>
    </row>
    <row r="21" spans="1:17" ht="16.5" thickBot="1" x14ac:dyDescent="0.3">
      <c r="A21" s="18" t="s">
        <v>54</v>
      </c>
      <c r="B21" s="86" t="s">
        <v>301</v>
      </c>
      <c r="C21" s="87" t="s">
        <v>264</v>
      </c>
      <c r="D21" s="87" t="s">
        <v>257</v>
      </c>
      <c r="E21" s="87" t="s">
        <v>258</v>
      </c>
      <c r="F21" s="87" t="s">
        <v>259</v>
      </c>
      <c r="G21" s="87">
        <v>13</v>
      </c>
      <c r="H21" s="87">
        <v>27</v>
      </c>
      <c r="I21" s="87">
        <v>27</v>
      </c>
      <c r="J21" s="88" t="s">
        <v>260</v>
      </c>
      <c r="M21" s="28"/>
      <c r="N21" s="28"/>
      <c r="O21" s="92" t="s">
        <v>277</v>
      </c>
      <c r="P21" s="28">
        <v>5</v>
      </c>
    </row>
    <row r="22" spans="1:17" ht="16.5" thickBot="1" x14ac:dyDescent="0.3">
      <c r="A22" s="18" t="s">
        <v>55</v>
      </c>
      <c r="B22" s="86" t="s">
        <v>302</v>
      </c>
      <c r="C22" s="87" t="s">
        <v>264</v>
      </c>
      <c r="D22" s="87" t="s">
        <v>257</v>
      </c>
      <c r="E22" s="87" t="s">
        <v>258</v>
      </c>
      <c r="F22" s="87" t="s">
        <v>259</v>
      </c>
      <c r="G22" s="87">
        <v>10</v>
      </c>
      <c r="H22" s="87">
        <v>20</v>
      </c>
      <c r="I22" s="87">
        <v>20</v>
      </c>
      <c r="J22" s="88" t="s">
        <v>260</v>
      </c>
      <c r="M22" s="28"/>
      <c r="N22" s="28"/>
      <c r="O22" s="92" t="s">
        <v>293</v>
      </c>
      <c r="P22" s="28">
        <v>5</v>
      </c>
    </row>
    <row r="23" spans="1:17" x14ac:dyDescent="0.25">
      <c r="M23" s="89" t="s">
        <v>4</v>
      </c>
      <c r="N23" s="85" t="s">
        <v>249</v>
      </c>
      <c r="O23" s="91" t="s">
        <v>259</v>
      </c>
      <c r="P23" s="92">
        <v>5</v>
      </c>
      <c r="Q23" s="5" t="s">
        <v>262</v>
      </c>
    </row>
    <row r="24" spans="1:17" x14ac:dyDescent="0.25">
      <c r="A24" s="71" t="s">
        <v>303</v>
      </c>
      <c r="B24" s="72"/>
      <c r="C24" s="72"/>
      <c r="D24" s="72"/>
      <c r="E24" s="72"/>
      <c r="F24" s="72"/>
      <c r="M24" s="28"/>
      <c r="N24" s="28"/>
      <c r="O24" s="91" t="s">
        <v>268</v>
      </c>
      <c r="P24" s="92">
        <v>4</v>
      </c>
    </row>
    <row r="25" spans="1:17" x14ac:dyDescent="0.25">
      <c r="A25" s="94" t="s">
        <v>0</v>
      </c>
      <c r="B25" s="30" t="s">
        <v>20</v>
      </c>
      <c r="C25" s="95" t="s">
        <v>246</v>
      </c>
      <c r="D25" s="95" t="s">
        <v>247</v>
      </c>
      <c r="E25" s="95" t="s">
        <v>248</v>
      </c>
      <c r="F25" s="95" t="s">
        <v>249</v>
      </c>
      <c r="G25" s="95" t="s">
        <v>250</v>
      </c>
      <c r="H25" s="95" t="s">
        <v>251</v>
      </c>
      <c r="I25" s="95" t="s">
        <v>252</v>
      </c>
      <c r="J25" s="95" t="s">
        <v>253</v>
      </c>
      <c r="K25" s="96" t="s">
        <v>43</v>
      </c>
      <c r="M25" s="28"/>
      <c r="N25" s="28"/>
      <c r="O25" s="91" t="s">
        <v>273</v>
      </c>
      <c r="P25" s="92">
        <v>4</v>
      </c>
    </row>
    <row r="26" spans="1:17" x14ac:dyDescent="0.25">
      <c r="B26" s="96" t="s">
        <v>45</v>
      </c>
      <c r="C26" s="74" t="s">
        <v>46</v>
      </c>
      <c r="D26" s="74" t="s">
        <v>123</v>
      </c>
      <c r="E26" s="74" t="s">
        <v>46</v>
      </c>
      <c r="F26" s="74" t="s">
        <v>46</v>
      </c>
      <c r="G26" s="74" t="s">
        <v>46</v>
      </c>
      <c r="H26" s="74" t="s">
        <v>46</v>
      </c>
      <c r="I26" s="74" t="s">
        <v>46</v>
      </c>
      <c r="J26" s="74" t="s">
        <v>46</v>
      </c>
      <c r="M26" s="28" t="s">
        <v>64</v>
      </c>
      <c r="N26" s="28" t="s">
        <v>304</v>
      </c>
      <c r="O26" s="92" t="s">
        <v>274</v>
      </c>
      <c r="P26" s="28">
        <v>3</v>
      </c>
      <c r="Q26" s="5" t="s">
        <v>262</v>
      </c>
    </row>
    <row r="27" spans="1:17" x14ac:dyDescent="0.25">
      <c r="B27" s="96" t="s">
        <v>26</v>
      </c>
      <c r="C27" s="97">
        <v>0.1</v>
      </c>
      <c r="D27" s="97">
        <v>0.15</v>
      </c>
      <c r="E27" s="97">
        <v>0.1</v>
      </c>
      <c r="F27" s="97">
        <v>0.1</v>
      </c>
      <c r="G27" s="97">
        <v>0.2</v>
      </c>
      <c r="H27" s="97">
        <v>0.15</v>
      </c>
      <c r="I27" s="97">
        <v>0.15</v>
      </c>
      <c r="J27" s="97">
        <v>0.05</v>
      </c>
      <c r="K27" s="96">
        <f>SUM(C27:J27)</f>
        <v>1</v>
      </c>
      <c r="M27" s="28"/>
      <c r="N27" s="28"/>
      <c r="O27" s="92" t="s">
        <v>260</v>
      </c>
      <c r="P27" s="28">
        <v>2</v>
      </c>
    </row>
    <row r="28" spans="1:17" x14ac:dyDescent="0.25">
      <c r="A28" s="98" t="s">
        <v>5</v>
      </c>
      <c r="B28" s="99" t="str">
        <f t="shared" ref="B28:B47" si="0">B3</f>
        <v>Mutiara Pupuk NPK 16-16-16</v>
      </c>
      <c r="C28" s="77">
        <f t="shared" ref="C28:C47" si="1">IF(C3=$O$3,$P$3,IF(C3=$O$4,$P$4,IF(C3=$O$5,$P$5,IF(C3=$O$6,$P$6,IF(C3=$O$7,$P$7,0)))))</f>
        <v>5</v>
      </c>
      <c r="D28" s="77">
        <f t="shared" ref="D28:D47" si="2">IF(D3=$O$8,$P$8,IF(D3=$O$9,$P$9,IF(D3=$O$10,$P$10,IF(D3=$O$11,$P$11,IF(D3=$O$12,$P$12,IF(D3=$O$13,$P$13,IF(D3=$O$14,$P$14,IF(D3=$O$15,$P$15,0))))))))</f>
        <v>2</v>
      </c>
      <c r="E28" s="77">
        <f t="shared" ref="E28:E47" si="3">IF(E3=$O$16,$P$16,IF(E3=$O$17,$P$17,IF(E3=$O$18,$P$18,IF(E3=$O$19,$P$19,IF(E3=$O$20,$P$20,IF(E3=$O$21,$P$21,IF(E3=$O$22,$P$22,0)))))))</f>
        <v>4</v>
      </c>
      <c r="F28" s="77">
        <f t="shared" ref="F28:F47" si="4">IF(F3=$O$23,$P$23,IF(F3=$O$24,$P$24,IF(F3=$O$25,$P$25,0)))</f>
        <v>5</v>
      </c>
      <c r="G28" s="77">
        <f t="shared" ref="G28:G47" si="5">IF(G3=$O$26,$P$26,IF(G3=$O$27,$P$27,IF(G3=$O$28,$P$28,IF(G3=$O$29,$P$29,IF(G3=$O$30,$P$30,IF(G3=$O$31,$P$31,IF(G3=$O$32,$P$32,IF(G3=$O$33,$P$33,0))))))))</f>
        <v>5</v>
      </c>
      <c r="H28" s="77">
        <f t="shared" ref="H28:H47" si="6">IF(H3=$O$34,$P$34,IF(H3=$O$35,$P$35,IF(H3=$O$36,$P$36,IF(H3=$O$37,$P$37,IF(H3=$O$38,$P$38,IF(H3=$O$39,$P$39,IF(H3=$O$40,$P$40,IF(H3=$O$41,$P$41,IF(H3=$O$42,$P$42,0)))))))))</f>
        <v>4</v>
      </c>
      <c r="I28" s="77">
        <f t="shared" ref="I28:I47" si="7">IF(I3=$O$43,$P$43,IF(I3=$O$44,$P$44,IF(I3=$O$45,$P$45,IF(I3=$O$46,$P$46,IF(I3=$O$47,$P$47,IF(I3=$O$48,$P$48,IF(I3=$O$49,$P$49,IF(I3=$O$50,$P$50,IF(I3=$O$51,$P$51,IF(I3=$O$52,$P$52,0))))))))))</f>
        <v>4</v>
      </c>
      <c r="J28" s="77">
        <f t="shared" ref="J28:J47" si="8">IF(J3=$O$53,$P$53,IF(J3=$O$54,$P$54,0))</f>
        <v>2</v>
      </c>
      <c r="M28" s="28"/>
      <c r="N28" s="28"/>
      <c r="O28" s="92">
        <v>17</v>
      </c>
      <c r="P28" s="28">
        <v>5</v>
      </c>
    </row>
    <row r="29" spans="1:17" x14ac:dyDescent="0.25">
      <c r="A29" s="98" t="s">
        <v>6</v>
      </c>
      <c r="B29" s="99" t="str">
        <f t="shared" si="0"/>
        <v>NPK 10-55-10</v>
      </c>
      <c r="C29" s="77">
        <f t="shared" si="1"/>
        <v>4</v>
      </c>
      <c r="D29" s="77">
        <f t="shared" si="2"/>
        <v>2</v>
      </c>
      <c r="E29" s="77">
        <f t="shared" si="3"/>
        <v>4</v>
      </c>
      <c r="F29" s="77">
        <f t="shared" si="4"/>
        <v>5</v>
      </c>
      <c r="G29" s="77">
        <f t="shared" si="5"/>
        <v>3</v>
      </c>
      <c r="H29" s="77">
        <f t="shared" si="6"/>
        <v>5</v>
      </c>
      <c r="I29" s="77">
        <f t="shared" si="7"/>
        <v>3</v>
      </c>
      <c r="J29" s="77">
        <f t="shared" si="8"/>
        <v>2</v>
      </c>
      <c r="M29" s="28"/>
      <c r="N29" s="28"/>
      <c r="O29" s="92">
        <v>16</v>
      </c>
      <c r="P29" s="28">
        <v>5</v>
      </c>
    </row>
    <row r="30" spans="1:17" x14ac:dyDescent="0.25">
      <c r="A30" s="18" t="s">
        <v>7</v>
      </c>
      <c r="B30" s="99" t="str">
        <f t="shared" si="0"/>
        <v>Pupuk Gandasil B - Pupuk Bunga dan Buah</v>
      </c>
      <c r="C30" s="77">
        <f t="shared" si="1"/>
        <v>1</v>
      </c>
      <c r="D30" s="77">
        <f t="shared" si="2"/>
        <v>2</v>
      </c>
      <c r="E30" s="77">
        <f t="shared" si="3"/>
        <v>4</v>
      </c>
      <c r="F30" s="77">
        <f t="shared" si="4"/>
        <v>4</v>
      </c>
      <c r="G30" s="77">
        <f t="shared" si="5"/>
        <v>2</v>
      </c>
      <c r="H30" s="77">
        <f t="shared" si="6"/>
        <v>4</v>
      </c>
      <c r="I30" s="77">
        <f t="shared" si="7"/>
        <v>5</v>
      </c>
      <c r="J30" s="77">
        <f t="shared" si="8"/>
        <v>5</v>
      </c>
      <c r="M30" s="28"/>
      <c r="N30" s="28"/>
      <c r="O30" s="92">
        <v>13</v>
      </c>
      <c r="P30" s="28">
        <v>4</v>
      </c>
    </row>
    <row r="31" spans="1:17" x14ac:dyDescent="0.25">
      <c r="A31" s="18" t="s">
        <v>8</v>
      </c>
      <c r="B31" s="99" t="str">
        <f t="shared" si="0"/>
        <v>Nutrisi AB Mix Bunga Pupuk Konvensional</v>
      </c>
      <c r="C31" s="77">
        <f t="shared" si="1"/>
        <v>3</v>
      </c>
      <c r="D31" s="77">
        <f t="shared" si="2"/>
        <v>2</v>
      </c>
      <c r="E31" s="77">
        <f t="shared" si="3"/>
        <v>5</v>
      </c>
      <c r="F31" s="77">
        <f t="shared" si="4"/>
        <v>4</v>
      </c>
      <c r="G31" s="77">
        <f t="shared" si="5"/>
        <v>3</v>
      </c>
      <c r="H31" s="77">
        <f t="shared" si="6"/>
        <v>3</v>
      </c>
      <c r="I31" s="77">
        <f t="shared" si="7"/>
        <v>3</v>
      </c>
      <c r="J31" s="77">
        <f t="shared" si="8"/>
        <v>5</v>
      </c>
      <c r="M31" s="28"/>
      <c r="N31" s="28"/>
      <c r="O31" s="92">
        <v>12</v>
      </c>
      <c r="P31" s="28">
        <v>4</v>
      </c>
    </row>
    <row r="32" spans="1:17" x14ac:dyDescent="0.25">
      <c r="A32" s="18" t="s">
        <v>9</v>
      </c>
      <c r="B32" s="5" t="str">
        <f t="shared" si="0"/>
        <v>Golstar 250 SC</v>
      </c>
      <c r="C32" s="77">
        <f t="shared" si="1"/>
        <v>2</v>
      </c>
      <c r="D32" s="77">
        <f t="shared" si="2"/>
        <v>1</v>
      </c>
      <c r="E32" s="77">
        <f t="shared" si="3"/>
        <v>5</v>
      </c>
      <c r="F32" s="77">
        <f t="shared" si="4"/>
        <v>4</v>
      </c>
      <c r="G32" s="77">
        <f t="shared" si="5"/>
        <v>2</v>
      </c>
      <c r="H32" s="77">
        <f t="shared" si="6"/>
        <v>2</v>
      </c>
      <c r="I32" s="77">
        <f t="shared" si="7"/>
        <v>2</v>
      </c>
      <c r="J32" s="77">
        <f t="shared" si="8"/>
        <v>2</v>
      </c>
      <c r="M32" s="28"/>
      <c r="N32" s="28"/>
      <c r="O32" s="92">
        <v>10</v>
      </c>
      <c r="P32" s="28">
        <v>3</v>
      </c>
    </row>
    <row r="33" spans="1:17" x14ac:dyDescent="0.25">
      <c r="A33" s="18" t="s">
        <v>10</v>
      </c>
      <c r="B33" s="5" t="str">
        <f t="shared" si="0"/>
        <v>Pupuk Organik Cair Spesialis Tanaman Hias</v>
      </c>
      <c r="C33" s="77">
        <f t="shared" si="1"/>
        <v>3</v>
      </c>
      <c r="D33" s="77">
        <f t="shared" si="2"/>
        <v>2</v>
      </c>
      <c r="E33" s="77">
        <f t="shared" si="3"/>
        <v>4</v>
      </c>
      <c r="F33" s="77">
        <f t="shared" si="4"/>
        <v>4</v>
      </c>
      <c r="G33" s="77">
        <f t="shared" si="5"/>
        <v>3</v>
      </c>
      <c r="H33" s="77">
        <f t="shared" si="6"/>
        <v>3</v>
      </c>
      <c r="I33" s="77">
        <f t="shared" si="7"/>
        <v>3</v>
      </c>
      <c r="J33" s="77">
        <f t="shared" si="8"/>
        <v>5</v>
      </c>
      <c r="M33" s="28"/>
      <c r="N33" s="28"/>
      <c r="O33" s="92">
        <v>6</v>
      </c>
      <c r="P33" s="28">
        <v>2</v>
      </c>
    </row>
    <row r="34" spans="1:17" x14ac:dyDescent="0.25">
      <c r="A34" s="18" t="s">
        <v>11</v>
      </c>
      <c r="B34" s="5" t="str">
        <f t="shared" si="0"/>
        <v>Pupuk Organik Padat Kompos Kupupuk</v>
      </c>
      <c r="C34" s="77">
        <f t="shared" si="1"/>
        <v>4</v>
      </c>
      <c r="D34" s="77">
        <f t="shared" si="2"/>
        <v>2</v>
      </c>
      <c r="E34" s="77">
        <f t="shared" si="3"/>
        <v>3</v>
      </c>
      <c r="F34" s="77">
        <f t="shared" si="4"/>
        <v>5</v>
      </c>
      <c r="G34" s="77">
        <f t="shared" si="5"/>
        <v>3</v>
      </c>
      <c r="H34" s="77">
        <f t="shared" si="6"/>
        <v>3</v>
      </c>
      <c r="I34" s="77">
        <f t="shared" si="7"/>
        <v>3</v>
      </c>
      <c r="J34" s="77">
        <f t="shared" si="8"/>
        <v>5</v>
      </c>
      <c r="M34" s="28" t="s">
        <v>65</v>
      </c>
      <c r="N34" s="28" t="s">
        <v>305</v>
      </c>
      <c r="O34" s="91" t="s">
        <v>274</v>
      </c>
      <c r="P34" s="92">
        <v>3</v>
      </c>
      <c r="Q34" s="5" t="s">
        <v>262</v>
      </c>
    </row>
    <row r="35" spans="1:17" x14ac:dyDescent="0.25">
      <c r="A35" s="18" t="s">
        <v>12</v>
      </c>
      <c r="B35" s="5" t="str">
        <f t="shared" si="0"/>
        <v>Pupuk Organik MAGICgro G8</v>
      </c>
      <c r="C35" s="77">
        <f t="shared" si="1"/>
        <v>3</v>
      </c>
      <c r="D35" s="77">
        <f t="shared" si="2"/>
        <v>3</v>
      </c>
      <c r="E35" s="77">
        <f t="shared" si="3"/>
        <v>4</v>
      </c>
      <c r="F35" s="77">
        <f t="shared" si="4"/>
        <v>4</v>
      </c>
      <c r="G35" s="77">
        <f t="shared" si="5"/>
        <v>3</v>
      </c>
      <c r="H35" s="77">
        <f t="shared" si="6"/>
        <v>3</v>
      </c>
      <c r="I35" s="77">
        <f t="shared" si="7"/>
        <v>3</v>
      </c>
      <c r="J35" s="77">
        <f t="shared" si="8"/>
        <v>5</v>
      </c>
      <c r="M35" s="28"/>
      <c r="N35" s="28"/>
      <c r="O35" s="91" t="s">
        <v>260</v>
      </c>
      <c r="P35" s="92">
        <v>2</v>
      </c>
    </row>
    <row r="36" spans="1:17" x14ac:dyDescent="0.25">
      <c r="A36" s="18" t="s">
        <v>13</v>
      </c>
      <c r="B36" s="5" t="str">
        <f t="shared" si="0"/>
        <v>Mikrohara Pupuk Bunga Cair</v>
      </c>
      <c r="C36" s="77">
        <f t="shared" si="1"/>
        <v>3</v>
      </c>
      <c r="D36" s="77">
        <f t="shared" si="2"/>
        <v>2</v>
      </c>
      <c r="E36" s="77">
        <f t="shared" si="3"/>
        <v>4</v>
      </c>
      <c r="F36" s="77">
        <f t="shared" si="4"/>
        <v>4</v>
      </c>
      <c r="G36" s="77">
        <f t="shared" si="5"/>
        <v>3</v>
      </c>
      <c r="H36" s="77">
        <f t="shared" si="6"/>
        <v>3</v>
      </c>
      <c r="I36" s="77">
        <f t="shared" si="7"/>
        <v>3</v>
      </c>
      <c r="J36" s="77">
        <f t="shared" si="8"/>
        <v>5</v>
      </c>
      <c r="M36" s="28"/>
      <c r="N36" s="28"/>
      <c r="O36" s="91">
        <v>11</v>
      </c>
      <c r="P36" s="92">
        <v>3</v>
      </c>
    </row>
    <row r="37" spans="1:17" x14ac:dyDescent="0.25">
      <c r="A37" s="18" t="s">
        <v>14</v>
      </c>
      <c r="B37" s="5" t="str">
        <f t="shared" si="0"/>
        <v>Nutrisi FlowerMix AB (cair)</v>
      </c>
      <c r="C37" s="77">
        <f t="shared" si="1"/>
        <v>3</v>
      </c>
      <c r="D37" s="77">
        <f t="shared" si="2"/>
        <v>2</v>
      </c>
      <c r="E37" s="77">
        <f t="shared" si="3"/>
        <v>5</v>
      </c>
      <c r="F37" s="77">
        <f t="shared" si="4"/>
        <v>4</v>
      </c>
      <c r="G37" s="77">
        <f t="shared" si="5"/>
        <v>3</v>
      </c>
      <c r="H37" s="77">
        <f t="shared" si="6"/>
        <v>3</v>
      </c>
      <c r="I37" s="77">
        <f t="shared" si="7"/>
        <v>3</v>
      </c>
      <c r="J37" s="77">
        <f t="shared" si="8"/>
        <v>5</v>
      </c>
      <c r="M37" s="28"/>
      <c r="N37" s="28"/>
      <c r="O37" s="91">
        <v>13</v>
      </c>
      <c r="P37" s="92">
        <v>3</v>
      </c>
    </row>
    <row r="38" spans="1:17" x14ac:dyDescent="0.25">
      <c r="A38" s="18" t="s">
        <v>15</v>
      </c>
      <c r="B38" s="5" t="str">
        <f t="shared" si="0"/>
        <v>Vegeplant - Fertile Leaves (Pupuk Daun)</v>
      </c>
      <c r="C38" s="77">
        <f t="shared" si="1"/>
        <v>3</v>
      </c>
      <c r="D38" s="77">
        <f t="shared" si="2"/>
        <v>3</v>
      </c>
      <c r="E38" s="77">
        <f t="shared" si="3"/>
        <v>4</v>
      </c>
      <c r="F38" s="77">
        <f t="shared" si="4"/>
        <v>4</v>
      </c>
      <c r="G38" s="77">
        <f t="shared" si="5"/>
        <v>3</v>
      </c>
      <c r="H38" s="77">
        <f t="shared" si="6"/>
        <v>3</v>
      </c>
      <c r="I38" s="77">
        <f t="shared" si="7"/>
        <v>3</v>
      </c>
      <c r="J38" s="77">
        <f t="shared" si="8"/>
        <v>5</v>
      </c>
      <c r="M38" s="28"/>
      <c r="N38" s="28"/>
      <c r="O38" s="91">
        <v>16</v>
      </c>
      <c r="P38" s="92">
        <v>4</v>
      </c>
    </row>
    <row r="39" spans="1:17" x14ac:dyDescent="0.25">
      <c r="A39" s="18" t="s">
        <v>16</v>
      </c>
      <c r="B39" s="5" t="str">
        <f t="shared" si="0"/>
        <v>Pupuk Daun dan Tanaman Hias Osmocote 17-11-10</v>
      </c>
      <c r="C39" s="77">
        <f t="shared" si="1"/>
        <v>4</v>
      </c>
      <c r="D39" s="77">
        <f t="shared" si="2"/>
        <v>3</v>
      </c>
      <c r="E39" s="77">
        <f t="shared" si="3"/>
        <v>5</v>
      </c>
      <c r="F39" s="77">
        <f t="shared" si="4"/>
        <v>5</v>
      </c>
      <c r="G39" s="77">
        <f t="shared" si="5"/>
        <v>5</v>
      </c>
      <c r="H39" s="77">
        <f t="shared" si="6"/>
        <v>3</v>
      </c>
      <c r="I39" s="77">
        <f t="shared" si="7"/>
        <v>3</v>
      </c>
      <c r="J39" s="77">
        <f t="shared" si="8"/>
        <v>2</v>
      </c>
      <c r="M39" s="28"/>
      <c r="N39" s="28"/>
      <c r="O39" s="91">
        <v>20</v>
      </c>
      <c r="P39" s="92">
        <v>4</v>
      </c>
    </row>
    <row r="40" spans="1:17" x14ac:dyDescent="0.25">
      <c r="A40" s="18" t="s">
        <v>17</v>
      </c>
      <c r="B40" s="5" t="str">
        <f t="shared" si="0"/>
        <v>Pupuk Growmore 10-55-10 NPK</v>
      </c>
      <c r="C40" s="77">
        <f t="shared" si="1"/>
        <v>4</v>
      </c>
      <c r="D40" s="77">
        <f t="shared" si="2"/>
        <v>2</v>
      </c>
      <c r="E40" s="77">
        <f t="shared" si="3"/>
        <v>4</v>
      </c>
      <c r="F40" s="77">
        <f t="shared" si="4"/>
        <v>4</v>
      </c>
      <c r="G40" s="77">
        <f t="shared" si="5"/>
        <v>3</v>
      </c>
      <c r="H40" s="77">
        <f t="shared" si="6"/>
        <v>5</v>
      </c>
      <c r="I40" s="77">
        <f t="shared" si="7"/>
        <v>3</v>
      </c>
      <c r="J40" s="77">
        <f t="shared" si="8"/>
        <v>2</v>
      </c>
      <c r="M40" s="28"/>
      <c r="N40" s="28"/>
      <c r="O40" s="91">
        <v>27</v>
      </c>
      <c r="P40" s="92">
        <v>5</v>
      </c>
    </row>
    <row r="41" spans="1:17" x14ac:dyDescent="0.25">
      <c r="A41" s="18" t="s">
        <v>18</v>
      </c>
      <c r="B41" s="5" t="str">
        <f t="shared" si="0"/>
        <v>ZPT Golstar 250 SC</v>
      </c>
      <c r="C41" s="77">
        <f t="shared" si="1"/>
        <v>2</v>
      </c>
      <c r="D41" s="77">
        <f t="shared" si="2"/>
        <v>1</v>
      </c>
      <c r="E41" s="77">
        <f t="shared" si="3"/>
        <v>5</v>
      </c>
      <c r="F41" s="77">
        <f t="shared" si="4"/>
        <v>4</v>
      </c>
      <c r="G41" s="77">
        <f t="shared" si="5"/>
        <v>2</v>
      </c>
      <c r="H41" s="77">
        <f t="shared" si="6"/>
        <v>2</v>
      </c>
      <c r="I41" s="77">
        <f t="shared" si="7"/>
        <v>2</v>
      </c>
      <c r="J41" s="77">
        <f t="shared" si="8"/>
        <v>2</v>
      </c>
      <c r="M41" s="28"/>
      <c r="N41" s="28"/>
      <c r="O41" s="91">
        <v>55</v>
      </c>
      <c r="P41" s="92">
        <v>5</v>
      </c>
    </row>
    <row r="42" spans="1:17" x14ac:dyDescent="0.25">
      <c r="A42" s="18" t="s">
        <v>19</v>
      </c>
      <c r="B42" s="5" t="str">
        <f t="shared" si="0"/>
        <v>NPK Mutiara 16-16-16</v>
      </c>
      <c r="C42" s="77">
        <f t="shared" si="1"/>
        <v>5</v>
      </c>
      <c r="D42" s="77">
        <f t="shared" si="2"/>
        <v>2</v>
      </c>
      <c r="E42" s="77">
        <f t="shared" si="3"/>
        <v>4</v>
      </c>
      <c r="F42" s="77">
        <f t="shared" si="4"/>
        <v>5</v>
      </c>
      <c r="G42" s="77">
        <f t="shared" si="5"/>
        <v>5</v>
      </c>
      <c r="H42" s="77">
        <f t="shared" si="6"/>
        <v>4</v>
      </c>
      <c r="I42" s="77">
        <f t="shared" si="7"/>
        <v>4</v>
      </c>
      <c r="J42" s="77">
        <f t="shared" si="8"/>
        <v>2</v>
      </c>
      <c r="M42" s="28"/>
      <c r="N42" s="28"/>
      <c r="O42" s="91">
        <v>61</v>
      </c>
      <c r="P42" s="92">
        <v>5</v>
      </c>
    </row>
    <row r="43" spans="1:17" x14ac:dyDescent="0.25">
      <c r="A43" s="18" t="s">
        <v>51</v>
      </c>
      <c r="B43" s="5" t="str">
        <f t="shared" si="0"/>
        <v>DEKASTAR 6-13-25</v>
      </c>
      <c r="C43" s="77">
        <f t="shared" si="1"/>
        <v>4</v>
      </c>
      <c r="D43" s="77">
        <f t="shared" si="2"/>
        <v>2</v>
      </c>
      <c r="E43" s="77">
        <f t="shared" si="3"/>
        <v>5</v>
      </c>
      <c r="F43" s="77">
        <f t="shared" si="4"/>
        <v>5</v>
      </c>
      <c r="G43" s="77">
        <f t="shared" si="5"/>
        <v>2</v>
      </c>
      <c r="H43" s="77">
        <f t="shared" si="6"/>
        <v>3</v>
      </c>
      <c r="I43" s="77">
        <f t="shared" si="7"/>
        <v>5</v>
      </c>
      <c r="J43" s="77">
        <f t="shared" si="8"/>
        <v>2</v>
      </c>
      <c r="M43" s="92" t="s">
        <v>66</v>
      </c>
      <c r="N43" s="92" t="s">
        <v>306</v>
      </c>
      <c r="O43" s="92" t="s">
        <v>274</v>
      </c>
      <c r="P43" s="91">
        <v>3</v>
      </c>
      <c r="Q43" s="5" t="s">
        <v>262</v>
      </c>
    </row>
    <row r="44" spans="1:17" x14ac:dyDescent="0.25">
      <c r="A44" s="18" t="s">
        <v>52</v>
      </c>
      <c r="B44" s="5" t="str">
        <f t="shared" si="0"/>
        <v>Pupuk KCL</v>
      </c>
      <c r="C44" s="77">
        <f t="shared" si="1"/>
        <v>5</v>
      </c>
      <c r="D44" s="77">
        <f t="shared" si="2"/>
        <v>2</v>
      </c>
      <c r="E44" s="77">
        <f t="shared" si="3"/>
        <v>4</v>
      </c>
      <c r="F44" s="77">
        <f t="shared" si="4"/>
        <v>5</v>
      </c>
      <c r="G44" s="77">
        <f t="shared" si="5"/>
        <v>2</v>
      </c>
      <c r="H44" s="77">
        <f t="shared" si="6"/>
        <v>2</v>
      </c>
      <c r="I44" s="77">
        <f t="shared" si="7"/>
        <v>5</v>
      </c>
      <c r="J44" s="77">
        <f t="shared" si="8"/>
        <v>2</v>
      </c>
      <c r="M44" s="92"/>
      <c r="N44" s="92"/>
      <c r="O44" s="92" t="s">
        <v>260</v>
      </c>
      <c r="P44" s="91">
        <v>2</v>
      </c>
    </row>
    <row r="45" spans="1:17" x14ac:dyDescent="0.25">
      <c r="A45" s="18" t="s">
        <v>53</v>
      </c>
      <c r="B45" s="5" t="str">
        <f t="shared" si="0"/>
        <v>Ultradap Pak Tani Pupuk Akar Batang Daun Bunga</v>
      </c>
      <c r="C45" s="77">
        <f t="shared" si="1"/>
        <v>4</v>
      </c>
      <c r="D45" s="77">
        <f t="shared" si="2"/>
        <v>2</v>
      </c>
      <c r="E45" s="77">
        <f t="shared" si="3"/>
        <v>4</v>
      </c>
      <c r="F45" s="77">
        <f t="shared" si="4"/>
        <v>5</v>
      </c>
      <c r="G45" s="77">
        <f t="shared" si="5"/>
        <v>4</v>
      </c>
      <c r="H45" s="77">
        <f t="shared" si="6"/>
        <v>5</v>
      </c>
      <c r="I45" s="77">
        <f t="shared" si="7"/>
        <v>1</v>
      </c>
      <c r="J45" s="77">
        <f t="shared" si="8"/>
        <v>2</v>
      </c>
      <c r="M45" s="92"/>
      <c r="N45" s="92"/>
      <c r="O45" s="92">
        <v>0</v>
      </c>
      <c r="P45" s="91">
        <v>1</v>
      </c>
    </row>
    <row r="46" spans="1:17" x14ac:dyDescent="0.25">
      <c r="A46" s="18" t="s">
        <v>54</v>
      </c>
      <c r="B46" s="5" t="str">
        <f t="shared" si="0"/>
        <v>Gaviota Bunga 67 13-27-27</v>
      </c>
      <c r="C46" s="77">
        <f t="shared" si="1"/>
        <v>4</v>
      </c>
      <c r="D46" s="77">
        <f t="shared" si="2"/>
        <v>2</v>
      </c>
      <c r="E46" s="77">
        <f t="shared" si="3"/>
        <v>4</v>
      </c>
      <c r="F46" s="77">
        <f t="shared" si="4"/>
        <v>5</v>
      </c>
      <c r="G46" s="77">
        <f t="shared" si="5"/>
        <v>4</v>
      </c>
      <c r="H46" s="77">
        <f t="shared" si="6"/>
        <v>5</v>
      </c>
      <c r="I46" s="77">
        <f t="shared" si="7"/>
        <v>5</v>
      </c>
      <c r="J46" s="77">
        <f t="shared" si="8"/>
        <v>2</v>
      </c>
      <c r="M46" s="92"/>
      <c r="N46" s="92"/>
      <c r="O46" s="92">
        <v>10</v>
      </c>
      <c r="P46" s="91">
        <v>3</v>
      </c>
    </row>
    <row r="47" spans="1:17" x14ac:dyDescent="0.25">
      <c r="A47" s="18" t="s">
        <v>55</v>
      </c>
      <c r="B47" s="5" t="str">
        <f t="shared" si="0"/>
        <v>Meroke Provit Merah Pupuk NPK</v>
      </c>
      <c r="C47" s="77">
        <f t="shared" si="1"/>
        <v>4</v>
      </c>
      <c r="D47" s="77">
        <f t="shared" si="2"/>
        <v>2</v>
      </c>
      <c r="E47" s="77">
        <f t="shared" si="3"/>
        <v>4</v>
      </c>
      <c r="F47" s="77">
        <f t="shared" si="4"/>
        <v>5</v>
      </c>
      <c r="G47" s="77">
        <f t="shared" si="5"/>
        <v>3</v>
      </c>
      <c r="H47" s="77">
        <f t="shared" si="6"/>
        <v>4</v>
      </c>
      <c r="I47" s="77">
        <f t="shared" si="7"/>
        <v>4</v>
      </c>
      <c r="J47" s="77">
        <f t="shared" si="8"/>
        <v>2</v>
      </c>
      <c r="M47" s="92"/>
      <c r="N47" s="92"/>
      <c r="O47" s="92">
        <v>16</v>
      </c>
      <c r="P47" s="91">
        <v>4</v>
      </c>
    </row>
    <row r="48" spans="1:17" x14ac:dyDescent="0.25">
      <c r="M48" s="92"/>
      <c r="N48" s="92"/>
      <c r="O48" s="92">
        <v>20</v>
      </c>
      <c r="P48" s="91">
        <v>4</v>
      </c>
    </row>
    <row r="49" spans="1:17" x14ac:dyDescent="0.25">
      <c r="A49" s="71" t="s">
        <v>307</v>
      </c>
      <c r="B49" s="72"/>
      <c r="C49" s="72"/>
      <c r="D49" s="72"/>
      <c r="E49" s="72"/>
      <c r="F49" s="72"/>
      <c r="M49" s="92"/>
      <c r="N49" s="92"/>
      <c r="O49" s="92">
        <v>25</v>
      </c>
      <c r="P49" s="91">
        <v>5</v>
      </c>
    </row>
    <row r="50" spans="1:17" x14ac:dyDescent="0.25">
      <c r="A50" s="31"/>
      <c r="B50" s="31" t="s">
        <v>23</v>
      </c>
      <c r="C50" s="95" t="s">
        <v>246</v>
      </c>
      <c r="D50" s="95" t="s">
        <v>247</v>
      </c>
      <c r="E50" s="95" t="s">
        <v>248</v>
      </c>
      <c r="F50" s="95" t="s">
        <v>249</v>
      </c>
      <c r="G50" s="95" t="s">
        <v>250</v>
      </c>
      <c r="H50" s="95" t="s">
        <v>251</v>
      </c>
      <c r="I50" s="95" t="s">
        <v>252</v>
      </c>
      <c r="J50" s="95" t="s">
        <v>253</v>
      </c>
      <c r="M50" s="92"/>
      <c r="N50" s="92"/>
      <c r="O50" s="92">
        <v>27</v>
      </c>
      <c r="P50" s="91">
        <v>5</v>
      </c>
    </row>
    <row r="51" spans="1:17" x14ac:dyDescent="0.25">
      <c r="A51" s="18"/>
      <c r="B51" s="5" t="s">
        <v>188</v>
      </c>
      <c r="C51" s="77">
        <f t="shared" ref="C51:J51" si="9">MAX(C28:C47)</f>
        <v>5</v>
      </c>
      <c r="D51" s="77">
        <f t="shared" si="9"/>
        <v>3</v>
      </c>
      <c r="E51" s="77">
        <f t="shared" si="9"/>
        <v>5</v>
      </c>
      <c r="F51" s="77">
        <f t="shared" si="9"/>
        <v>5</v>
      </c>
      <c r="G51" s="77">
        <f t="shared" si="9"/>
        <v>5</v>
      </c>
      <c r="H51" s="77">
        <f t="shared" si="9"/>
        <v>5</v>
      </c>
      <c r="I51" s="77">
        <f t="shared" si="9"/>
        <v>5</v>
      </c>
      <c r="J51" s="77">
        <f t="shared" si="9"/>
        <v>5</v>
      </c>
      <c r="M51" s="92"/>
      <c r="N51" s="92"/>
      <c r="O51" s="92">
        <v>30</v>
      </c>
      <c r="P51" s="91">
        <v>5</v>
      </c>
    </row>
    <row r="52" spans="1:17" x14ac:dyDescent="0.25">
      <c r="A52" s="18"/>
      <c r="B52" s="5" t="s">
        <v>189</v>
      </c>
      <c r="C52" s="77">
        <f t="shared" ref="C52:J52" si="10">MIN(C28:C47)</f>
        <v>1</v>
      </c>
      <c r="D52" s="77">
        <f t="shared" si="10"/>
        <v>1</v>
      </c>
      <c r="E52" s="77">
        <f t="shared" si="10"/>
        <v>3</v>
      </c>
      <c r="F52" s="77">
        <f t="shared" si="10"/>
        <v>4</v>
      </c>
      <c r="G52" s="77">
        <f t="shared" si="10"/>
        <v>2</v>
      </c>
      <c r="H52" s="77">
        <f t="shared" si="10"/>
        <v>2</v>
      </c>
      <c r="I52" s="77">
        <f t="shared" si="10"/>
        <v>1</v>
      </c>
      <c r="J52" s="77">
        <f t="shared" si="10"/>
        <v>2</v>
      </c>
      <c r="M52" s="92"/>
      <c r="N52" s="92"/>
      <c r="O52" s="92">
        <v>50</v>
      </c>
      <c r="P52" s="91">
        <v>5</v>
      </c>
    </row>
    <row r="53" spans="1:17" x14ac:dyDescent="0.25">
      <c r="M53" s="28" t="s">
        <v>186</v>
      </c>
      <c r="N53" s="28" t="s">
        <v>253</v>
      </c>
      <c r="O53" s="91" t="s">
        <v>269</v>
      </c>
      <c r="P53" s="92">
        <v>5</v>
      </c>
      <c r="Q53" s="5" t="s">
        <v>262</v>
      </c>
    </row>
    <row r="54" spans="1:17" x14ac:dyDescent="0.25">
      <c r="A54" s="71" t="s">
        <v>308</v>
      </c>
      <c r="B54" s="72"/>
      <c r="C54" s="72"/>
      <c r="D54" s="72"/>
      <c r="E54" s="72"/>
      <c r="F54" s="72"/>
      <c r="M54" s="28"/>
      <c r="N54" s="28"/>
      <c r="O54" s="91" t="s">
        <v>260</v>
      </c>
      <c r="P54" s="92">
        <v>2</v>
      </c>
    </row>
    <row r="55" spans="1:17" x14ac:dyDescent="0.25">
      <c r="A55" s="31" t="s">
        <v>0</v>
      </c>
      <c r="B55" s="30" t="s">
        <v>20</v>
      </c>
      <c r="C55" s="95" t="s">
        <v>246</v>
      </c>
      <c r="D55" s="95" t="s">
        <v>247</v>
      </c>
      <c r="E55" s="95" t="s">
        <v>248</v>
      </c>
      <c r="F55" s="95" t="s">
        <v>249</v>
      </c>
      <c r="G55" s="95" t="s">
        <v>250</v>
      </c>
      <c r="H55" s="95" t="s">
        <v>251</v>
      </c>
      <c r="I55" s="95" t="s">
        <v>252</v>
      </c>
      <c r="J55" s="95" t="s">
        <v>253</v>
      </c>
    </row>
    <row r="56" spans="1:17" x14ac:dyDescent="0.25">
      <c r="A56" s="18" t="s">
        <v>5</v>
      </c>
      <c r="B56" s="5" t="str">
        <f t="shared" ref="B56:B75" si="11">B3</f>
        <v>Mutiara Pupuk NPK 16-16-16</v>
      </c>
      <c r="C56" s="100">
        <f>IF(C$26="benefit",C28/C$51,IF(C$26="cost",C$52/C28,0))</f>
        <v>1</v>
      </c>
      <c r="D56" s="100">
        <f t="shared" ref="D56:J56" si="12">IF(D$26="benefit",D28/D$51,IF(D$26="cost",D$52/D28,0))</f>
        <v>0.5</v>
      </c>
      <c r="E56" s="100">
        <f t="shared" si="12"/>
        <v>0.8</v>
      </c>
      <c r="F56" s="100">
        <f t="shared" si="12"/>
        <v>1</v>
      </c>
      <c r="G56" s="100">
        <f t="shared" si="12"/>
        <v>1</v>
      </c>
      <c r="H56" s="100">
        <f t="shared" si="12"/>
        <v>0.8</v>
      </c>
      <c r="I56" s="100">
        <f t="shared" si="12"/>
        <v>0.8</v>
      </c>
      <c r="J56" s="100">
        <f t="shared" si="12"/>
        <v>0.4</v>
      </c>
    </row>
    <row r="57" spans="1:17" x14ac:dyDescent="0.25">
      <c r="A57" s="18" t="s">
        <v>6</v>
      </c>
      <c r="B57" s="5" t="str">
        <f t="shared" si="11"/>
        <v>NPK 10-55-10</v>
      </c>
      <c r="C57" s="100">
        <f t="shared" ref="C57:J72" si="13">IF(C$26="benefit",C29/C$51,IF(C$26="cost",C$52/C29,0))</f>
        <v>0.8</v>
      </c>
      <c r="D57" s="100">
        <f t="shared" si="13"/>
        <v>0.5</v>
      </c>
      <c r="E57" s="100">
        <f t="shared" si="13"/>
        <v>0.8</v>
      </c>
      <c r="F57" s="100">
        <f t="shared" si="13"/>
        <v>1</v>
      </c>
      <c r="G57" s="100">
        <f t="shared" si="13"/>
        <v>0.6</v>
      </c>
      <c r="H57" s="100">
        <f t="shared" si="13"/>
        <v>1</v>
      </c>
      <c r="I57" s="100">
        <f t="shared" si="13"/>
        <v>0.6</v>
      </c>
      <c r="J57" s="100">
        <f t="shared" si="13"/>
        <v>0.4</v>
      </c>
    </row>
    <row r="58" spans="1:17" x14ac:dyDescent="0.25">
      <c r="A58" s="18" t="s">
        <v>7</v>
      </c>
      <c r="B58" s="5" t="str">
        <f t="shared" si="11"/>
        <v>Pupuk Gandasil B - Pupuk Bunga dan Buah</v>
      </c>
      <c r="C58" s="100">
        <f t="shared" si="13"/>
        <v>0.2</v>
      </c>
      <c r="D58" s="100">
        <f t="shared" si="13"/>
        <v>0.5</v>
      </c>
      <c r="E58" s="100">
        <f t="shared" si="13"/>
        <v>0.8</v>
      </c>
      <c r="F58" s="100">
        <f t="shared" si="13"/>
        <v>0.8</v>
      </c>
      <c r="G58" s="100">
        <f t="shared" si="13"/>
        <v>0.4</v>
      </c>
      <c r="H58" s="100">
        <f t="shared" si="13"/>
        <v>0.8</v>
      </c>
      <c r="I58" s="100">
        <f t="shared" si="13"/>
        <v>1</v>
      </c>
      <c r="J58" s="100">
        <f t="shared" si="13"/>
        <v>1</v>
      </c>
    </row>
    <row r="59" spans="1:17" x14ac:dyDescent="0.25">
      <c r="A59" s="18" t="s">
        <v>8</v>
      </c>
      <c r="B59" s="5" t="str">
        <f t="shared" si="11"/>
        <v>Nutrisi AB Mix Bunga Pupuk Konvensional</v>
      </c>
      <c r="C59" s="100">
        <f t="shared" si="13"/>
        <v>0.6</v>
      </c>
      <c r="D59" s="100">
        <f t="shared" si="13"/>
        <v>0.5</v>
      </c>
      <c r="E59" s="100">
        <f t="shared" si="13"/>
        <v>1</v>
      </c>
      <c r="F59" s="100">
        <f t="shared" si="13"/>
        <v>0.8</v>
      </c>
      <c r="G59" s="100">
        <f t="shared" si="13"/>
        <v>0.6</v>
      </c>
      <c r="H59" s="100">
        <f t="shared" si="13"/>
        <v>0.6</v>
      </c>
      <c r="I59" s="100">
        <f t="shared" si="13"/>
        <v>0.6</v>
      </c>
      <c r="J59" s="100">
        <f t="shared" si="13"/>
        <v>1</v>
      </c>
    </row>
    <row r="60" spans="1:17" x14ac:dyDescent="0.25">
      <c r="A60" s="18" t="s">
        <v>9</v>
      </c>
      <c r="B60" s="5" t="str">
        <f t="shared" si="11"/>
        <v>Golstar 250 SC</v>
      </c>
      <c r="C60" s="100">
        <f t="shared" si="13"/>
        <v>0.4</v>
      </c>
      <c r="D60" s="100">
        <f t="shared" si="13"/>
        <v>1</v>
      </c>
      <c r="E60" s="100">
        <f t="shared" si="13"/>
        <v>1</v>
      </c>
      <c r="F60" s="100">
        <f t="shared" si="13"/>
        <v>0.8</v>
      </c>
      <c r="G60" s="100">
        <f t="shared" si="13"/>
        <v>0.4</v>
      </c>
      <c r="H60" s="100">
        <f t="shared" si="13"/>
        <v>0.4</v>
      </c>
      <c r="I60" s="100">
        <f t="shared" si="13"/>
        <v>0.4</v>
      </c>
      <c r="J60" s="100">
        <f t="shared" si="13"/>
        <v>0.4</v>
      </c>
    </row>
    <row r="61" spans="1:17" x14ac:dyDescent="0.25">
      <c r="A61" s="18" t="s">
        <v>10</v>
      </c>
      <c r="B61" s="5" t="str">
        <f t="shared" si="11"/>
        <v>Pupuk Organik Cair Spesialis Tanaman Hias</v>
      </c>
      <c r="C61" s="100">
        <f t="shared" si="13"/>
        <v>0.6</v>
      </c>
      <c r="D61" s="100">
        <f t="shared" si="13"/>
        <v>0.5</v>
      </c>
      <c r="E61" s="100">
        <f t="shared" si="13"/>
        <v>0.8</v>
      </c>
      <c r="F61" s="100">
        <f t="shared" si="13"/>
        <v>0.8</v>
      </c>
      <c r="G61" s="100">
        <f t="shared" si="13"/>
        <v>0.6</v>
      </c>
      <c r="H61" s="100">
        <f t="shared" si="13"/>
        <v>0.6</v>
      </c>
      <c r="I61" s="100">
        <f t="shared" si="13"/>
        <v>0.6</v>
      </c>
      <c r="J61" s="100">
        <f t="shared" si="13"/>
        <v>1</v>
      </c>
    </row>
    <row r="62" spans="1:17" x14ac:dyDescent="0.25">
      <c r="A62" s="18" t="s">
        <v>11</v>
      </c>
      <c r="B62" s="5" t="str">
        <f t="shared" si="11"/>
        <v>Pupuk Organik Padat Kompos Kupupuk</v>
      </c>
      <c r="C62" s="100">
        <f t="shared" si="13"/>
        <v>0.8</v>
      </c>
      <c r="D62" s="100">
        <f t="shared" si="13"/>
        <v>0.5</v>
      </c>
      <c r="E62" s="100">
        <f t="shared" si="13"/>
        <v>0.6</v>
      </c>
      <c r="F62" s="100">
        <f t="shared" si="13"/>
        <v>1</v>
      </c>
      <c r="G62" s="100">
        <f t="shared" si="13"/>
        <v>0.6</v>
      </c>
      <c r="H62" s="100">
        <f t="shared" si="13"/>
        <v>0.6</v>
      </c>
      <c r="I62" s="100">
        <f t="shared" si="13"/>
        <v>0.6</v>
      </c>
      <c r="J62" s="100">
        <f t="shared" si="13"/>
        <v>1</v>
      </c>
    </row>
    <row r="63" spans="1:17" x14ac:dyDescent="0.25">
      <c r="A63" s="18" t="s">
        <v>12</v>
      </c>
      <c r="B63" s="5" t="str">
        <f t="shared" si="11"/>
        <v>Pupuk Organik MAGICgro G8</v>
      </c>
      <c r="C63" s="100">
        <f t="shared" si="13"/>
        <v>0.6</v>
      </c>
      <c r="D63" s="100">
        <f t="shared" si="13"/>
        <v>0.33333333333333331</v>
      </c>
      <c r="E63" s="100">
        <f t="shared" si="13"/>
        <v>0.8</v>
      </c>
      <c r="F63" s="100">
        <f t="shared" si="13"/>
        <v>0.8</v>
      </c>
      <c r="G63" s="100">
        <f t="shared" si="13"/>
        <v>0.6</v>
      </c>
      <c r="H63" s="100">
        <f t="shared" si="13"/>
        <v>0.6</v>
      </c>
      <c r="I63" s="100">
        <f t="shared" si="13"/>
        <v>0.6</v>
      </c>
      <c r="J63" s="100">
        <f t="shared" si="13"/>
        <v>1</v>
      </c>
    </row>
    <row r="64" spans="1:17" x14ac:dyDescent="0.25">
      <c r="A64" s="18" t="s">
        <v>13</v>
      </c>
      <c r="B64" s="5" t="str">
        <f t="shared" si="11"/>
        <v>Mikrohara Pupuk Bunga Cair</v>
      </c>
      <c r="C64" s="100">
        <f t="shared" si="13"/>
        <v>0.6</v>
      </c>
      <c r="D64" s="100">
        <f t="shared" si="13"/>
        <v>0.5</v>
      </c>
      <c r="E64" s="100">
        <f t="shared" si="13"/>
        <v>0.8</v>
      </c>
      <c r="F64" s="100">
        <f t="shared" si="13"/>
        <v>0.8</v>
      </c>
      <c r="G64" s="100">
        <f t="shared" si="13"/>
        <v>0.6</v>
      </c>
      <c r="H64" s="100">
        <f t="shared" si="13"/>
        <v>0.6</v>
      </c>
      <c r="I64" s="100">
        <f t="shared" si="13"/>
        <v>0.6</v>
      </c>
      <c r="J64" s="100">
        <f t="shared" si="13"/>
        <v>1</v>
      </c>
    </row>
    <row r="65" spans="1:14" x14ac:dyDescent="0.25">
      <c r="A65" s="18" t="s">
        <v>14</v>
      </c>
      <c r="B65" s="5" t="str">
        <f t="shared" si="11"/>
        <v>Nutrisi FlowerMix AB (cair)</v>
      </c>
      <c r="C65" s="100">
        <f t="shared" si="13"/>
        <v>0.6</v>
      </c>
      <c r="D65" s="100">
        <f t="shared" si="13"/>
        <v>0.5</v>
      </c>
      <c r="E65" s="100">
        <f t="shared" si="13"/>
        <v>1</v>
      </c>
      <c r="F65" s="100">
        <f t="shared" si="13"/>
        <v>0.8</v>
      </c>
      <c r="G65" s="100">
        <f t="shared" si="13"/>
        <v>0.6</v>
      </c>
      <c r="H65" s="100">
        <f t="shared" si="13"/>
        <v>0.6</v>
      </c>
      <c r="I65" s="100">
        <f t="shared" si="13"/>
        <v>0.6</v>
      </c>
      <c r="J65" s="100">
        <f t="shared" si="13"/>
        <v>1</v>
      </c>
    </row>
    <row r="66" spans="1:14" x14ac:dyDescent="0.25">
      <c r="A66" s="18" t="s">
        <v>15</v>
      </c>
      <c r="B66" s="5" t="str">
        <f t="shared" si="11"/>
        <v>Vegeplant - Fertile Leaves (Pupuk Daun)</v>
      </c>
      <c r="C66" s="100">
        <f t="shared" si="13"/>
        <v>0.6</v>
      </c>
      <c r="D66" s="100">
        <f t="shared" si="13"/>
        <v>0.33333333333333331</v>
      </c>
      <c r="E66" s="100">
        <f t="shared" si="13"/>
        <v>0.8</v>
      </c>
      <c r="F66" s="100">
        <f t="shared" si="13"/>
        <v>0.8</v>
      </c>
      <c r="G66" s="100">
        <f t="shared" si="13"/>
        <v>0.6</v>
      </c>
      <c r="H66" s="100">
        <f t="shared" si="13"/>
        <v>0.6</v>
      </c>
      <c r="I66" s="100">
        <f t="shared" si="13"/>
        <v>0.6</v>
      </c>
      <c r="J66" s="100">
        <f t="shared" si="13"/>
        <v>1</v>
      </c>
    </row>
    <row r="67" spans="1:14" x14ac:dyDescent="0.25">
      <c r="A67" s="18" t="s">
        <v>16</v>
      </c>
      <c r="B67" s="5" t="str">
        <f t="shared" si="11"/>
        <v>Pupuk Daun dan Tanaman Hias Osmocote 17-11-10</v>
      </c>
      <c r="C67" s="100">
        <f t="shared" si="13"/>
        <v>0.8</v>
      </c>
      <c r="D67" s="100">
        <f t="shared" si="13"/>
        <v>0.33333333333333331</v>
      </c>
      <c r="E67" s="100">
        <f t="shared" si="13"/>
        <v>1</v>
      </c>
      <c r="F67" s="100">
        <f t="shared" si="13"/>
        <v>1</v>
      </c>
      <c r="G67" s="100">
        <f t="shared" si="13"/>
        <v>1</v>
      </c>
      <c r="H67" s="100">
        <f t="shared" si="13"/>
        <v>0.6</v>
      </c>
      <c r="I67" s="100">
        <f t="shared" si="13"/>
        <v>0.6</v>
      </c>
      <c r="J67" s="100">
        <f t="shared" si="13"/>
        <v>0.4</v>
      </c>
    </row>
    <row r="68" spans="1:14" x14ac:dyDescent="0.25">
      <c r="A68" s="18" t="s">
        <v>17</v>
      </c>
      <c r="B68" s="5" t="str">
        <f t="shared" si="11"/>
        <v>Pupuk Growmore 10-55-10 NPK</v>
      </c>
      <c r="C68" s="100">
        <f t="shared" si="13"/>
        <v>0.8</v>
      </c>
      <c r="D68" s="100">
        <f t="shared" si="13"/>
        <v>0.5</v>
      </c>
      <c r="E68" s="100">
        <f t="shared" si="13"/>
        <v>0.8</v>
      </c>
      <c r="F68" s="100">
        <f t="shared" si="13"/>
        <v>0.8</v>
      </c>
      <c r="G68" s="100">
        <f t="shared" si="13"/>
        <v>0.6</v>
      </c>
      <c r="H68" s="100">
        <f t="shared" si="13"/>
        <v>1</v>
      </c>
      <c r="I68" s="100">
        <f t="shared" si="13"/>
        <v>0.6</v>
      </c>
      <c r="J68" s="100">
        <f t="shared" si="13"/>
        <v>0.4</v>
      </c>
    </row>
    <row r="69" spans="1:14" x14ac:dyDescent="0.25">
      <c r="A69" s="18" t="s">
        <v>18</v>
      </c>
      <c r="B69" s="5" t="str">
        <f t="shared" si="11"/>
        <v>ZPT Golstar 250 SC</v>
      </c>
      <c r="C69" s="100">
        <f t="shared" si="13"/>
        <v>0.4</v>
      </c>
      <c r="D69" s="100">
        <f t="shared" si="13"/>
        <v>1</v>
      </c>
      <c r="E69" s="100">
        <f t="shared" si="13"/>
        <v>1</v>
      </c>
      <c r="F69" s="100">
        <f t="shared" si="13"/>
        <v>0.8</v>
      </c>
      <c r="G69" s="100">
        <f t="shared" si="13"/>
        <v>0.4</v>
      </c>
      <c r="H69" s="100">
        <f t="shared" si="13"/>
        <v>0.4</v>
      </c>
      <c r="I69" s="100">
        <f t="shared" si="13"/>
        <v>0.4</v>
      </c>
      <c r="J69" s="100">
        <f t="shared" si="13"/>
        <v>0.4</v>
      </c>
    </row>
    <row r="70" spans="1:14" x14ac:dyDescent="0.25">
      <c r="A70" s="18" t="s">
        <v>19</v>
      </c>
      <c r="B70" s="5" t="str">
        <f t="shared" si="11"/>
        <v>NPK Mutiara 16-16-16</v>
      </c>
      <c r="C70" s="100">
        <f t="shared" si="13"/>
        <v>1</v>
      </c>
      <c r="D70" s="100">
        <f t="shared" si="13"/>
        <v>0.5</v>
      </c>
      <c r="E70" s="100">
        <f t="shared" si="13"/>
        <v>0.8</v>
      </c>
      <c r="F70" s="100">
        <f t="shared" si="13"/>
        <v>1</v>
      </c>
      <c r="G70" s="100">
        <f t="shared" si="13"/>
        <v>1</v>
      </c>
      <c r="H70" s="100">
        <f t="shared" si="13"/>
        <v>0.8</v>
      </c>
      <c r="I70" s="100">
        <f t="shared" si="13"/>
        <v>0.8</v>
      </c>
      <c r="J70" s="100">
        <f t="shared" si="13"/>
        <v>0.4</v>
      </c>
    </row>
    <row r="71" spans="1:14" x14ac:dyDescent="0.25">
      <c r="A71" s="18" t="s">
        <v>51</v>
      </c>
      <c r="B71" s="5" t="str">
        <f t="shared" si="11"/>
        <v>DEKASTAR 6-13-25</v>
      </c>
      <c r="C71" s="100">
        <f t="shared" si="13"/>
        <v>0.8</v>
      </c>
      <c r="D71" s="100">
        <f t="shared" si="13"/>
        <v>0.5</v>
      </c>
      <c r="E71" s="100">
        <f t="shared" si="13"/>
        <v>1</v>
      </c>
      <c r="F71" s="100">
        <f t="shared" si="13"/>
        <v>1</v>
      </c>
      <c r="G71" s="100">
        <f t="shared" si="13"/>
        <v>0.4</v>
      </c>
      <c r="H71" s="100">
        <f t="shared" si="13"/>
        <v>0.6</v>
      </c>
      <c r="I71" s="100">
        <f t="shared" si="13"/>
        <v>1</v>
      </c>
      <c r="J71" s="100">
        <f t="shared" si="13"/>
        <v>0.4</v>
      </c>
    </row>
    <row r="72" spans="1:14" x14ac:dyDescent="0.25">
      <c r="A72" s="18" t="s">
        <v>52</v>
      </c>
      <c r="B72" s="5" t="str">
        <f t="shared" si="11"/>
        <v>Pupuk KCL</v>
      </c>
      <c r="C72" s="100">
        <f t="shared" si="13"/>
        <v>1</v>
      </c>
      <c r="D72" s="100">
        <f t="shared" si="13"/>
        <v>0.5</v>
      </c>
      <c r="E72" s="100">
        <f t="shared" si="13"/>
        <v>0.8</v>
      </c>
      <c r="F72" s="100">
        <f t="shared" si="13"/>
        <v>1</v>
      </c>
      <c r="G72" s="100">
        <f t="shared" si="13"/>
        <v>0.4</v>
      </c>
      <c r="H72" s="100">
        <f t="shared" si="13"/>
        <v>0.4</v>
      </c>
      <c r="I72" s="100">
        <f t="shared" si="13"/>
        <v>1</v>
      </c>
      <c r="J72" s="100">
        <f t="shared" si="13"/>
        <v>0.4</v>
      </c>
    </row>
    <row r="73" spans="1:14" x14ac:dyDescent="0.25">
      <c r="A73" s="18" t="s">
        <v>53</v>
      </c>
      <c r="B73" s="5" t="str">
        <f t="shared" si="11"/>
        <v>Ultradap Pak Tani Pupuk Akar Batang Daun Bunga</v>
      </c>
      <c r="C73" s="100">
        <f t="shared" ref="C73:J75" si="14">IF(C$26="benefit",C45/C$51,IF(C$26="cost",C$52/C45,0))</f>
        <v>0.8</v>
      </c>
      <c r="D73" s="100">
        <f t="shared" si="14"/>
        <v>0.5</v>
      </c>
      <c r="E73" s="100">
        <f t="shared" si="14"/>
        <v>0.8</v>
      </c>
      <c r="F73" s="100">
        <f t="shared" si="14"/>
        <v>1</v>
      </c>
      <c r="G73" s="100">
        <f t="shared" si="14"/>
        <v>0.8</v>
      </c>
      <c r="H73" s="100">
        <f t="shared" si="14"/>
        <v>1</v>
      </c>
      <c r="I73" s="100">
        <f t="shared" si="14"/>
        <v>0.2</v>
      </c>
      <c r="J73" s="100">
        <f t="shared" si="14"/>
        <v>0.4</v>
      </c>
    </row>
    <row r="74" spans="1:14" x14ac:dyDescent="0.25">
      <c r="A74" s="18" t="s">
        <v>54</v>
      </c>
      <c r="B74" s="5" t="str">
        <f t="shared" si="11"/>
        <v>Gaviota Bunga 67 13-27-27</v>
      </c>
      <c r="C74" s="100">
        <f t="shared" si="14"/>
        <v>0.8</v>
      </c>
      <c r="D74" s="100">
        <f t="shared" si="14"/>
        <v>0.5</v>
      </c>
      <c r="E74" s="100">
        <f t="shared" si="14"/>
        <v>0.8</v>
      </c>
      <c r="F74" s="100">
        <f t="shared" si="14"/>
        <v>1</v>
      </c>
      <c r="G74" s="100">
        <f t="shared" si="14"/>
        <v>0.8</v>
      </c>
      <c r="H74" s="100">
        <f t="shared" si="14"/>
        <v>1</v>
      </c>
      <c r="I74" s="100">
        <f t="shared" si="14"/>
        <v>1</v>
      </c>
      <c r="J74" s="100">
        <f t="shared" si="14"/>
        <v>0.4</v>
      </c>
    </row>
    <row r="75" spans="1:14" x14ac:dyDescent="0.25">
      <c r="A75" s="18" t="s">
        <v>55</v>
      </c>
      <c r="B75" s="101" t="str">
        <f t="shared" si="11"/>
        <v>Meroke Provit Merah Pupuk NPK</v>
      </c>
      <c r="C75" s="100">
        <f t="shared" si="14"/>
        <v>0.8</v>
      </c>
      <c r="D75" s="100">
        <f t="shared" si="14"/>
        <v>0.5</v>
      </c>
      <c r="E75" s="100">
        <f t="shared" si="14"/>
        <v>0.8</v>
      </c>
      <c r="F75" s="100">
        <f t="shared" si="14"/>
        <v>1</v>
      </c>
      <c r="G75" s="100">
        <f t="shared" si="14"/>
        <v>0.6</v>
      </c>
      <c r="H75" s="100">
        <f t="shared" si="14"/>
        <v>0.8</v>
      </c>
      <c r="I75" s="100">
        <f t="shared" si="14"/>
        <v>0.8</v>
      </c>
      <c r="J75" s="100">
        <f t="shared" si="14"/>
        <v>0.4</v>
      </c>
    </row>
    <row r="77" spans="1:14" x14ac:dyDescent="0.25">
      <c r="A77" s="71" t="s">
        <v>309</v>
      </c>
      <c r="B77" s="72"/>
      <c r="C77" s="72"/>
      <c r="D77" s="72"/>
      <c r="E77" s="72"/>
      <c r="F77" s="72"/>
    </row>
    <row r="78" spans="1:14" x14ac:dyDescent="0.25">
      <c r="A78" s="31" t="s">
        <v>0</v>
      </c>
      <c r="B78" s="30" t="s">
        <v>20</v>
      </c>
      <c r="C78" s="95" t="s">
        <v>246</v>
      </c>
      <c r="D78" s="95" t="s">
        <v>247</v>
      </c>
      <c r="E78" s="95" t="s">
        <v>248</v>
      </c>
      <c r="F78" s="95" t="s">
        <v>249</v>
      </c>
      <c r="G78" s="95" t="s">
        <v>250</v>
      </c>
      <c r="H78" s="95" t="s">
        <v>251</v>
      </c>
      <c r="I78" s="95" t="s">
        <v>252</v>
      </c>
      <c r="J78" s="95" t="s">
        <v>253</v>
      </c>
      <c r="K78" s="32" t="s">
        <v>162</v>
      </c>
      <c r="L78" s="32" t="s">
        <v>21</v>
      </c>
      <c r="N78"/>
    </row>
    <row r="79" spans="1:14" x14ac:dyDescent="0.25">
      <c r="A79" s="18" t="s">
        <v>5</v>
      </c>
      <c r="B79" s="5" t="str">
        <f>B3</f>
        <v>Mutiara Pupuk NPK 16-16-16</v>
      </c>
      <c r="C79" s="77">
        <f>C56*C$27</f>
        <v>0.1</v>
      </c>
      <c r="D79" s="77">
        <f t="shared" ref="D79:J79" si="15">D56*D$27</f>
        <v>7.4999999999999997E-2</v>
      </c>
      <c r="E79" s="77">
        <f t="shared" si="15"/>
        <v>8.0000000000000016E-2</v>
      </c>
      <c r="F79" s="77">
        <f t="shared" si="15"/>
        <v>0.1</v>
      </c>
      <c r="G79" s="77">
        <f t="shared" si="15"/>
        <v>0.2</v>
      </c>
      <c r="H79" s="77">
        <f t="shared" si="15"/>
        <v>0.12</v>
      </c>
      <c r="I79" s="77">
        <f t="shared" si="15"/>
        <v>0.12</v>
      </c>
      <c r="J79" s="77">
        <f t="shared" si="15"/>
        <v>2.0000000000000004E-2</v>
      </c>
      <c r="K79" s="102">
        <f t="shared" ref="K79:K98" si="16">SUM(C79:J79)</f>
        <v>0.81499999999999995</v>
      </c>
      <c r="L79" s="102">
        <f>RANK(K79,$K$79:$K$98,0)</f>
        <v>2</v>
      </c>
    </row>
    <row r="80" spans="1:14" x14ac:dyDescent="0.25">
      <c r="A80" s="18" t="s">
        <v>6</v>
      </c>
      <c r="B80" s="5" t="str">
        <f t="shared" ref="B80:B98" si="17">B4</f>
        <v>NPK 10-55-10</v>
      </c>
      <c r="C80" s="77">
        <f t="shared" ref="C80:J95" si="18">C57*C$27</f>
        <v>8.0000000000000016E-2</v>
      </c>
      <c r="D80" s="77">
        <f t="shared" si="18"/>
        <v>7.4999999999999997E-2</v>
      </c>
      <c r="E80" s="77">
        <f t="shared" si="18"/>
        <v>8.0000000000000016E-2</v>
      </c>
      <c r="F80" s="77">
        <f t="shared" si="18"/>
        <v>0.1</v>
      </c>
      <c r="G80" s="77">
        <f t="shared" si="18"/>
        <v>0.12</v>
      </c>
      <c r="H80" s="77">
        <f t="shared" si="18"/>
        <v>0.15</v>
      </c>
      <c r="I80" s="77">
        <f t="shared" si="18"/>
        <v>0.09</v>
      </c>
      <c r="J80" s="77">
        <f t="shared" si="18"/>
        <v>2.0000000000000004E-2</v>
      </c>
      <c r="K80" s="102">
        <f t="shared" si="16"/>
        <v>0.71500000000000008</v>
      </c>
      <c r="L80" s="102">
        <f t="shared" ref="L80:L98" si="19">RANK(K80,$K$79:$K$98,0)</f>
        <v>5</v>
      </c>
      <c r="N80" s="103"/>
    </row>
    <row r="81" spans="1:12" x14ac:dyDescent="0.25">
      <c r="A81" s="18" t="s">
        <v>7</v>
      </c>
      <c r="B81" s="5" t="str">
        <f t="shared" si="17"/>
        <v>Pupuk Gandasil B - Pupuk Bunga dan Buah</v>
      </c>
      <c r="C81" s="77">
        <f t="shared" si="18"/>
        <v>2.0000000000000004E-2</v>
      </c>
      <c r="D81" s="77">
        <f t="shared" si="18"/>
        <v>7.4999999999999997E-2</v>
      </c>
      <c r="E81" s="77">
        <f t="shared" si="18"/>
        <v>8.0000000000000016E-2</v>
      </c>
      <c r="F81" s="77">
        <f t="shared" si="18"/>
        <v>8.0000000000000016E-2</v>
      </c>
      <c r="G81" s="77">
        <f t="shared" si="18"/>
        <v>8.0000000000000016E-2</v>
      </c>
      <c r="H81" s="77">
        <f t="shared" si="18"/>
        <v>0.12</v>
      </c>
      <c r="I81" s="77">
        <f t="shared" si="18"/>
        <v>0.15</v>
      </c>
      <c r="J81" s="77">
        <f t="shared" si="18"/>
        <v>0.05</v>
      </c>
      <c r="K81" s="102">
        <f t="shared" si="16"/>
        <v>0.65500000000000003</v>
      </c>
      <c r="L81" s="102">
        <f t="shared" si="19"/>
        <v>14</v>
      </c>
    </row>
    <row r="82" spans="1:12" x14ac:dyDescent="0.25">
      <c r="A82" s="18" t="s">
        <v>8</v>
      </c>
      <c r="B82" s="5" t="str">
        <f t="shared" si="17"/>
        <v>Nutrisi AB Mix Bunga Pupuk Konvensional</v>
      </c>
      <c r="C82" s="77">
        <f t="shared" si="18"/>
        <v>0.06</v>
      </c>
      <c r="D82" s="77">
        <f t="shared" si="18"/>
        <v>7.4999999999999997E-2</v>
      </c>
      <c r="E82" s="77">
        <f t="shared" si="18"/>
        <v>0.1</v>
      </c>
      <c r="F82" s="77">
        <f t="shared" si="18"/>
        <v>8.0000000000000016E-2</v>
      </c>
      <c r="G82" s="77">
        <f t="shared" si="18"/>
        <v>0.12</v>
      </c>
      <c r="H82" s="77">
        <f t="shared" si="18"/>
        <v>0.09</v>
      </c>
      <c r="I82" s="77">
        <f t="shared" si="18"/>
        <v>0.09</v>
      </c>
      <c r="J82" s="77">
        <f t="shared" si="18"/>
        <v>0.05</v>
      </c>
      <c r="K82" s="102">
        <f t="shared" si="16"/>
        <v>0.66500000000000004</v>
      </c>
      <c r="L82" s="102">
        <f t="shared" si="19"/>
        <v>10</v>
      </c>
    </row>
    <row r="83" spans="1:12" x14ac:dyDescent="0.25">
      <c r="A83" s="18" t="s">
        <v>9</v>
      </c>
      <c r="B83" s="5" t="str">
        <f t="shared" si="17"/>
        <v>Golstar 250 SC</v>
      </c>
      <c r="C83" s="77">
        <f t="shared" si="18"/>
        <v>4.0000000000000008E-2</v>
      </c>
      <c r="D83" s="77">
        <f t="shared" si="18"/>
        <v>0.15</v>
      </c>
      <c r="E83" s="77">
        <f t="shared" si="18"/>
        <v>0.1</v>
      </c>
      <c r="F83" s="77">
        <f t="shared" si="18"/>
        <v>8.0000000000000016E-2</v>
      </c>
      <c r="G83" s="77">
        <f t="shared" si="18"/>
        <v>8.0000000000000016E-2</v>
      </c>
      <c r="H83" s="77">
        <f t="shared" si="18"/>
        <v>0.06</v>
      </c>
      <c r="I83" s="77">
        <f t="shared" si="18"/>
        <v>0.06</v>
      </c>
      <c r="J83" s="77">
        <f t="shared" si="18"/>
        <v>2.0000000000000004E-2</v>
      </c>
      <c r="K83" s="102">
        <f t="shared" si="16"/>
        <v>0.59000000000000008</v>
      </c>
      <c r="L83" s="102">
        <f t="shared" si="19"/>
        <v>19</v>
      </c>
    </row>
    <row r="84" spans="1:12" x14ac:dyDescent="0.25">
      <c r="A84" s="18" t="s">
        <v>10</v>
      </c>
      <c r="B84" s="5" t="str">
        <f t="shared" si="17"/>
        <v>Pupuk Organik Cair Spesialis Tanaman Hias</v>
      </c>
      <c r="C84" s="77">
        <f t="shared" si="18"/>
        <v>0.06</v>
      </c>
      <c r="D84" s="77">
        <f t="shared" si="18"/>
        <v>7.4999999999999997E-2</v>
      </c>
      <c r="E84" s="77">
        <f t="shared" si="18"/>
        <v>8.0000000000000016E-2</v>
      </c>
      <c r="F84" s="77">
        <f t="shared" si="18"/>
        <v>8.0000000000000016E-2</v>
      </c>
      <c r="G84" s="77">
        <f t="shared" si="18"/>
        <v>0.12</v>
      </c>
      <c r="H84" s="77">
        <f t="shared" si="18"/>
        <v>0.09</v>
      </c>
      <c r="I84" s="77">
        <f t="shared" si="18"/>
        <v>0.09</v>
      </c>
      <c r="J84" s="77">
        <f t="shared" si="18"/>
        <v>0.05</v>
      </c>
      <c r="K84" s="102">
        <f t="shared" si="16"/>
        <v>0.64500000000000002</v>
      </c>
      <c r="L84" s="102">
        <f t="shared" si="19"/>
        <v>15</v>
      </c>
    </row>
    <row r="85" spans="1:12" x14ac:dyDescent="0.25">
      <c r="A85" s="18" t="s">
        <v>11</v>
      </c>
      <c r="B85" s="5" t="str">
        <f t="shared" si="17"/>
        <v>Pupuk Organik Padat Kompos Kupupuk</v>
      </c>
      <c r="C85" s="77">
        <f t="shared" si="18"/>
        <v>8.0000000000000016E-2</v>
      </c>
      <c r="D85" s="77">
        <f t="shared" si="18"/>
        <v>7.4999999999999997E-2</v>
      </c>
      <c r="E85" s="77">
        <f t="shared" si="18"/>
        <v>0.06</v>
      </c>
      <c r="F85" s="77">
        <f t="shared" si="18"/>
        <v>0.1</v>
      </c>
      <c r="G85" s="77">
        <f t="shared" si="18"/>
        <v>0.12</v>
      </c>
      <c r="H85" s="77">
        <f t="shared" si="18"/>
        <v>0.09</v>
      </c>
      <c r="I85" s="77">
        <f t="shared" si="18"/>
        <v>0.09</v>
      </c>
      <c r="J85" s="77">
        <f t="shared" si="18"/>
        <v>0.05</v>
      </c>
      <c r="K85" s="102">
        <f t="shared" si="16"/>
        <v>0.66500000000000004</v>
      </c>
      <c r="L85" s="102">
        <f t="shared" si="19"/>
        <v>10</v>
      </c>
    </row>
    <row r="86" spans="1:12" x14ac:dyDescent="0.25">
      <c r="A86" s="18" t="s">
        <v>12</v>
      </c>
      <c r="B86" s="5" t="str">
        <f t="shared" si="17"/>
        <v>Pupuk Organik MAGICgro G8</v>
      </c>
      <c r="C86" s="77">
        <f t="shared" si="18"/>
        <v>0.06</v>
      </c>
      <c r="D86" s="77">
        <f t="shared" si="18"/>
        <v>4.9999999999999996E-2</v>
      </c>
      <c r="E86" s="77">
        <f t="shared" si="18"/>
        <v>8.0000000000000016E-2</v>
      </c>
      <c r="F86" s="77">
        <f t="shared" si="18"/>
        <v>8.0000000000000016E-2</v>
      </c>
      <c r="G86" s="77">
        <f t="shared" si="18"/>
        <v>0.12</v>
      </c>
      <c r="H86" s="77">
        <f t="shared" si="18"/>
        <v>0.09</v>
      </c>
      <c r="I86" s="77">
        <f t="shared" si="18"/>
        <v>0.09</v>
      </c>
      <c r="J86" s="77">
        <f t="shared" si="18"/>
        <v>0.05</v>
      </c>
      <c r="K86" s="102">
        <f t="shared" si="16"/>
        <v>0.62</v>
      </c>
      <c r="L86" s="102">
        <f t="shared" si="19"/>
        <v>17</v>
      </c>
    </row>
    <row r="87" spans="1:12" x14ac:dyDescent="0.25">
      <c r="A87" s="18" t="s">
        <v>13</v>
      </c>
      <c r="B87" s="5" t="str">
        <f t="shared" si="17"/>
        <v>Mikrohara Pupuk Bunga Cair</v>
      </c>
      <c r="C87" s="77">
        <f t="shared" si="18"/>
        <v>0.06</v>
      </c>
      <c r="D87" s="77">
        <f t="shared" si="18"/>
        <v>7.4999999999999997E-2</v>
      </c>
      <c r="E87" s="77">
        <f t="shared" si="18"/>
        <v>8.0000000000000016E-2</v>
      </c>
      <c r="F87" s="77">
        <f t="shared" si="18"/>
        <v>8.0000000000000016E-2</v>
      </c>
      <c r="G87" s="77">
        <f t="shared" si="18"/>
        <v>0.12</v>
      </c>
      <c r="H87" s="77">
        <f t="shared" si="18"/>
        <v>0.09</v>
      </c>
      <c r="I87" s="77">
        <f t="shared" si="18"/>
        <v>0.09</v>
      </c>
      <c r="J87" s="77">
        <f t="shared" si="18"/>
        <v>0.05</v>
      </c>
      <c r="K87" s="102">
        <f t="shared" si="16"/>
        <v>0.64500000000000002</v>
      </c>
      <c r="L87" s="102">
        <f t="shared" si="19"/>
        <v>15</v>
      </c>
    </row>
    <row r="88" spans="1:12" x14ac:dyDescent="0.25">
      <c r="A88" s="18" t="s">
        <v>14</v>
      </c>
      <c r="B88" s="5" t="str">
        <f t="shared" si="17"/>
        <v>Nutrisi FlowerMix AB (cair)</v>
      </c>
      <c r="C88" s="77">
        <f t="shared" si="18"/>
        <v>0.06</v>
      </c>
      <c r="D88" s="77">
        <f t="shared" si="18"/>
        <v>7.4999999999999997E-2</v>
      </c>
      <c r="E88" s="77">
        <f t="shared" si="18"/>
        <v>0.1</v>
      </c>
      <c r="F88" s="77">
        <f t="shared" si="18"/>
        <v>8.0000000000000016E-2</v>
      </c>
      <c r="G88" s="77">
        <f t="shared" si="18"/>
        <v>0.12</v>
      </c>
      <c r="H88" s="77">
        <f t="shared" si="18"/>
        <v>0.09</v>
      </c>
      <c r="I88" s="77">
        <f t="shared" si="18"/>
        <v>0.09</v>
      </c>
      <c r="J88" s="77">
        <f t="shared" si="18"/>
        <v>0.05</v>
      </c>
      <c r="K88" s="102">
        <f t="shared" si="16"/>
        <v>0.66500000000000004</v>
      </c>
      <c r="L88" s="102">
        <f t="shared" si="19"/>
        <v>10</v>
      </c>
    </row>
    <row r="89" spans="1:12" x14ac:dyDescent="0.25">
      <c r="A89" s="18" t="s">
        <v>15</v>
      </c>
      <c r="B89" s="5" t="str">
        <f t="shared" si="17"/>
        <v>Vegeplant - Fertile Leaves (Pupuk Daun)</v>
      </c>
      <c r="C89" s="77">
        <f t="shared" si="18"/>
        <v>0.06</v>
      </c>
      <c r="D89" s="77">
        <f t="shared" si="18"/>
        <v>4.9999999999999996E-2</v>
      </c>
      <c r="E89" s="77">
        <f t="shared" si="18"/>
        <v>8.0000000000000016E-2</v>
      </c>
      <c r="F89" s="77">
        <f t="shared" si="18"/>
        <v>8.0000000000000016E-2</v>
      </c>
      <c r="G89" s="77">
        <f t="shared" si="18"/>
        <v>0.12</v>
      </c>
      <c r="H89" s="77">
        <f t="shared" si="18"/>
        <v>0.09</v>
      </c>
      <c r="I89" s="77">
        <f t="shared" si="18"/>
        <v>0.09</v>
      </c>
      <c r="J89" s="77">
        <f t="shared" si="18"/>
        <v>0.05</v>
      </c>
      <c r="K89" s="102">
        <f t="shared" si="16"/>
        <v>0.62</v>
      </c>
      <c r="L89" s="102">
        <f t="shared" si="19"/>
        <v>17</v>
      </c>
    </row>
    <row r="90" spans="1:12" x14ac:dyDescent="0.25">
      <c r="A90" s="18" t="s">
        <v>16</v>
      </c>
      <c r="B90" s="5" t="str">
        <f t="shared" si="17"/>
        <v>Pupuk Daun dan Tanaman Hias Osmocote 17-11-10</v>
      </c>
      <c r="C90" s="77">
        <f t="shared" si="18"/>
        <v>8.0000000000000016E-2</v>
      </c>
      <c r="D90" s="77">
        <f t="shared" si="18"/>
        <v>4.9999999999999996E-2</v>
      </c>
      <c r="E90" s="77">
        <f t="shared" si="18"/>
        <v>0.1</v>
      </c>
      <c r="F90" s="77">
        <f t="shared" si="18"/>
        <v>0.1</v>
      </c>
      <c r="G90" s="77">
        <f t="shared" si="18"/>
        <v>0.2</v>
      </c>
      <c r="H90" s="77">
        <f t="shared" si="18"/>
        <v>0.09</v>
      </c>
      <c r="I90" s="77">
        <f t="shared" si="18"/>
        <v>0.09</v>
      </c>
      <c r="J90" s="77">
        <f t="shared" si="18"/>
        <v>2.0000000000000004E-2</v>
      </c>
      <c r="K90" s="102">
        <f t="shared" si="16"/>
        <v>0.73</v>
      </c>
      <c r="L90" s="102">
        <f t="shared" si="19"/>
        <v>4</v>
      </c>
    </row>
    <row r="91" spans="1:12" x14ac:dyDescent="0.25">
      <c r="A91" s="18" t="s">
        <v>17</v>
      </c>
      <c r="B91" s="5" t="str">
        <f t="shared" si="17"/>
        <v>Pupuk Growmore 10-55-10 NPK</v>
      </c>
      <c r="C91" s="77">
        <f t="shared" si="18"/>
        <v>8.0000000000000016E-2</v>
      </c>
      <c r="D91" s="77">
        <f t="shared" si="18"/>
        <v>7.4999999999999997E-2</v>
      </c>
      <c r="E91" s="77">
        <f t="shared" si="18"/>
        <v>8.0000000000000016E-2</v>
      </c>
      <c r="F91" s="77">
        <f t="shared" si="18"/>
        <v>8.0000000000000016E-2</v>
      </c>
      <c r="G91" s="77">
        <f t="shared" si="18"/>
        <v>0.12</v>
      </c>
      <c r="H91" s="77">
        <f t="shared" si="18"/>
        <v>0.15</v>
      </c>
      <c r="I91" s="77">
        <f t="shared" si="18"/>
        <v>0.09</v>
      </c>
      <c r="J91" s="77">
        <f t="shared" si="18"/>
        <v>2.0000000000000004E-2</v>
      </c>
      <c r="K91" s="102">
        <f t="shared" si="16"/>
        <v>0.69500000000000006</v>
      </c>
      <c r="L91" s="102">
        <f t="shared" si="19"/>
        <v>8</v>
      </c>
    </row>
    <row r="92" spans="1:12" x14ac:dyDescent="0.25">
      <c r="A92" s="18" t="s">
        <v>18</v>
      </c>
      <c r="B92" s="5" t="str">
        <f t="shared" si="17"/>
        <v>ZPT Golstar 250 SC</v>
      </c>
      <c r="C92" s="77">
        <f t="shared" si="18"/>
        <v>4.0000000000000008E-2</v>
      </c>
      <c r="D92" s="77">
        <f t="shared" si="18"/>
        <v>0.15</v>
      </c>
      <c r="E92" s="77">
        <f t="shared" si="18"/>
        <v>0.1</v>
      </c>
      <c r="F92" s="77">
        <f t="shared" si="18"/>
        <v>8.0000000000000016E-2</v>
      </c>
      <c r="G92" s="77">
        <f t="shared" si="18"/>
        <v>8.0000000000000016E-2</v>
      </c>
      <c r="H92" s="77">
        <f t="shared" si="18"/>
        <v>0.06</v>
      </c>
      <c r="I92" s="77">
        <f t="shared" si="18"/>
        <v>0.06</v>
      </c>
      <c r="J92" s="77">
        <f t="shared" si="18"/>
        <v>2.0000000000000004E-2</v>
      </c>
      <c r="K92" s="102">
        <f t="shared" si="16"/>
        <v>0.59000000000000008</v>
      </c>
      <c r="L92" s="102">
        <f t="shared" si="19"/>
        <v>19</v>
      </c>
    </row>
    <row r="93" spans="1:12" x14ac:dyDescent="0.25">
      <c r="A93" s="18" t="s">
        <v>19</v>
      </c>
      <c r="B93" s="5" t="str">
        <f t="shared" si="17"/>
        <v>NPK Mutiara 16-16-16</v>
      </c>
      <c r="C93" s="77">
        <f t="shared" si="18"/>
        <v>0.1</v>
      </c>
      <c r="D93" s="77">
        <f t="shared" si="18"/>
        <v>7.4999999999999997E-2</v>
      </c>
      <c r="E93" s="77">
        <f t="shared" si="18"/>
        <v>8.0000000000000016E-2</v>
      </c>
      <c r="F93" s="77">
        <f t="shared" si="18"/>
        <v>0.1</v>
      </c>
      <c r="G93" s="77">
        <f t="shared" si="18"/>
        <v>0.2</v>
      </c>
      <c r="H93" s="77">
        <f t="shared" si="18"/>
        <v>0.12</v>
      </c>
      <c r="I93" s="77">
        <f t="shared" si="18"/>
        <v>0.12</v>
      </c>
      <c r="J93" s="77">
        <f t="shared" si="18"/>
        <v>2.0000000000000004E-2</v>
      </c>
      <c r="K93" s="102">
        <f t="shared" si="16"/>
        <v>0.81499999999999995</v>
      </c>
      <c r="L93" s="102">
        <f t="shared" si="19"/>
        <v>2</v>
      </c>
    </row>
    <row r="94" spans="1:12" x14ac:dyDescent="0.25">
      <c r="A94" s="18" t="s">
        <v>51</v>
      </c>
      <c r="B94" s="5" t="str">
        <f t="shared" si="17"/>
        <v>DEKASTAR 6-13-25</v>
      </c>
      <c r="C94" s="77">
        <f t="shared" si="18"/>
        <v>8.0000000000000016E-2</v>
      </c>
      <c r="D94" s="77">
        <f t="shared" si="18"/>
        <v>7.4999999999999997E-2</v>
      </c>
      <c r="E94" s="77">
        <f t="shared" si="18"/>
        <v>0.1</v>
      </c>
      <c r="F94" s="77">
        <f t="shared" si="18"/>
        <v>0.1</v>
      </c>
      <c r="G94" s="77">
        <f t="shared" si="18"/>
        <v>8.0000000000000016E-2</v>
      </c>
      <c r="H94" s="77">
        <f t="shared" si="18"/>
        <v>0.09</v>
      </c>
      <c r="I94" s="77">
        <f t="shared" si="18"/>
        <v>0.15</v>
      </c>
      <c r="J94" s="77">
        <f t="shared" si="18"/>
        <v>2.0000000000000004E-2</v>
      </c>
      <c r="K94" s="102">
        <f t="shared" si="16"/>
        <v>0.69500000000000006</v>
      </c>
      <c r="L94" s="102">
        <f t="shared" si="19"/>
        <v>8</v>
      </c>
    </row>
    <row r="95" spans="1:12" x14ac:dyDescent="0.25">
      <c r="A95" s="18" t="s">
        <v>52</v>
      </c>
      <c r="B95" s="5" t="str">
        <f t="shared" si="17"/>
        <v>Pupuk KCL</v>
      </c>
      <c r="C95" s="77">
        <f t="shared" si="18"/>
        <v>0.1</v>
      </c>
      <c r="D95" s="77">
        <f t="shared" si="18"/>
        <v>7.4999999999999997E-2</v>
      </c>
      <c r="E95" s="77">
        <f t="shared" si="18"/>
        <v>8.0000000000000016E-2</v>
      </c>
      <c r="F95" s="77">
        <f t="shared" si="18"/>
        <v>0.1</v>
      </c>
      <c r="G95" s="77">
        <f t="shared" si="18"/>
        <v>8.0000000000000016E-2</v>
      </c>
      <c r="H95" s="77">
        <f t="shared" si="18"/>
        <v>0.06</v>
      </c>
      <c r="I95" s="77">
        <f t="shared" si="18"/>
        <v>0.15</v>
      </c>
      <c r="J95" s="77">
        <f t="shared" si="18"/>
        <v>2.0000000000000004E-2</v>
      </c>
      <c r="K95" s="102">
        <f t="shared" si="16"/>
        <v>0.66500000000000004</v>
      </c>
      <c r="L95" s="102">
        <f t="shared" si="19"/>
        <v>10</v>
      </c>
    </row>
    <row r="96" spans="1:12" x14ac:dyDescent="0.25">
      <c r="A96" s="18" t="s">
        <v>53</v>
      </c>
      <c r="B96" s="5" t="str">
        <f t="shared" si="17"/>
        <v>Ultradap Pak Tani Pupuk Akar Batang Daun Bunga</v>
      </c>
      <c r="C96" s="77">
        <f t="shared" ref="C96:J98" si="20">C73*C$27</f>
        <v>8.0000000000000016E-2</v>
      </c>
      <c r="D96" s="77">
        <f t="shared" si="20"/>
        <v>7.4999999999999997E-2</v>
      </c>
      <c r="E96" s="77">
        <f t="shared" si="20"/>
        <v>8.0000000000000016E-2</v>
      </c>
      <c r="F96" s="77">
        <f t="shared" si="20"/>
        <v>0.1</v>
      </c>
      <c r="G96" s="77">
        <f t="shared" si="20"/>
        <v>0.16000000000000003</v>
      </c>
      <c r="H96" s="77">
        <f t="shared" si="20"/>
        <v>0.15</v>
      </c>
      <c r="I96" s="77">
        <f t="shared" si="20"/>
        <v>0.03</v>
      </c>
      <c r="J96" s="77">
        <f t="shared" si="20"/>
        <v>2.0000000000000004E-2</v>
      </c>
      <c r="K96" s="102">
        <f t="shared" si="16"/>
        <v>0.69500000000000017</v>
      </c>
      <c r="L96" s="102">
        <f t="shared" si="19"/>
        <v>7</v>
      </c>
    </row>
    <row r="97" spans="1:12" x14ac:dyDescent="0.25">
      <c r="A97" s="18" t="s">
        <v>54</v>
      </c>
      <c r="B97" s="5" t="str">
        <f t="shared" si="17"/>
        <v>Gaviota Bunga 67 13-27-27</v>
      </c>
      <c r="C97" s="77">
        <f t="shared" si="20"/>
        <v>8.0000000000000016E-2</v>
      </c>
      <c r="D97" s="77">
        <f t="shared" si="20"/>
        <v>7.4999999999999997E-2</v>
      </c>
      <c r="E97" s="77">
        <f t="shared" si="20"/>
        <v>8.0000000000000016E-2</v>
      </c>
      <c r="F97" s="77">
        <f t="shared" si="20"/>
        <v>0.1</v>
      </c>
      <c r="G97" s="77">
        <f t="shared" si="20"/>
        <v>0.16000000000000003</v>
      </c>
      <c r="H97" s="77">
        <f t="shared" si="20"/>
        <v>0.15</v>
      </c>
      <c r="I97" s="77">
        <f t="shared" si="20"/>
        <v>0.15</v>
      </c>
      <c r="J97" s="77">
        <f t="shared" si="20"/>
        <v>2.0000000000000004E-2</v>
      </c>
      <c r="K97" s="102">
        <f t="shared" si="16"/>
        <v>0.81500000000000017</v>
      </c>
      <c r="L97" s="102">
        <f t="shared" si="19"/>
        <v>1</v>
      </c>
    </row>
    <row r="98" spans="1:12" x14ac:dyDescent="0.25">
      <c r="A98" s="18" t="s">
        <v>55</v>
      </c>
      <c r="B98" s="5" t="str">
        <f t="shared" si="17"/>
        <v>Meroke Provit Merah Pupuk NPK</v>
      </c>
      <c r="C98" s="77">
        <f t="shared" si="20"/>
        <v>8.0000000000000016E-2</v>
      </c>
      <c r="D98" s="77">
        <f t="shared" si="20"/>
        <v>7.4999999999999997E-2</v>
      </c>
      <c r="E98" s="77">
        <f t="shared" si="20"/>
        <v>8.0000000000000016E-2</v>
      </c>
      <c r="F98" s="77">
        <f t="shared" si="20"/>
        <v>0.1</v>
      </c>
      <c r="G98" s="77">
        <f t="shared" si="20"/>
        <v>0.12</v>
      </c>
      <c r="H98" s="77">
        <f t="shared" si="20"/>
        <v>0.12</v>
      </c>
      <c r="I98" s="77">
        <f t="shared" si="20"/>
        <v>0.12</v>
      </c>
      <c r="J98" s="77">
        <f t="shared" si="20"/>
        <v>2.0000000000000004E-2</v>
      </c>
      <c r="K98" s="102">
        <f t="shared" si="16"/>
        <v>0.71500000000000008</v>
      </c>
      <c r="L98" s="102">
        <f t="shared" si="19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topLeftCell="A55" zoomScale="85" zoomScaleNormal="85" workbookViewId="0"/>
  </sheetViews>
  <sheetFormatPr defaultRowHeight="15.75" x14ac:dyDescent="0.25"/>
  <cols>
    <col min="1" max="1" width="15.7109375" style="1" customWidth="1"/>
    <col min="2" max="2" width="19.85546875" style="1" customWidth="1"/>
    <col min="3" max="3" width="12.140625" style="1" customWidth="1"/>
    <col min="4" max="4" width="13.42578125" style="1" customWidth="1"/>
    <col min="5" max="5" width="10.28515625" style="1" customWidth="1"/>
    <col min="6" max="6" width="10.7109375" style="1" customWidth="1"/>
    <col min="7" max="7" width="13.85546875" style="1" customWidth="1"/>
    <col min="8" max="8" width="8.28515625" style="1" customWidth="1"/>
    <col min="9" max="9" width="11.42578125" style="1" customWidth="1"/>
    <col min="10" max="10" width="8.140625" style="1" customWidth="1"/>
    <col min="11" max="11" width="9.5703125" style="1" customWidth="1"/>
    <col min="12" max="12" width="9.140625" style="1"/>
    <col min="13" max="13" width="10.140625" style="1" customWidth="1"/>
    <col min="14" max="14" width="12.140625" style="1" customWidth="1"/>
    <col min="15" max="16" width="9.140625" style="1"/>
    <col min="17" max="17" width="21.28515625" style="1" customWidth="1"/>
    <col min="18" max="18" width="6.5703125" style="1" customWidth="1"/>
    <col min="19" max="19" width="9.140625" style="1"/>
    <col min="20" max="20" width="9.140625" style="1" customWidth="1"/>
    <col min="21" max="24" width="9.140625" style="1"/>
    <col min="25" max="25" width="8.85546875" style="1" customWidth="1"/>
    <col min="26" max="16384" width="9.140625" style="1"/>
  </cols>
  <sheetData>
    <row r="1" spans="1:19" x14ac:dyDescent="0.25">
      <c r="A1" s="8" t="s">
        <v>44</v>
      </c>
    </row>
    <row r="2" spans="1:19" ht="31.5" x14ac:dyDescent="0.25">
      <c r="A2" s="30" t="s">
        <v>0</v>
      </c>
      <c r="B2" s="19" t="s">
        <v>27</v>
      </c>
      <c r="C2" s="19" t="s">
        <v>74</v>
      </c>
      <c r="D2" s="19" t="s">
        <v>45</v>
      </c>
      <c r="E2" s="30" t="s">
        <v>28</v>
      </c>
    </row>
    <row r="3" spans="1:19" x14ac:dyDescent="0.25">
      <c r="A3" s="18" t="s">
        <v>1</v>
      </c>
      <c r="B3" s="29" t="s">
        <v>67</v>
      </c>
      <c r="C3" s="29">
        <v>6</v>
      </c>
      <c r="D3" s="7" t="s">
        <v>46</v>
      </c>
      <c r="E3" s="33">
        <v>7</v>
      </c>
    </row>
    <row r="4" spans="1:19" x14ac:dyDescent="0.25">
      <c r="A4" s="18" t="s">
        <v>2</v>
      </c>
      <c r="B4" s="29" t="s">
        <v>68</v>
      </c>
      <c r="C4" s="29">
        <v>7</v>
      </c>
      <c r="D4" s="7" t="s">
        <v>46</v>
      </c>
    </row>
    <row r="5" spans="1:19" ht="16.5" thickBot="1" x14ac:dyDescent="0.3">
      <c r="A5" s="18" t="s">
        <v>3</v>
      </c>
      <c r="B5" s="29" t="s">
        <v>69</v>
      </c>
      <c r="C5" s="29">
        <v>5</v>
      </c>
      <c r="D5" s="7" t="s">
        <v>46</v>
      </c>
    </row>
    <row r="6" spans="1:19" ht="16.5" thickBot="1" x14ac:dyDescent="0.3">
      <c r="A6" s="18" t="s">
        <v>4</v>
      </c>
      <c r="B6" s="29" t="s">
        <v>70</v>
      </c>
      <c r="C6" s="29">
        <v>9</v>
      </c>
      <c r="D6" s="7" t="s">
        <v>46</v>
      </c>
      <c r="P6" s="6" t="s">
        <v>0</v>
      </c>
      <c r="Q6" s="19" t="s">
        <v>20</v>
      </c>
      <c r="R6" s="4"/>
      <c r="S6" s="4"/>
    </row>
    <row r="7" spans="1:19" ht="16.5" thickBot="1" x14ac:dyDescent="0.3">
      <c r="A7" s="18" t="s">
        <v>64</v>
      </c>
      <c r="B7" s="29" t="s">
        <v>71</v>
      </c>
      <c r="C7" s="29">
        <v>8</v>
      </c>
      <c r="D7" s="7" t="s">
        <v>46</v>
      </c>
      <c r="P7" s="20" t="s">
        <v>5</v>
      </c>
      <c r="Q7" s="22" t="s">
        <v>79</v>
      </c>
      <c r="R7" s="4"/>
      <c r="S7" s="4">
        <f ca="1">RANDBETWEEN(39,47)</f>
        <v>43</v>
      </c>
    </row>
    <row r="8" spans="1:19" ht="16.5" thickBot="1" x14ac:dyDescent="0.3">
      <c r="A8" s="18" t="s">
        <v>65</v>
      </c>
      <c r="B8" s="29" t="s">
        <v>72</v>
      </c>
      <c r="C8" s="29">
        <v>4</v>
      </c>
      <c r="D8" s="7" t="s">
        <v>46</v>
      </c>
      <c r="P8" s="20" t="s">
        <v>6</v>
      </c>
      <c r="Q8" s="22" t="s">
        <v>80</v>
      </c>
      <c r="R8" s="4"/>
      <c r="S8" s="4"/>
    </row>
    <row r="9" spans="1:19" ht="16.5" thickBot="1" x14ac:dyDescent="0.3">
      <c r="A9" s="18" t="s">
        <v>66</v>
      </c>
      <c r="B9" s="29" t="s">
        <v>73</v>
      </c>
      <c r="C9" s="29">
        <v>3</v>
      </c>
      <c r="D9" s="7" t="s">
        <v>46</v>
      </c>
      <c r="P9" s="20" t="s">
        <v>7</v>
      </c>
      <c r="Q9" s="22" t="s">
        <v>81</v>
      </c>
      <c r="R9" s="4"/>
      <c r="S9" s="4"/>
    </row>
    <row r="10" spans="1:19" ht="16.5" thickBot="1" x14ac:dyDescent="0.3">
      <c r="B10" s="13" t="s">
        <v>43</v>
      </c>
      <c r="C10" s="39">
        <f>SUM(C3:C9)</f>
        <v>42</v>
      </c>
      <c r="D10" s="40" t="s">
        <v>94</v>
      </c>
      <c r="G10" s="4"/>
      <c r="H10" s="4"/>
      <c r="I10" s="4"/>
      <c r="J10" s="4"/>
      <c r="K10" s="4"/>
      <c r="P10" s="20" t="s">
        <v>8</v>
      </c>
      <c r="Q10" s="22" t="s">
        <v>82</v>
      </c>
      <c r="R10" s="4"/>
      <c r="S10" s="4"/>
    </row>
    <row r="11" spans="1:19" ht="16.5" thickBot="1" x14ac:dyDescent="0.3">
      <c r="G11" s="4"/>
      <c r="H11" s="4"/>
      <c r="I11" s="4"/>
      <c r="J11" s="4"/>
      <c r="K11" s="4"/>
      <c r="P11" s="20" t="s">
        <v>9</v>
      </c>
      <c r="Q11" s="22" t="s">
        <v>83</v>
      </c>
      <c r="R11" s="4"/>
      <c r="S11" s="4"/>
    </row>
    <row r="12" spans="1:19" ht="16.5" thickBot="1" x14ac:dyDescent="0.3">
      <c r="A12" s="1" t="s">
        <v>47</v>
      </c>
      <c r="G12" s="15"/>
      <c r="J12" s="15"/>
      <c r="P12" s="20" t="s">
        <v>10</v>
      </c>
      <c r="Q12" s="22" t="s">
        <v>84</v>
      </c>
      <c r="R12" s="4"/>
      <c r="S12" s="4"/>
    </row>
    <row r="13" spans="1:19" ht="16.5" thickBot="1" x14ac:dyDescent="0.3">
      <c r="A13" s="16" t="s">
        <v>1</v>
      </c>
      <c r="B13" s="17" t="s">
        <v>48</v>
      </c>
      <c r="D13" s="16" t="s">
        <v>2</v>
      </c>
      <c r="E13" s="17" t="s">
        <v>48</v>
      </c>
      <c r="G13" s="16" t="s">
        <v>3</v>
      </c>
      <c r="H13" s="17" t="s">
        <v>48</v>
      </c>
      <c r="J13" s="16" t="s">
        <v>4</v>
      </c>
      <c r="K13" s="17" t="s">
        <v>48</v>
      </c>
      <c r="M13" s="16" t="s">
        <v>64</v>
      </c>
      <c r="N13" s="17" t="s">
        <v>48</v>
      </c>
      <c r="P13" s="20" t="s">
        <v>11</v>
      </c>
      <c r="Q13" s="22" t="s">
        <v>85</v>
      </c>
      <c r="R13" s="4"/>
      <c r="S13" s="4"/>
    </row>
    <row r="14" spans="1:19" ht="16.5" thickBot="1" x14ac:dyDescent="0.3">
      <c r="A14" s="18" t="s">
        <v>75</v>
      </c>
      <c r="B14" s="7">
        <v>4</v>
      </c>
      <c r="D14" s="18" t="s">
        <v>75</v>
      </c>
      <c r="E14" s="7">
        <v>4</v>
      </c>
      <c r="G14" s="18" t="s">
        <v>75</v>
      </c>
      <c r="H14" s="7">
        <v>4</v>
      </c>
      <c r="J14" s="18" t="s">
        <v>75</v>
      </c>
      <c r="K14" s="7">
        <v>4</v>
      </c>
      <c r="M14" s="18" t="s">
        <v>75</v>
      </c>
      <c r="N14" s="7">
        <v>4</v>
      </c>
      <c r="P14" s="20" t="s">
        <v>12</v>
      </c>
      <c r="Q14" s="22" t="s">
        <v>86</v>
      </c>
      <c r="R14" s="4"/>
      <c r="S14" s="4"/>
    </row>
    <row r="15" spans="1:19" ht="16.5" thickBot="1" x14ac:dyDescent="0.3">
      <c r="A15" s="18" t="s">
        <v>76</v>
      </c>
      <c r="B15" s="7">
        <v>3</v>
      </c>
      <c r="D15" s="18" t="s">
        <v>76</v>
      </c>
      <c r="E15" s="7">
        <v>3</v>
      </c>
      <c r="G15" s="18" t="s">
        <v>76</v>
      </c>
      <c r="H15" s="7">
        <v>3</v>
      </c>
      <c r="J15" s="18" t="s">
        <v>76</v>
      </c>
      <c r="K15" s="7">
        <v>3</v>
      </c>
      <c r="M15" s="18" t="s">
        <v>76</v>
      </c>
      <c r="N15" s="7">
        <v>3</v>
      </c>
      <c r="P15" s="20" t="s">
        <v>13</v>
      </c>
      <c r="Q15" s="22" t="s">
        <v>87</v>
      </c>
      <c r="R15" s="4"/>
      <c r="S15" s="4"/>
    </row>
    <row r="16" spans="1:19" ht="16.5" thickBot="1" x14ac:dyDescent="0.3">
      <c r="A16" s="18" t="s">
        <v>77</v>
      </c>
      <c r="B16" s="7">
        <v>2</v>
      </c>
      <c r="D16" s="18" t="s">
        <v>77</v>
      </c>
      <c r="E16" s="7">
        <v>2</v>
      </c>
      <c r="G16" s="18" t="s">
        <v>77</v>
      </c>
      <c r="H16" s="7">
        <v>2</v>
      </c>
      <c r="J16" s="18" t="s">
        <v>77</v>
      </c>
      <c r="K16" s="7">
        <v>2</v>
      </c>
      <c r="M16" s="18" t="s">
        <v>77</v>
      </c>
      <c r="N16" s="7">
        <v>2</v>
      </c>
      <c r="P16" s="20" t="s">
        <v>14</v>
      </c>
      <c r="Q16" s="22" t="s">
        <v>88</v>
      </c>
      <c r="R16" s="4"/>
      <c r="S16" s="4"/>
    </row>
    <row r="17" spans="1:19" ht="16.5" thickBot="1" x14ac:dyDescent="0.3">
      <c r="A17" s="18" t="s">
        <v>78</v>
      </c>
      <c r="B17" s="7">
        <v>1</v>
      </c>
      <c r="D17" s="18" t="s">
        <v>78</v>
      </c>
      <c r="E17" s="7">
        <v>1</v>
      </c>
      <c r="G17" s="18" t="s">
        <v>78</v>
      </c>
      <c r="H17" s="7">
        <v>1</v>
      </c>
      <c r="J17" s="18" t="s">
        <v>78</v>
      </c>
      <c r="K17" s="7">
        <v>1</v>
      </c>
      <c r="M17" s="18" t="s">
        <v>78</v>
      </c>
      <c r="N17" s="7">
        <v>1</v>
      </c>
      <c r="P17" s="20" t="s">
        <v>15</v>
      </c>
      <c r="Q17" s="22" t="s">
        <v>89</v>
      </c>
      <c r="R17" s="4"/>
      <c r="S17" s="4"/>
    </row>
    <row r="18" spans="1:19" ht="16.5" thickBot="1" x14ac:dyDescent="0.3">
      <c r="G18" s="4"/>
      <c r="H18" s="4"/>
      <c r="I18" s="4"/>
      <c r="J18" s="4"/>
      <c r="K18" s="4"/>
      <c r="P18" s="20" t="s">
        <v>16</v>
      </c>
      <c r="Q18" s="22" t="s">
        <v>90</v>
      </c>
      <c r="R18" s="4"/>
      <c r="S18" s="4"/>
    </row>
    <row r="19" spans="1:19" ht="16.5" thickBot="1" x14ac:dyDescent="0.3">
      <c r="A19" s="16" t="s">
        <v>65</v>
      </c>
      <c r="B19" s="17" t="s">
        <v>48</v>
      </c>
      <c r="D19" s="16" t="s">
        <v>66</v>
      </c>
      <c r="E19" s="17" t="s">
        <v>48</v>
      </c>
      <c r="P19" s="20" t="s">
        <v>17</v>
      </c>
      <c r="Q19" s="22" t="s">
        <v>91</v>
      </c>
      <c r="R19" s="4"/>
      <c r="S19" s="4"/>
    </row>
    <row r="20" spans="1:19" ht="16.5" thickBot="1" x14ac:dyDescent="0.3">
      <c r="A20" s="18" t="s">
        <v>75</v>
      </c>
      <c r="B20" s="7">
        <v>4</v>
      </c>
      <c r="D20" s="18" t="s">
        <v>75</v>
      </c>
      <c r="E20" s="7">
        <v>4</v>
      </c>
      <c r="P20" s="20" t="s">
        <v>18</v>
      </c>
      <c r="Q20" s="22" t="s">
        <v>92</v>
      </c>
      <c r="R20" s="4"/>
      <c r="S20" s="4"/>
    </row>
    <row r="21" spans="1:19" ht="16.5" thickBot="1" x14ac:dyDescent="0.3">
      <c r="A21" s="18" t="s">
        <v>76</v>
      </c>
      <c r="B21" s="7">
        <v>3</v>
      </c>
      <c r="D21" s="18" t="s">
        <v>76</v>
      </c>
      <c r="E21" s="7">
        <v>3</v>
      </c>
      <c r="P21" s="20" t="s">
        <v>19</v>
      </c>
      <c r="Q21" s="22" t="s">
        <v>93</v>
      </c>
      <c r="R21" s="4"/>
      <c r="S21" s="4"/>
    </row>
    <row r="22" spans="1:19" x14ac:dyDescent="0.25">
      <c r="A22" s="18" t="s">
        <v>77</v>
      </c>
      <c r="B22" s="7">
        <v>2</v>
      </c>
      <c r="D22" s="18" t="s">
        <v>77</v>
      </c>
      <c r="E22" s="7">
        <v>2</v>
      </c>
    </row>
    <row r="23" spans="1:19" x14ac:dyDescent="0.25">
      <c r="A23" s="18" t="s">
        <v>78</v>
      </c>
      <c r="B23" s="7">
        <v>1</v>
      </c>
      <c r="D23" s="18" t="s">
        <v>78</v>
      </c>
      <c r="E23" s="7">
        <v>1</v>
      </c>
    </row>
    <row r="26" spans="1:19" ht="16.5" thickBot="1" x14ac:dyDescent="0.3">
      <c r="A26" s="8" t="s">
        <v>49</v>
      </c>
      <c r="J26" s="8" t="s">
        <v>50</v>
      </c>
    </row>
    <row r="27" spans="1:19" ht="16.5" thickBot="1" x14ac:dyDescent="0.3">
      <c r="A27" s="2" t="s">
        <v>0</v>
      </c>
      <c r="B27" s="9" t="s">
        <v>1</v>
      </c>
      <c r="C27" s="10" t="s">
        <v>2</v>
      </c>
      <c r="D27" s="10" t="s">
        <v>3</v>
      </c>
      <c r="E27" s="10" t="s">
        <v>4</v>
      </c>
      <c r="F27" s="10" t="s">
        <v>64</v>
      </c>
      <c r="G27" s="10" t="s">
        <v>65</v>
      </c>
      <c r="H27" s="10" t="s">
        <v>66</v>
      </c>
      <c r="J27" s="6" t="s">
        <v>0</v>
      </c>
      <c r="K27" s="19" t="s">
        <v>1</v>
      </c>
      <c r="L27" s="19" t="s">
        <v>2</v>
      </c>
      <c r="M27" s="19" t="s">
        <v>3</v>
      </c>
      <c r="N27" s="19" t="s">
        <v>4</v>
      </c>
      <c r="O27" s="19" t="s">
        <v>64</v>
      </c>
      <c r="P27" s="19" t="s">
        <v>65</v>
      </c>
      <c r="Q27" s="19" t="s">
        <v>66</v>
      </c>
    </row>
    <row r="28" spans="1:19" ht="16.5" thickBot="1" x14ac:dyDescent="0.3">
      <c r="A28" s="11" t="s">
        <v>5</v>
      </c>
      <c r="B28" s="12">
        <f t="shared" ref="B28:B42" si="0">IF(K28="A",4,IF(K28="B",3,IF(K28="C",2,IF(K28="D",1,0))))</f>
        <v>2</v>
      </c>
      <c r="C28" s="12">
        <f t="shared" ref="C28:C42" si="1">IF(L28="A",4,IF(L28="B",3,IF(L28="C",2,IF(L28="D",1,0))))</f>
        <v>3</v>
      </c>
      <c r="D28" s="12">
        <f t="shared" ref="D28:D42" si="2">IF(M28="A",4,IF(M28="B",3,IF(M28="C",2,IF(M28="D",1,0))))</f>
        <v>3</v>
      </c>
      <c r="E28" s="12">
        <f t="shared" ref="E28:E42" si="3">IF(N28="A",4,IF(N28="B",3,IF(N28="C",2,IF(N28="D",1,0))))</f>
        <v>3</v>
      </c>
      <c r="F28" s="12">
        <f t="shared" ref="F28:F42" si="4">IF(O28="A",4,IF(O28="B",3,IF(O28="C",2,IF(O28="D",1,0))))</f>
        <v>4</v>
      </c>
      <c r="G28" s="12">
        <f t="shared" ref="G28:G42" si="5">IF(P28="A",4,IF(P28="B",3,IF(P28="C",2,IF(P28="D",1,0))))</f>
        <v>4</v>
      </c>
      <c r="H28" s="12">
        <f t="shared" ref="H28:H42" si="6">IF(Q28="A",4,IF(Q28="B",3,IF(Q28="C",2,IF(Q28="D",1,0))))</f>
        <v>3</v>
      </c>
      <c r="J28" s="20" t="s">
        <v>5</v>
      </c>
      <c r="K28" s="5" t="s">
        <v>77</v>
      </c>
      <c r="L28" s="7" t="s">
        <v>76</v>
      </c>
      <c r="M28" s="21" t="s">
        <v>76</v>
      </c>
      <c r="N28" s="7" t="s">
        <v>76</v>
      </c>
      <c r="O28" s="28" t="s">
        <v>75</v>
      </c>
      <c r="P28" s="28" t="s">
        <v>75</v>
      </c>
      <c r="Q28" s="28" t="s">
        <v>76</v>
      </c>
    </row>
    <row r="29" spans="1:19" ht="16.5" thickBot="1" x14ac:dyDescent="0.3">
      <c r="A29" s="11" t="s">
        <v>6</v>
      </c>
      <c r="B29" s="12">
        <f t="shared" si="0"/>
        <v>3</v>
      </c>
      <c r="C29" s="12">
        <f t="shared" si="1"/>
        <v>4</v>
      </c>
      <c r="D29" s="12">
        <f t="shared" si="2"/>
        <v>2</v>
      </c>
      <c r="E29" s="12">
        <f t="shared" si="3"/>
        <v>4</v>
      </c>
      <c r="F29" s="12">
        <f t="shared" si="4"/>
        <v>4</v>
      </c>
      <c r="G29" s="12">
        <f t="shared" si="5"/>
        <v>3</v>
      </c>
      <c r="H29" s="12">
        <f t="shared" si="6"/>
        <v>4</v>
      </c>
      <c r="J29" s="20" t="s">
        <v>6</v>
      </c>
      <c r="K29" s="5" t="s">
        <v>76</v>
      </c>
      <c r="L29" s="7" t="s">
        <v>75</v>
      </c>
      <c r="M29" s="21" t="s">
        <v>77</v>
      </c>
      <c r="N29" s="7" t="s">
        <v>75</v>
      </c>
      <c r="O29" s="28" t="s">
        <v>75</v>
      </c>
      <c r="P29" s="28" t="s">
        <v>76</v>
      </c>
      <c r="Q29" s="28" t="s">
        <v>75</v>
      </c>
    </row>
    <row r="30" spans="1:19" ht="16.5" thickBot="1" x14ac:dyDescent="0.3">
      <c r="A30" s="11" t="s">
        <v>7</v>
      </c>
      <c r="B30" s="12">
        <f t="shared" si="0"/>
        <v>3</v>
      </c>
      <c r="C30" s="12">
        <f t="shared" si="1"/>
        <v>4</v>
      </c>
      <c r="D30" s="12">
        <f t="shared" si="2"/>
        <v>3</v>
      </c>
      <c r="E30" s="12">
        <f t="shared" si="3"/>
        <v>4</v>
      </c>
      <c r="F30" s="12">
        <f t="shared" si="4"/>
        <v>4</v>
      </c>
      <c r="G30" s="12">
        <f t="shared" si="5"/>
        <v>4</v>
      </c>
      <c r="H30" s="12">
        <f t="shared" si="6"/>
        <v>4</v>
      </c>
      <c r="J30" s="20" t="s">
        <v>7</v>
      </c>
      <c r="K30" s="5" t="s">
        <v>76</v>
      </c>
      <c r="L30" s="7" t="s">
        <v>75</v>
      </c>
      <c r="M30" s="21" t="s">
        <v>76</v>
      </c>
      <c r="N30" s="7" t="s">
        <v>75</v>
      </c>
      <c r="O30" s="28" t="s">
        <v>75</v>
      </c>
      <c r="P30" s="28" t="s">
        <v>75</v>
      </c>
      <c r="Q30" s="28" t="s">
        <v>75</v>
      </c>
    </row>
    <row r="31" spans="1:19" ht="16.5" thickBot="1" x14ac:dyDescent="0.3">
      <c r="A31" s="11" t="s">
        <v>8</v>
      </c>
      <c r="B31" s="12">
        <f t="shared" si="0"/>
        <v>2</v>
      </c>
      <c r="C31" s="12">
        <f t="shared" si="1"/>
        <v>3</v>
      </c>
      <c r="D31" s="12">
        <f t="shared" si="2"/>
        <v>3</v>
      </c>
      <c r="E31" s="12">
        <f t="shared" si="3"/>
        <v>4</v>
      </c>
      <c r="F31" s="12">
        <f t="shared" si="4"/>
        <v>3</v>
      </c>
      <c r="G31" s="12">
        <f t="shared" si="5"/>
        <v>4</v>
      </c>
      <c r="H31" s="12">
        <f t="shared" si="6"/>
        <v>3</v>
      </c>
      <c r="J31" s="20" t="s">
        <v>8</v>
      </c>
      <c r="K31" s="5" t="s">
        <v>77</v>
      </c>
      <c r="L31" s="7" t="s">
        <v>76</v>
      </c>
      <c r="M31" s="21" t="s">
        <v>76</v>
      </c>
      <c r="N31" s="7" t="s">
        <v>75</v>
      </c>
      <c r="O31" s="28" t="s">
        <v>76</v>
      </c>
      <c r="P31" s="28" t="s">
        <v>75</v>
      </c>
      <c r="Q31" s="28" t="s">
        <v>76</v>
      </c>
    </row>
    <row r="32" spans="1:19" ht="16.5" thickBot="1" x14ac:dyDescent="0.3">
      <c r="A32" s="11" t="s">
        <v>9</v>
      </c>
      <c r="B32" s="12">
        <f t="shared" si="0"/>
        <v>3</v>
      </c>
      <c r="C32" s="12">
        <f t="shared" si="1"/>
        <v>3</v>
      </c>
      <c r="D32" s="12">
        <f t="shared" si="2"/>
        <v>3</v>
      </c>
      <c r="E32" s="12">
        <f t="shared" si="3"/>
        <v>4</v>
      </c>
      <c r="F32" s="12">
        <f t="shared" si="4"/>
        <v>4</v>
      </c>
      <c r="G32" s="12">
        <f t="shared" si="5"/>
        <v>4</v>
      </c>
      <c r="H32" s="12">
        <f t="shared" si="6"/>
        <v>3</v>
      </c>
      <c r="J32" s="20" t="s">
        <v>9</v>
      </c>
      <c r="K32" s="5" t="s">
        <v>76</v>
      </c>
      <c r="L32" s="7" t="s">
        <v>76</v>
      </c>
      <c r="M32" s="21" t="s">
        <v>76</v>
      </c>
      <c r="N32" s="7" t="s">
        <v>75</v>
      </c>
      <c r="O32" s="28" t="s">
        <v>75</v>
      </c>
      <c r="P32" s="28" t="s">
        <v>75</v>
      </c>
      <c r="Q32" s="28" t="s">
        <v>76</v>
      </c>
    </row>
    <row r="33" spans="1:17" ht="16.5" thickBot="1" x14ac:dyDescent="0.3">
      <c r="A33" s="11" t="s">
        <v>10</v>
      </c>
      <c r="B33" s="12">
        <f t="shared" si="0"/>
        <v>3</v>
      </c>
      <c r="C33" s="12">
        <f t="shared" si="1"/>
        <v>2</v>
      </c>
      <c r="D33" s="12">
        <f t="shared" si="2"/>
        <v>2</v>
      </c>
      <c r="E33" s="12">
        <f t="shared" si="3"/>
        <v>4</v>
      </c>
      <c r="F33" s="12">
        <f t="shared" si="4"/>
        <v>4</v>
      </c>
      <c r="G33" s="12">
        <f t="shared" si="5"/>
        <v>4</v>
      </c>
      <c r="H33" s="12">
        <f t="shared" si="6"/>
        <v>3</v>
      </c>
      <c r="J33" s="20" t="s">
        <v>10</v>
      </c>
      <c r="K33" s="5" t="s">
        <v>76</v>
      </c>
      <c r="L33" s="7" t="s">
        <v>77</v>
      </c>
      <c r="M33" s="21" t="s">
        <v>77</v>
      </c>
      <c r="N33" s="7" t="s">
        <v>75</v>
      </c>
      <c r="O33" s="28" t="s">
        <v>75</v>
      </c>
      <c r="P33" s="28" t="s">
        <v>75</v>
      </c>
      <c r="Q33" s="28" t="s">
        <v>76</v>
      </c>
    </row>
    <row r="34" spans="1:17" ht="16.5" thickBot="1" x14ac:dyDescent="0.3">
      <c r="A34" s="11" t="s">
        <v>11</v>
      </c>
      <c r="B34" s="12">
        <f t="shared" si="0"/>
        <v>2</v>
      </c>
      <c r="C34" s="12">
        <f t="shared" si="1"/>
        <v>1</v>
      </c>
      <c r="D34" s="12">
        <f t="shared" si="2"/>
        <v>2</v>
      </c>
      <c r="E34" s="12">
        <f t="shared" si="3"/>
        <v>3</v>
      </c>
      <c r="F34" s="12">
        <f t="shared" si="4"/>
        <v>4</v>
      </c>
      <c r="G34" s="12">
        <f t="shared" si="5"/>
        <v>3</v>
      </c>
      <c r="H34" s="12">
        <f t="shared" si="6"/>
        <v>4</v>
      </c>
      <c r="J34" s="20" t="s">
        <v>11</v>
      </c>
      <c r="K34" s="5" t="s">
        <v>77</v>
      </c>
      <c r="L34" s="7" t="s">
        <v>78</v>
      </c>
      <c r="M34" s="21" t="s">
        <v>77</v>
      </c>
      <c r="N34" s="7" t="s">
        <v>76</v>
      </c>
      <c r="O34" s="28" t="s">
        <v>75</v>
      </c>
      <c r="P34" s="28" t="s">
        <v>76</v>
      </c>
      <c r="Q34" s="28" t="s">
        <v>75</v>
      </c>
    </row>
    <row r="35" spans="1:17" ht="16.5" thickBot="1" x14ac:dyDescent="0.3">
      <c r="A35" s="11" t="s">
        <v>12</v>
      </c>
      <c r="B35" s="12">
        <f t="shared" si="0"/>
        <v>4</v>
      </c>
      <c r="C35" s="12">
        <f t="shared" si="1"/>
        <v>3</v>
      </c>
      <c r="D35" s="12">
        <f t="shared" si="2"/>
        <v>4</v>
      </c>
      <c r="E35" s="12">
        <f t="shared" si="3"/>
        <v>4</v>
      </c>
      <c r="F35" s="12">
        <f t="shared" si="4"/>
        <v>3</v>
      </c>
      <c r="G35" s="12">
        <f t="shared" si="5"/>
        <v>3</v>
      </c>
      <c r="H35" s="12">
        <f t="shared" si="6"/>
        <v>3</v>
      </c>
      <c r="J35" s="20" t="s">
        <v>12</v>
      </c>
      <c r="K35" s="5" t="s">
        <v>75</v>
      </c>
      <c r="L35" s="7" t="s">
        <v>76</v>
      </c>
      <c r="M35" s="21" t="s">
        <v>75</v>
      </c>
      <c r="N35" s="7" t="s">
        <v>75</v>
      </c>
      <c r="O35" s="28" t="s">
        <v>76</v>
      </c>
      <c r="P35" s="28" t="s">
        <v>76</v>
      </c>
      <c r="Q35" s="28" t="s">
        <v>76</v>
      </c>
    </row>
    <row r="36" spans="1:17" ht="16.5" thickBot="1" x14ac:dyDescent="0.3">
      <c r="A36" s="11" t="s">
        <v>13</v>
      </c>
      <c r="B36" s="12">
        <f t="shared" si="0"/>
        <v>4</v>
      </c>
      <c r="C36" s="12">
        <f t="shared" si="1"/>
        <v>4</v>
      </c>
      <c r="D36" s="12">
        <f t="shared" si="2"/>
        <v>3</v>
      </c>
      <c r="E36" s="12">
        <f t="shared" si="3"/>
        <v>4</v>
      </c>
      <c r="F36" s="12">
        <f t="shared" si="4"/>
        <v>3</v>
      </c>
      <c r="G36" s="12">
        <f t="shared" si="5"/>
        <v>2</v>
      </c>
      <c r="H36" s="12">
        <f t="shared" si="6"/>
        <v>3</v>
      </c>
      <c r="J36" s="20" t="s">
        <v>13</v>
      </c>
      <c r="K36" s="5" t="s">
        <v>75</v>
      </c>
      <c r="L36" s="7" t="s">
        <v>75</v>
      </c>
      <c r="M36" s="21" t="s">
        <v>76</v>
      </c>
      <c r="N36" s="7" t="s">
        <v>75</v>
      </c>
      <c r="O36" s="28" t="s">
        <v>76</v>
      </c>
      <c r="P36" s="28" t="s">
        <v>77</v>
      </c>
      <c r="Q36" s="28" t="s">
        <v>76</v>
      </c>
    </row>
    <row r="37" spans="1:17" ht="16.5" thickBot="1" x14ac:dyDescent="0.3">
      <c r="A37" s="11" t="s">
        <v>14</v>
      </c>
      <c r="B37" s="12">
        <f t="shared" si="0"/>
        <v>2</v>
      </c>
      <c r="C37" s="12">
        <f t="shared" si="1"/>
        <v>2</v>
      </c>
      <c r="D37" s="12">
        <f t="shared" si="2"/>
        <v>3</v>
      </c>
      <c r="E37" s="12">
        <f t="shared" si="3"/>
        <v>2</v>
      </c>
      <c r="F37" s="12">
        <f t="shared" si="4"/>
        <v>3</v>
      </c>
      <c r="G37" s="12">
        <f t="shared" si="5"/>
        <v>2</v>
      </c>
      <c r="H37" s="12">
        <f t="shared" si="6"/>
        <v>2</v>
      </c>
      <c r="J37" s="20" t="s">
        <v>14</v>
      </c>
      <c r="K37" s="5" t="s">
        <v>77</v>
      </c>
      <c r="L37" s="7" t="s">
        <v>77</v>
      </c>
      <c r="M37" s="21" t="s">
        <v>76</v>
      </c>
      <c r="N37" s="7" t="s">
        <v>77</v>
      </c>
      <c r="O37" s="28" t="s">
        <v>76</v>
      </c>
      <c r="P37" s="28" t="s">
        <v>77</v>
      </c>
      <c r="Q37" s="28" t="s">
        <v>77</v>
      </c>
    </row>
    <row r="38" spans="1:17" ht="16.5" thickBot="1" x14ac:dyDescent="0.3">
      <c r="A38" s="11" t="s">
        <v>15</v>
      </c>
      <c r="B38" s="12">
        <f t="shared" si="0"/>
        <v>3</v>
      </c>
      <c r="C38" s="12">
        <f t="shared" si="1"/>
        <v>4</v>
      </c>
      <c r="D38" s="12">
        <f t="shared" si="2"/>
        <v>2</v>
      </c>
      <c r="E38" s="12">
        <f t="shared" si="3"/>
        <v>4</v>
      </c>
      <c r="F38" s="12">
        <f t="shared" si="4"/>
        <v>3</v>
      </c>
      <c r="G38" s="12">
        <f t="shared" si="5"/>
        <v>3</v>
      </c>
      <c r="H38" s="12">
        <f t="shared" si="6"/>
        <v>4</v>
      </c>
      <c r="J38" s="20" t="s">
        <v>15</v>
      </c>
      <c r="K38" s="5" t="s">
        <v>76</v>
      </c>
      <c r="L38" s="7" t="s">
        <v>75</v>
      </c>
      <c r="M38" s="21" t="s">
        <v>77</v>
      </c>
      <c r="N38" s="7" t="s">
        <v>75</v>
      </c>
      <c r="O38" s="28" t="s">
        <v>76</v>
      </c>
      <c r="P38" s="28" t="s">
        <v>76</v>
      </c>
      <c r="Q38" s="28" t="s">
        <v>75</v>
      </c>
    </row>
    <row r="39" spans="1:17" ht="16.5" thickBot="1" x14ac:dyDescent="0.3">
      <c r="A39" s="11" t="s">
        <v>16</v>
      </c>
      <c r="B39" s="12">
        <f t="shared" si="0"/>
        <v>2</v>
      </c>
      <c r="C39" s="12">
        <f t="shared" si="1"/>
        <v>3</v>
      </c>
      <c r="D39" s="12">
        <f t="shared" si="2"/>
        <v>3</v>
      </c>
      <c r="E39" s="12">
        <f t="shared" si="3"/>
        <v>4</v>
      </c>
      <c r="F39" s="12">
        <f t="shared" si="4"/>
        <v>3</v>
      </c>
      <c r="G39" s="12">
        <f t="shared" si="5"/>
        <v>3</v>
      </c>
      <c r="H39" s="12">
        <f t="shared" si="6"/>
        <v>1</v>
      </c>
      <c r="J39" s="20" t="s">
        <v>16</v>
      </c>
      <c r="K39" s="5" t="s">
        <v>77</v>
      </c>
      <c r="L39" s="7" t="s">
        <v>76</v>
      </c>
      <c r="M39" s="21" t="s">
        <v>76</v>
      </c>
      <c r="N39" s="7" t="s">
        <v>75</v>
      </c>
      <c r="O39" s="28" t="s">
        <v>76</v>
      </c>
      <c r="P39" s="28" t="s">
        <v>76</v>
      </c>
      <c r="Q39" s="28" t="s">
        <v>78</v>
      </c>
    </row>
    <row r="40" spans="1:17" ht="16.5" thickBot="1" x14ac:dyDescent="0.3">
      <c r="A40" s="11" t="s">
        <v>17</v>
      </c>
      <c r="B40" s="12">
        <f t="shared" si="0"/>
        <v>3</v>
      </c>
      <c r="C40" s="12">
        <f t="shared" si="1"/>
        <v>1</v>
      </c>
      <c r="D40" s="12">
        <f t="shared" si="2"/>
        <v>3</v>
      </c>
      <c r="E40" s="12">
        <f t="shared" si="3"/>
        <v>3</v>
      </c>
      <c r="F40" s="12">
        <f t="shared" si="4"/>
        <v>3</v>
      </c>
      <c r="G40" s="12">
        <f t="shared" si="5"/>
        <v>2</v>
      </c>
      <c r="H40" s="12">
        <f t="shared" si="6"/>
        <v>4</v>
      </c>
      <c r="J40" s="20" t="s">
        <v>17</v>
      </c>
      <c r="K40" s="5" t="s">
        <v>76</v>
      </c>
      <c r="L40" s="7" t="s">
        <v>78</v>
      </c>
      <c r="M40" s="21" t="s">
        <v>76</v>
      </c>
      <c r="N40" s="7" t="s">
        <v>76</v>
      </c>
      <c r="O40" s="28" t="s">
        <v>76</v>
      </c>
      <c r="P40" s="36" t="s">
        <v>77</v>
      </c>
      <c r="Q40" s="28" t="s">
        <v>75</v>
      </c>
    </row>
    <row r="41" spans="1:17" ht="16.5" thickBot="1" x14ac:dyDescent="0.3">
      <c r="A41" s="11" t="s">
        <v>18</v>
      </c>
      <c r="B41" s="12">
        <f t="shared" si="0"/>
        <v>1</v>
      </c>
      <c r="C41" s="12">
        <f t="shared" si="1"/>
        <v>3</v>
      </c>
      <c r="D41" s="12">
        <f t="shared" si="2"/>
        <v>2</v>
      </c>
      <c r="E41" s="12">
        <f t="shared" si="3"/>
        <v>4</v>
      </c>
      <c r="F41" s="12">
        <f t="shared" si="4"/>
        <v>4</v>
      </c>
      <c r="G41" s="12">
        <f t="shared" si="5"/>
        <v>4</v>
      </c>
      <c r="H41" s="12">
        <f t="shared" si="6"/>
        <v>4</v>
      </c>
      <c r="J41" s="20" t="s">
        <v>18</v>
      </c>
      <c r="K41" s="5" t="s">
        <v>78</v>
      </c>
      <c r="L41" s="7" t="s">
        <v>76</v>
      </c>
      <c r="M41" s="21" t="s">
        <v>77</v>
      </c>
      <c r="N41" s="7" t="s">
        <v>75</v>
      </c>
      <c r="O41" s="28" t="s">
        <v>75</v>
      </c>
      <c r="P41" s="28" t="s">
        <v>75</v>
      </c>
      <c r="Q41" s="28" t="s">
        <v>75</v>
      </c>
    </row>
    <row r="42" spans="1:17" ht="16.5" thickBot="1" x14ac:dyDescent="0.3">
      <c r="A42" s="11" t="s">
        <v>19</v>
      </c>
      <c r="B42" s="12">
        <f t="shared" si="0"/>
        <v>3</v>
      </c>
      <c r="C42" s="12">
        <f t="shared" si="1"/>
        <v>2</v>
      </c>
      <c r="D42" s="12">
        <f t="shared" si="2"/>
        <v>3</v>
      </c>
      <c r="E42" s="12">
        <f t="shared" si="3"/>
        <v>4</v>
      </c>
      <c r="F42" s="12">
        <f t="shared" si="4"/>
        <v>3</v>
      </c>
      <c r="G42" s="12">
        <f t="shared" si="5"/>
        <v>4</v>
      </c>
      <c r="H42" s="12">
        <f t="shared" si="6"/>
        <v>3</v>
      </c>
      <c r="J42" s="20" t="s">
        <v>19</v>
      </c>
      <c r="K42" s="5" t="s">
        <v>76</v>
      </c>
      <c r="L42" s="7" t="s">
        <v>77</v>
      </c>
      <c r="M42" s="21" t="s">
        <v>76</v>
      </c>
      <c r="N42" s="7" t="s">
        <v>75</v>
      </c>
      <c r="O42" s="28" t="s">
        <v>76</v>
      </c>
      <c r="P42" s="28" t="s">
        <v>75</v>
      </c>
      <c r="Q42" s="28" t="s">
        <v>76</v>
      </c>
    </row>
    <row r="43" spans="1:17" ht="16.5" thickBot="1" x14ac:dyDescent="0.3">
      <c r="A43" s="11" t="s">
        <v>51</v>
      </c>
      <c r="B43" s="12"/>
      <c r="C43" s="12"/>
      <c r="D43" s="12"/>
      <c r="E43" s="12"/>
      <c r="J43" s="20" t="s">
        <v>51</v>
      </c>
      <c r="K43" s="34"/>
      <c r="L43" s="13"/>
      <c r="M43" s="35"/>
      <c r="N43" s="13"/>
    </row>
    <row r="44" spans="1:17" ht="16.5" thickBot="1" x14ac:dyDescent="0.3">
      <c r="A44" s="11" t="s">
        <v>52</v>
      </c>
      <c r="B44" s="12"/>
      <c r="C44" s="12"/>
      <c r="D44" s="12"/>
      <c r="E44" s="12"/>
      <c r="J44" s="20" t="s">
        <v>52</v>
      </c>
      <c r="K44" s="5"/>
      <c r="L44" s="7"/>
      <c r="M44" s="21"/>
      <c r="N44" s="7"/>
    </row>
    <row r="45" spans="1:17" ht="16.5" thickBot="1" x14ac:dyDescent="0.3">
      <c r="A45" s="11" t="s">
        <v>53</v>
      </c>
      <c r="B45" s="12"/>
      <c r="C45" s="12"/>
      <c r="D45" s="12"/>
      <c r="E45" s="12"/>
      <c r="J45" s="20" t="s">
        <v>53</v>
      </c>
      <c r="K45" s="5"/>
      <c r="L45" s="7"/>
      <c r="M45" s="21"/>
      <c r="N45" s="7"/>
    </row>
    <row r="46" spans="1:17" ht="16.5" thickBot="1" x14ac:dyDescent="0.3">
      <c r="A46" s="11" t="s">
        <v>54</v>
      </c>
      <c r="B46" s="12"/>
      <c r="C46" s="12"/>
      <c r="D46" s="12"/>
      <c r="E46" s="12"/>
      <c r="J46" s="20" t="s">
        <v>54</v>
      </c>
      <c r="K46" s="5"/>
      <c r="L46" s="7"/>
      <c r="M46" s="21"/>
      <c r="N46" s="7"/>
    </row>
    <row r="47" spans="1:17" ht="16.5" thickBot="1" x14ac:dyDescent="0.3">
      <c r="A47" s="11" t="s">
        <v>55</v>
      </c>
      <c r="B47" s="12"/>
      <c r="C47" s="12"/>
      <c r="D47" s="12"/>
      <c r="E47" s="12"/>
      <c r="J47" s="20" t="s">
        <v>55</v>
      </c>
      <c r="K47" s="5"/>
      <c r="L47" s="7"/>
      <c r="M47" s="21"/>
      <c r="N47" s="7"/>
    </row>
    <row r="48" spans="1:17" ht="16.5" thickBot="1" x14ac:dyDescent="0.3">
      <c r="A48" s="11" t="s">
        <v>56</v>
      </c>
      <c r="B48" s="12"/>
      <c r="C48" s="12"/>
      <c r="D48" s="12"/>
      <c r="E48" s="12"/>
      <c r="J48" s="20" t="s">
        <v>56</v>
      </c>
      <c r="K48" s="5"/>
      <c r="L48" s="7"/>
      <c r="M48" s="21"/>
      <c r="N48" s="7"/>
    </row>
    <row r="49" spans="1:15" ht="16.5" thickBot="1" x14ac:dyDescent="0.3">
      <c r="A49" s="11" t="s">
        <v>57</v>
      </c>
      <c r="B49" s="12"/>
      <c r="C49" s="12"/>
      <c r="D49" s="12"/>
      <c r="E49" s="12"/>
      <c r="J49" s="20" t="s">
        <v>57</v>
      </c>
      <c r="K49" s="5"/>
      <c r="L49" s="7"/>
      <c r="M49" s="21"/>
      <c r="N49" s="7"/>
    </row>
    <row r="50" spans="1:15" ht="16.5" thickBot="1" x14ac:dyDescent="0.3">
      <c r="A50" s="11" t="s">
        <v>58</v>
      </c>
      <c r="B50" s="12"/>
      <c r="C50" s="12"/>
      <c r="D50" s="12"/>
      <c r="E50" s="12"/>
      <c r="J50" s="20" t="s">
        <v>58</v>
      </c>
      <c r="K50" s="5"/>
      <c r="L50" s="7"/>
      <c r="M50" s="21"/>
      <c r="N50" s="7"/>
    </row>
    <row r="51" spans="1:15" ht="16.5" thickBot="1" x14ac:dyDescent="0.3">
      <c r="A51" s="11" t="s">
        <v>59</v>
      </c>
      <c r="B51" s="12"/>
      <c r="C51" s="12"/>
      <c r="D51" s="12"/>
      <c r="E51" s="12"/>
      <c r="J51" s="20" t="s">
        <v>59</v>
      </c>
      <c r="K51" s="5"/>
      <c r="L51" s="7"/>
      <c r="M51" s="21"/>
      <c r="N51" s="7"/>
    </row>
    <row r="52" spans="1:15" ht="16.5" thickBot="1" x14ac:dyDescent="0.3">
      <c r="A52" s="11" t="s">
        <v>60</v>
      </c>
      <c r="B52" s="12"/>
      <c r="C52" s="12"/>
      <c r="D52" s="12"/>
      <c r="E52" s="12"/>
      <c r="J52" s="20" t="s">
        <v>60</v>
      </c>
      <c r="K52" s="5"/>
      <c r="L52" s="7"/>
      <c r="M52" s="21"/>
      <c r="N52" s="7"/>
    </row>
    <row r="53" spans="1:15" x14ac:dyDescent="0.25">
      <c r="M53"/>
      <c r="N53"/>
      <c r="O53"/>
    </row>
    <row r="54" spans="1:15" ht="16.5" thickBot="1" x14ac:dyDescent="0.3">
      <c r="A54" s="8" t="s">
        <v>61</v>
      </c>
      <c r="M54"/>
      <c r="N54"/>
      <c r="O54"/>
    </row>
    <row r="55" spans="1:15" ht="16.5" thickBot="1" x14ac:dyDescent="0.3">
      <c r="A55" s="2" t="s">
        <v>0</v>
      </c>
      <c r="B55" s="9" t="s">
        <v>1</v>
      </c>
      <c r="C55" s="10" t="s">
        <v>2</v>
      </c>
      <c r="D55" s="10" t="s">
        <v>3</v>
      </c>
      <c r="E55" s="10" t="s">
        <v>4</v>
      </c>
      <c r="F55" s="10" t="s">
        <v>64</v>
      </c>
      <c r="G55" s="10" t="s">
        <v>65</v>
      </c>
      <c r="H55" s="10" t="s">
        <v>66</v>
      </c>
      <c r="I55" s="1">
        <f>SQRT(C$28^2+C$29^2+C$30^2+C$31^2+C$32^2+C$33^2+C$34^2+C$35^2+C$36^2+C$37^2+C$38^2+C$39^2+C$40^2+C$41^2+C$42^2+C$43^2+C$44^2+C$45^2+C$46^2+C$47^2+C$48^2+C$49^2+C$50^2+C$51^2+C$52^2)</f>
        <v>11.489125293076057</v>
      </c>
      <c r="M55"/>
      <c r="N55"/>
      <c r="O55"/>
    </row>
    <row r="56" spans="1:15" ht="16.5" thickBot="1" x14ac:dyDescent="0.3">
      <c r="A56" s="11" t="s">
        <v>5</v>
      </c>
      <c r="B56" s="23">
        <f>B28/SQRT(B$28^2+B$29^2+B$30^2+B$31^2+B$32^2+B$33^2+B$34^2+B$35^2+B$36^2+B$37^2+B$38^2+B$39^2+B$40^2+B$41^2+B$42^2+B$43^2+B$44^2+B$45^2+B$46^2+B$47^2+B$48^2+B$49^2+B$50^2+B$51^2+B$52^2)</f>
        <v>0.18569533817705186</v>
      </c>
      <c r="C56" s="23">
        <f t="shared" ref="C56:H56" si="7">C28/SQRT(C$28^2+C$29^2+C$30^2+C$31^2+C$32^2+C$33^2+C$34^2+C$35^2+C$36^2+C$37^2+C$38^2+C$39^2+C$40^2+C$41^2+C$42^2+C$43^2+C$44^2+C$45^2+C$46^2+C$47^2+C$48^2+C$49^2+C$50^2+C$51^2+C$52^2)</f>
        <v>0.26111648393354675</v>
      </c>
      <c r="D56" s="23">
        <f t="shared" si="7"/>
        <v>0.27735009811261452</v>
      </c>
      <c r="E56" s="23">
        <f t="shared" si="7"/>
        <v>0.20851441405707474</v>
      </c>
      <c r="F56" s="23">
        <f t="shared" si="7"/>
        <v>0.29488391230979427</v>
      </c>
      <c r="G56" s="23">
        <f t="shared" si="7"/>
        <v>0.30769230769230771</v>
      </c>
      <c r="H56" s="23">
        <f t="shared" si="7"/>
        <v>0.23426064283290909</v>
      </c>
    </row>
    <row r="57" spans="1:15" ht="16.5" thickBot="1" x14ac:dyDescent="0.3">
      <c r="A57" s="11" t="s">
        <v>6</v>
      </c>
      <c r="B57" s="23">
        <f t="shared" ref="B57:H70" si="8">B29/SQRT(B$28^2+B$29^2+B$30^2+B$31^2+B$32^2+B$33^2+B$34^2+B$35^2+B$36^2+B$37^2+B$38^2+B$39^2+B$40^2+B$41^2+B$42^2+B$43^2+B$44^2+B$45^2+B$46^2+B$47^2+B$48^2+B$49^2+B$50^2+B$51^2+B$52^2)</f>
        <v>0.27854300726557779</v>
      </c>
      <c r="C57" s="23">
        <f t="shared" si="8"/>
        <v>0.3481553119113957</v>
      </c>
      <c r="D57" s="23">
        <f t="shared" si="8"/>
        <v>0.1849000654084097</v>
      </c>
      <c r="E57" s="23">
        <f t="shared" si="8"/>
        <v>0.27801921874276636</v>
      </c>
      <c r="F57" s="23">
        <f t="shared" si="8"/>
        <v>0.29488391230979427</v>
      </c>
      <c r="G57" s="23">
        <f t="shared" si="8"/>
        <v>0.23076923076923078</v>
      </c>
      <c r="H57" s="23">
        <f t="shared" si="8"/>
        <v>0.31234752377721214</v>
      </c>
    </row>
    <row r="58" spans="1:15" ht="16.5" thickBot="1" x14ac:dyDescent="0.3">
      <c r="A58" s="11" t="s">
        <v>7</v>
      </c>
      <c r="B58" s="23">
        <f t="shared" si="8"/>
        <v>0.27854300726557779</v>
      </c>
      <c r="C58" s="23">
        <f t="shared" si="8"/>
        <v>0.3481553119113957</v>
      </c>
      <c r="D58" s="23">
        <f t="shared" si="8"/>
        <v>0.27735009811261452</v>
      </c>
      <c r="E58" s="23">
        <f t="shared" si="8"/>
        <v>0.27801921874276636</v>
      </c>
      <c r="F58" s="23">
        <f t="shared" si="8"/>
        <v>0.29488391230979427</v>
      </c>
      <c r="G58" s="23">
        <f t="shared" si="8"/>
        <v>0.30769230769230771</v>
      </c>
      <c r="H58" s="23">
        <f t="shared" si="8"/>
        <v>0.31234752377721214</v>
      </c>
    </row>
    <row r="59" spans="1:15" ht="16.5" thickBot="1" x14ac:dyDescent="0.3">
      <c r="A59" s="11" t="s">
        <v>8</v>
      </c>
      <c r="B59" s="23">
        <f t="shared" si="8"/>
        <v>0.18569533817705186</v>
      </c>
      <c r="C59" s="23">
        <f t="shared" si="8"/>
        <v>0.26111648393354675</v>
      </c>
      <c r="D59" s="23">
        <f t="shared" si="8"/>
        <v>0.27735009811261452</v>
      </c>
      <c r="E59" s="23">
        <f t="shared" si="8"/>
        <v>0.27801921874276636</v>
      </c>
      <c r="F59" s="23">
        <f t="shared" si="8"/>
        <v>0.2211629342323457</v>
      </c>
      <c r="G59" s="23">
        <f t="shared" si="8"/>
        <v>0.30769230769230771</v>
      </c>
      <c r="H59" s="23">
        <f t="shared" si="8"/>
        <v>0.23426064283290909</v>
      </c>
    </row>
    <row r="60" spans="1:15" ht="16.5" thickBot="1" x14ac:dyDescent="0.3">
      <c r="A60" s="11" t="s">
        <v>9</v>
      </c>
      <c r="B60" s="23">
        <f t="shared" si="8"/>
        <v>0.27854300726557779</v>
      </c>
      <c r="C60" s="23">
        <f t="shared" si="8"/>
        <v>0.26111648393354675</v>
      </c>
      <c r="D60" s="23">
        <f t="shared" si="8"/>
        <v>0.27735009811261452</v>
      </c>
      <c r="E60" s="23">
        <f t="shared" si="8"/>
        <v>0.27801921874276636</v>
      </c>
      <c r="F60" s="23">
        <f t="shared" si="8"/>
        <v>0.29488391230979427</v>
      </c>
      <c r="G60" s="23">
        <f t="shared" si="8"/>
        <v>0.30769230769230771</v>
      </c>
      <c r="H60" s="23">
        <f t="shared" si="8"/>
        <v>0.23426064283290909</v>
      </c>
    </row>
    <row r="61" spans="1:15" ht="16.5" thickBot="1" x14ac:dyDescent="0.3">
      <c r="A61" s="11" t="s">
        <v>10</v>
      </c>
      <c r="B61" s="23">
        <f t="shared" si="8"/>
        <v>0.27854300726557779</v>
      </c>
      <c r="C61" s="23">
        <f t="shared" si="8"/>
        <v>0.17407765595569785</v>
      </c>
      <c r="D61" s="23">
        <f t="shared" si="8"/>
        <v>0.1849000654084097</v>
      </c>
      <c r="E61" s="23">
        <f t="shared" si="8"/>
        <v>0.27801921874276636</v>
      </c>
      <c r="F61" s="23">
        <f t="shared" si="8"/>
        <v>0.29488391230979427</v>
      </c>
      <c r="G61" s="23">
        <f t="shared" si="8"/>
        <v>0.30769230769230771</v>
      </c>
      <c r="H61" s="23">
        <f t="shared" si="8"/>
        <v>0.23426064283290909</v>
      </c>
    </row>
    <row r="62" spans="1:15" ht="16.5" thickBot="1" x14ac:dyDescent="0.3">
      <c r="A62" s="11" t="s">
        <v>11</v>
      </c>
      <c r="B62" s="23">
        <f t="shared" si="8"/>
        <v>0.18569533817705186</v>
      </c>
      <c r="C62" s="23">
        <f t="shared" si="8"/>
        <v>8.7038827977848926E-2</v>
      </c>
      <c r="D62" s="23">
        <f t="shared" si="8"/>
        <v>0.1849000654084097</v>
      </c>
      <c r="E62" s="23">
        <f t="shared" si="8"/>
        <v>0.20851441405707474</v>
      </c>
      <c r="F62" s="23">
        <f t="shared" si="8"/>
        <v>0.29488391230979427</v>
      </c>
      <c r="G62" s="23">
        <f t="shared" si="8"/>
        <v>0.23076923076923078</v>
      </c>
      <c r="H62" s="23">
        <f t="shared" si="8"/>
        <v>0.31234752377721214</v>
      </c>
    </row>
    <row r="63" spans="1:15" ht="16.5" thickBot="1" x14ac:dyDescent="0.3">
      <c r="A63" s="11" t="s">
        <v>12</v>
      </c>
      <c r="B63" s="23">
        <f t="shared" si="8"/>
        <v>0.37139067635410372</v>
      </c>
      <c r="C63" s="23">
        <f t="shared" si="8"/>
        <v>0.26111648393354675</v>
      </c>
      <c r="D63" s="23">
        <f t="shared" si="8"/>
        <v>0.36980013081681939</v>
      </c>
      <c r="E63" s="23">
        <f t="shared" si="8"/>
        <v>0.27801921874276636</v>
      </c>
      <c r="F63" s="23">
        <f t="shared" si="8"/>
        <v>0.2211629342323457</v>
      </c>
      <c r="G63" s="23">
        <f t="shared" si="8"/>
        <v>0.23076923076923078</v>
      </c>
      <c r="H63" s="23">
        <f t="shared" si="8"/>
        <v>0.23426064283290909</v>
      </c>
    </row>
    <row r="64" spans="1:15" ht="16.5" thickBot="1" x14ac:dyDescent="0.3">
      <c r="A64" s="11" t="s">
        <v>13</v>
      </c>
      <c r="B64" s="23">
        <f t="shared" si="8"/>
        <v>0.37139067635410372</v>
      </c>
      <c r="C64" s="23">
        <f t="shared" si="8"/>
        <v>0.3481553119113957</v>
      </c>
      <c r="D64" s="23">
        <f t="shared" si="8"/>
        <v>0.27735009811261452</v>
      </c>
      <c r="E64" s="23">
        <f t="shared" si="8"/>
        <v>0.27801921874276636</v>
      </c>
      <c r="F64" s="23">
        <f t="shared" si="8"/>
        <v>0.2211629342323457</v>
      </c>
      <c r="G64" s="23">
        <f t="shared" si="8"/>
        <v>0.15384615384615385</v>
      </c>
      <c r="H64" s="23">
        <f t="shared" si="8"/>
        <v>0.23426064283290909</v>
      </c>
    </row>
    <row r="65" spans="1:8" ht="16.5" thickBot="1" x14ac:dyDescent="0.3">
      <c r="A65" s="11" t="s">
        <v>14</v>
      </c>
      <c r="B65" s="23">
        <f t="shared" si="8"/>
        <v>0.18569533817705186</v>
      </c>
      <c r="C65" s="23">
        <f t="shared" si="8"/>
        <v>0.17407765595569785</v>
      </c>
      <c r="D65" s="23">
        <f t="shared" si="8"/>
        <v>0.27735009811261452</v>
      </c>
      <c r="E65" s="23">
        <f t="shared" si="8"/>
        <v>0.13900960937138318</v>
      </c>
      <c r="F65" s="23">
        <f t="shared" si="8"/>
        <v>0.2211629342323457</v>
      </c>
      <c r="G65" s="23">
        <f t="shared" si="8"/>
        <v>0.15384615384615385</v>
      </c>
      <c r="H65" s="23">
        <f t="shared" si="8"/>
        <v>0.15617376188860607</v>
      </c>
    </row>
    <row r="66" spans="1:8" ht="16.5" thickBot="1" x14ac:dyDescent="0.3">
      <c r="A66" s="11" t="s">
        <v>15</v>
      </c>
      <c r="B66" s="23">
        <f t="shared" si="8"/>
        <v>0.27854300726557779</v>
      </c>
      <c r="C66" s="23">
        <f t="shared" si="8"/>
        <v>0.3481553119113957</v>
      </c>
      <c r="D66" s="23">
        <f t="shared" si="8"/>
        <v>0.1849000654084097</v>
      </c>
      <c r="E66" s="23">
        <f t="shared" si="8"/>
        <v>0.27801921874276636</v>
      </c>
      <c r="F66" s="23">
        <f t="shared" si="8"/>
        <v>0.2211629342323457</v>
      </c>
      <c r="G66" s="23">
        <f t="shared" si="8"/>
        <v>0.23076923076923078</v>
      </c>
      <c r="H66" s="23">
        <f t="shared" si="8"/>
        <v>0.31234752377721214</v>
      </c>
    </row>
    <row r="67" spans="1:8" ht="16.5" thickBot="1" x14ac:dyDescent="0.3">
      <c r="A67" s="11" t="s">
        <v>16</v>
      </c>
      <c r="B67" s="23">
        <f t="shared" si="8"/>
        <v>0.18569533817705186</v>
      </c>
      <c r="C67" s="23">
        <f t="shared" si="8"/>
        <v>0.26111648393354675</v>
      </c>
      <c r="D67" s="23">
        <f t="shared" si="8"/>
        <v>0.27735009811261452</v>
      </c>
      <c r="E67" s="23">
        <f t="shared" si="8"/>
        <v>0.27801921874276636</v>
      </c>
      <c r="F67" s="23">
        <f t="shared" si="8"/>
        <v>0.2211629342323457</v>
      </c>
      <c r="G67" s="23">
        <f t="shared" si="8"/>
        <v>0.23076923076923078</v>
      </c>
      <c r="H67" s="23">
        <f t="shared" si="8"/>
        <v>7.8086880944303036E-2</v>
      </c>
    </row>
    <row r="68" spans="1:8" ht="16.5" thickBot="1" x14ac:dyDescent="0.3">
      <c r="A68" s="11" t="s">
        <v>17</v>
      </c>
      <c r="B68" s="23">
        <f t="shared" si="8"/>
        <v>0.27854300726557779</v>
      </c>
      <c r="C68" s="23">
        <f t="shared" si="8"/>
        <v>8.7038827977848926E-2</v>
      </c>
      <c r="D68" s="23">
        <f t="shared" si="8"/>
        <v>0.27735009811261452</v>
      </c>
      <c r="E68" s="23">
        <f t="shared" si="8"/>
        <v>0.20851441405707474</v>
      </c>
      <c r="F68" s="23">
        <f t="shared" si="8"/>
        <v>0.2211629342323457</v>
      </c>
      <c r="G68" s="23">
        <f t="shared" si="8"/>
        <v>0.15384615384615385</v>
      </c>
      <c r="H68" s="23">
        <f t="shared" si="8"/>
        <v>0.31234752377721214</v>
      </c>
    </row>
    <row r="69" spans="1:8" ht="16.5" thickBot="1" x14ac:dyDescent="0.3">
      <c r="A69" s="11" t="s">
        <v>18</v>
      </c>
      <c r="B69" s="23">
        <f t="shared" si="8"/>
        <v>9.284766908852593E-2</v>
      </c>
      <c r="C69" s="23">
        <f t="shared" si="8"/>
        <v>0.26111648393354675</v>
      </c>
      <c r="D69" s="23">
        <f t="shared" si="8"/>
        <v>0.1849000654084097</v>
      </c>
      <c r="E69" s="23">
        <f t="shared" si="8"/>
        <v>0.27801921874276636</v>
      </c>
      <c r="F69" s="23">
        <f t="shared" si="8"/>
        <v>0.29488391230979427</v>
      </c>
      <c r="G69" s="23">
        <f t="shared" si="8"/>
        <v>0.30769230769230771</v>
      </c>
      <c r="H69" s="23">
        <f t="shared" si="8"/>
        <v>0.31234752377721214</v>
      </c>
    </row>
    <row r="70" spans="1:8" ht="16.5" thickBot="1" x14ac:dyDescent="0.3">
      <c r="A70" s="11" t="s">
        <v>19</v>
      </c>
      <c r="B70" s="23">
        <f t="shared" si="8"/>
        <v>0.27854300726557779</v>
      </c>
      <c r="C70" s="23">
        <f t="shared" si="8"/>
        <v>0.17407765595569785</v>
      </c>
      <c r="D70" s="23">
        <f t="shared" si="8"/>
        <v>0.27735009811261452</v>
      </c>
      <c r="E70" s="23">
        <f t="shared" si="8"/>
        <v>0.27801921874276636</v>
      </c>
      <c r="F70" s="23">
        <f t="shared" si="8"/>
        <v>0.2211629342323457</v>
      </c>
      <c r="G70" s="23">
        <f t="shared" si="8"/>
        <v>0.30769230769230771</v>
      </c>
      <c r="H70" s="23">
        <f t="shared" si="8"/>
        <v>0.23426064283290909</v>
      </c>
    </row>
    <row r="71" spans="1:8" ht="16.5" thickBot="1" x14ac:dyDescent="0.3">
      <c r="A71" s="11" t="s">
        <v>51</v>
      </c>
      <c r="B71" s="23"/>
      <c r="C71" s="23"/>
      <c r="D71" s="23"/>
      <c r="E71" s="23"/>
    </row>
    <row r="72" spans="1:8" ht="16.5" thickBot="1" x14ac:dyDescent="0.3">
      <c r="A72" s="11" t="s">
        <v>52</v>
      </c>
      <c r="B72" s="23"/>
      <c r="C72" s="23"/>
      <c r="D72" s="23"/>
      <c r="E72" s="23"/>
    </row>
    <row r="73" spans="1:8" ht="16.5" thickBot="1" x14ac:dyDescent="0.3">
      <c r="A73" s="11" t="s">
        <v>53</v>
      </c>
      <c r="B73" s="23"/>
      <c r="C73" s="23"/>
      <c r="D73" s="23"/>
      <c r="E73" s="23"/>
    </row>
    <row r="74" spans="1:8" ht="16.5" thickBot="1" x14ac:dyDescent="0.3">
      <c r="A74" s="11" t="s">
        <v>54</v>
      </c>
      <c r="B74" s="23"/>
      <c r="C74" s="23"/>
      <c r="D74" s="23"/>
      <c r="E74" s="23"/>
    </row>
    <row r="75" spans="1:8" ht="16.5" thickBot="1" x14ac:dyDescent="0.3">
      <c r="A75" s="11" t="s">
        <v>55</v>
      </c>
      <c r="B75" s="23"/>
      <c r="C75" s="23"/>
      <c r="D75" s="23"/>
      <c r="E75" s="23"/>
    </row>
    <row r="76" spans="1:8" ht="16.5" thickBot="1" x14ac:dyDescent="0.3">
      <c r="A76" s="11" t="s">
        <v>56</v>
      </c>
      <c r="B76" s="23"/>
      <c r="C76" s="23"/>
      <c r="D76" s="23"/>
      <c r="E76" s="23"/>
    </row>
    <row r="77" spans="1:8" ht="16.5" thickBot="1" x14ac:dyDescent="0.3">
      <c r="A77" s="11" t="s">
        <v>57</v>
      </c>
      <c r="B77" s="23"/>
      <c r="C77" s="23"/>
      <c r="D77" s="23"/>
      <c r="E77" s="23"/>
    </row>
    <row r="78" spans="1:8" ht="16.5" thickBot="1" x14ac:dyDescent="0.3">
      <c r="A78" s="11" t="s">
        <v>58</v>
      </c>
      <c r="B78" s="23"/>
      <c r="C78" s="23"/>
      <c r="D78" s="23"/>
      <c r="E78" s="23"/>
    </row>
    <row r="79" spans="1:8" ht="16.5" thickBot="1" x14ac:dyDescent="0.3">
      <c r="A79" s="11" t="s">
        <v>59</v>
      </c>
      <c r="B79" s="23"/>
      <c r="C79" s="23"/>
      <c r="D79" s="23"/>
      <c r="E79" s="23"/>
    </row>
    <row r="80" spans="1:8" ht="16.5" thickBot="1" x14ac:dyDescent="0.3">
      <c r="A80" s="11" t="s">
        <v>60</v>
      </c>
      <c r="B80" s="23"/>
      <c r="C80" s="23"/>
      <c r="D80" s="23"/>
      <c r="E80" s="23"/>
    </row>
    <row r="82" spans="1:12" x14ac:dyDescent="0.25">
      <c r="A82" s="8" t="s">
        <v>62</v>
      </c>
    </row>
    <row r="83" spans="1:12" x14ac:dyDescent="0.25">
      <c r="A83" s="30" t="s">
        <v>0</v>
      </c>
      <c r="B83" s="19" t="s">
        <v>1</v>
      </c>
      <c r="C83" s="19" t="s">
        <v>2</v>
      </c>
      <c r="D83" s="19" t="s">
        <v>3</v>
      </c>
      <c r="E83" s="19" t="s">
        <v>4</v>
      </c>
      <c r="F83" s="19" t="s">
        <v>64</v>
      </c>
      <c r="G83" s="19" t="s">
        <v>65</v>
      </c>
      <c r="H83" s="19" t="s">
        <v>66</v>
      </c>
      <c r="I83" s="28"/>
      <c r="J83" s="28"/>
    </row>
    <row r="84" spans="1:12" x14ac:dyDescent="0.25">
      <c r="A84" s="24" t="s">
        <v>45</v>
      </c>
      <c r="B84" s="24" t="str">
        <f>$D3</f>
        <v>benefit</v>
      </c>
      <c r="C84" s="24" t="str">
        <f>$D4</f>
        <v>benefit</v>
      </c>
      <c r="D84" s="24" t="str">
        <f>$D5</f>
        <v>benefit</v>
      </c>
      <c r="E84" s="24" t="str">
        <f>$D6</f>
        <v>benefit</v>
      </c>
      <c r="F84" s="24" t="str">
        <f>$D7</f>
        <v>benefit</v>
      </c>
      <c r="G84" s="24" t="str">
        <f>$D8</f>
        <v>benefit</v>
      </c>
      <c r="H84" s="24" t="str">
        <f>$D9</f>
        <v>benefit</v>
      </c>
      <c r="I84" s="28"/>
      <c r="J84" s="28"/>
    </row>
    <row r="85" spans="1:12" x14ac:dyDescent="0.25">
      <c r="A85" s="25" t="s">
        <v>26</v>
      </c>
      <c r="B85" s="25">
        <v>0.6</v>
      </c>
      <c r="C85" s="25">
        <v>0.7</v>
      </c>
      <c r="D85" s="25">
        <v>0.5</v>
      </c>
      <c r="E85" s="25">
        <v>0.9</v>
      </c>
      <c r="F85" s="25">
        <v>0.8</v>
      </c>
      <c r="G85" s="25">
        <v>0.4</v>
      </c>
      <c r="H85" s="25">
        <v>0.3</v>
      </c>
      <c r="I85" s="25" t="s">
        <v>63</v>
      </c>
      <c r="J85" s="25" t="s">
        <v>21</v>
      </c>
    </row>
    <row r="86" spans="1:12" x14ac:dyDescent="0.25">
      <c r="A86" s="18" t="s">
        <v>5</v>
      </c>
      <c r="B86" s="38">
        <f>IF(B$84="cost",-1*B56*B$85,B56*B$85)</f>
        <v>0.11141720290623111</v>
      </c>
      <c r="C86" s="38">
        <f>IF(C$84="cost",-1*C56*C$85,C56*C$85)</f>
        <v>0.18278153875348271</v>
      </c>
      <c r="D86" s="38">
        <f>IF(D$84="cost",-1*D56*D$85,D56*D$85)</f>
        <v>0.13867504905630726</v>
      </c>
      <c r="E86" s="38">
        <f>IF(E$84="cost",-1*E56*E$85,E56*E$85)</f>
        <v>0.18766297265136728</v>
      </c>
      <c r="F86" s="38">
        <f>IF(F$84="cost",-1*F56*F$85,F56*F$85)</f>
        <v>0.23590712984783543</v>
      </c>
      <c r="G86" s="38">
        <f t="shared" ref="G86:H86" si="9">IF(G$84="cost",-1*G56*G$85,G56*G$85)</f>
        <v>0.12307692307692308</v>
      </c>
      <c r="H86" s="38">
        <f t="shared" si="9"/>
        <v>7.0278192849872731E-2</v>
      </c>
      <c r="I86" s="27">
        <f>SUM(B86:H86)</f>
        <v>1.0497990091420197</v>
      </c>
      <c r="J86" s="28">
        <f t="shared" ref="J86:J100" si="10">RANK(I86,$I$86:$I$100,0)</f>
        <v>9</v>
      </c>
      <c r="L86" s="1">
        <v>9</v>
      </c>
    </row>
    <row r="87" spans="1:12" x14ac:dyDescent="0.25">
      <c r="A87" s="18" t="s">
        <v>6</v>
      </c>
      <c r="B87" s="38">
        <f t="shared" ref="B87:H100" si="11">IF(B$84="cost",-1*B57*B$85,B57*B$85)</f>
        <v>0.16712580435934668</v>
      </c>
      <c r="C87" s="38">
        <f t="shared" si="11"/>
        <v>0.24370871833797697</v>
      </c>
      <c r="D87" s="38">
        <f t="shared" si="11"/>
        <v>9.2450032704204849E-2</v>
      </c>
      <c r="E87" s="38">
        <f t="shared" si="11"/>
        <v>0.25021729686848976</v>
      </c>
      <c r="F87" s="38">
        <f t="shared" si="11"/>
        <v>0.23590712984783543</v>
      </c>
      <c r="G87" s="38">
        <f t="shared" si="11"/>
        <v>9.2307692307692313E-2</v>
      </c>
      <c r="H87" s="38">
        <f t="shared" si="11"/>
        <v>9.3704257133163646E-2</v>
      </c>
      <c r="I87" s="27">
        <f t="shared" ref="I87:I100" si="12">SUM(B87:H87)</f>
        <v>1.1754209315587099</v>
      </c>
      <c r="J87" s="28">
        <f t="shared" si="10"/>
        <v>3</v>
      </c>
      <c r="L87" s="1">
        <v>3</v>
      </c>
    </row>
    <row r="88" spans="1:12" x14ac:dyDescent="0.25">
      <c r="A88" s="18" t="s">
        <v>7</v>
      </c>
      <c r="B88" s="38">
        <f t="shared" si="11"/>
        <v>0.16712580435934668</v>
      </c>
      <c r="C88" s="38">
        <f t="shared" si="11"/>
        <v>0.24370871833797697</v>
      </c>
      <c r="D88" s="38">
        <f t="shared" si="11"/>
        <v>0.13867504905630726</v>
      </c>
      <c r="E88" s="38">
        <f t="shared" si="11"/>
        <v>0.25021729686848976</v>
      </c>
      <c r="F88" s="38">
        <f t="shared" si="11"/>
        <v>0.23590712984783543</v>
      </c>
      <c r="G88" s="38">
        <f t="shared" si="11"/>
        <v>0.12307692307692308</v>
      </c>
      <c r="H88" s="38">
        <f t="shared" si="11"/>
        <v>9.3704257133163646E-2</v>
      </c>
      <c r="I88" s="27">
        <f t="shared" si="12"/>
        <v>1.2524151786800428</v>
      </c>
      <c r="J88" s="28">
        <f t="shared" si="10"/>
        <v>1</v>
      </c>
      <c r="L88" s="1">
        <v>1</v>
      </c>
    </row>
    <row r="89" spans="1:12" x14ac:dyDescent="0.25">
      <c r="A89" s="18" t="s">
        <v>8</v>
      </c>
      <c r="B89" s="38">
        <f t="shared" si="11"/>
        <v>0.11141720290623111</v>
      </c>
      <c r="C89" s="38">
        <f t="shared" si="11"/>
        <v>0.18278153875348271</v>
      </c>
      <c r="D89" s="38">
        <f t="shared" si="11"/>
        <v>0.13867504905630726</v>
      </c>
      <c r="E89" s="38">
        <f t="shared" si="11"/>
        <v>0.25021729686848976</v>
      </c>
      <c r="F89" s="38">
        <f t="shared" si="11"/>
        <v>0.17693034738587657</v>
      </c>
      <c r="G89" s="38">
        <f t="shared" si="11"/>
        <v>0.12307692307692308</v>
      </c>
      <c r="H89" s="38">
        <f t="shared" si="11"/>
        <v>7.0278192849872731E-2</v>
      </c>
      <c r="I89" s="27">
        <f t="shared" si="12"/>
        <v>1.0533765508971833</v>
      </c>
      <c r="J89" s="28">
        <f t="shared" si="10"/>
        <v>8</v>
      </c>
      <c r="L89" s="1">
        <v>8</v>
      </c>
    </row>
    <row r="90" spans="1:12" x14ac:dyDescent="0.25">
      <c r="A90" s="18" t="s">
        <v>9</v>
      </c>
      <c r="B90" s="38">
        <f t="shared" si="11"/>
        <v>0.16712580435934668</v>
      </c>
      <c r="C90" s="38">
        <f t="shared" si="11"/>
        <v>0.18278153875348271</v>
      </c>
      <c r="D90" s="38">
        <f t="shared" si="11"/>
        <v>0.13867504905630726</v>
      </c>
      <c r="E90" s="38">
        <f t="shared" si="11"/>
        <v>0.25021729686848976</v>
      </c>
      <c r="F90" s="38">
        <f t="shared" si="11"/>
        <v>0.23590712984783543</v>
      </c>
      <c r="G90" s="38">
        <f t="shared" si="11"/>
        <v>0.12307692307692308</v>
      </c>
      <c r="H90" s="38">
        <f t="shared" si="11"/>
        <v>7.0278192849872731E-2</v>
      </c>
      <c r="I90" s="27">
        <f t="shared" si="12"/>
        <v>1.1680619348122578</v>
      </c>
      <c r="J90" s="28">
        <f t="shared" si="10"/>
        <v>4</v>
      </c>
      <c r="L90" s="1">
        <v>4</v>
      </c>
    </row>
    <row r="91" spans="1:12" x14ac:dyDescent="0.25">
      <c r="A91" s="18" t="s">
        <v>10</v>
      </c>
      <c r="B91" s="38">
        <f t="shared" si="11"/>
        <v>0.16712580435934668</v>
      </c>
      <c r="C91" s="38">
        <f t="shared" si="11"/>
        <v>0.12185435916898849</v>
      </c>
      <c r="D91" s="38">
        <f t="shared" si="11"/>
        <v>9.2450032704204849E-2</v>
      </c>
      <c r="E91" s="38">
        <f t="shared" si="11"/>
        <v>0.25021729686848976</v>
      </c>
      <c r="F91" s="38">
        <f t="shared" si="11"/>
        <v>0.23590712984783543</v>
      </c>
      <c r="G91" s="38">
        <f t="shared" si="11"/>
        <v>0.12307692307692308</v>
      </c>
      <c r="H91" s="38">
        <f t="shared" si="11"/>
        <v>7.0278192849872731E-2</v>
      </c>
      <c r="I91" s="27">
        <f t="shared" si="12"/>
        <v>1.0609097388756612</v>
      </c>
      <c r="J91" s="28">
        <f t="shared" si="10"/>
        <v>7</v>
      </c>
      <c r="L91" s="1">
        <v>7</v>
      </c>
    </row>
    <row r="92" spans="1:12" x14ac:dyDescent="0.25">
      <c r="A92" s="18" t="s">
        <v>11</v>
      </c>
      <c r="B92" s="38">
        <f t="shared" si="11"/>
        <v>0.11141720290623111</v>
      </c>
      <c r="C92" s="38">
        <f t="shared" si="11"/>
        <v>6.0927179584494243E-2</v>
      </c>
      <c r="D92" s="38">
        <f t="shared" si="11"/>
        <v>9.2450032704204849E-2</v>
      </c>
      <c r="E92" s="38">
        <f t="shared" si="11"/>
        <v>0.18766297265136728</v>
      </c>
      <c r="F92" s="38">
        <f t="shared" si="11"/>
        <v>0.23590712984783543</v>
      </c>
      <c r="G92" s="38">
        <f t="shared" si="11"/>
        <v>9.2307692307692313E-2</v>
      </c>
      <c r="H92" s="38">
        <f t="shared" si="11"/>
        <v>9.3704257133163646E-2</v>
      </c>
      <c r="I92" s="27">
        <f t="shared" si="12"/>
        <v>0.87437646713498884</v>
      </c>
      <c r="J92" s="28">
        <f t="shared" si="10"/>
        <v>14</v>
      </c>
      <c r="L92" s="1">
        <v>14</v>
      </c>
    </row>
    <row r="93" spans="1:12" x14ac:dyDescent="0.25">
      <c r="A93" s="18" t="s">
        <v>12</v>
      </c>
      <c r="B93" s="38">
        <f t="shared" si="11"/>
        <v>0.22283440581246222</v>
      </c>
      <c r="C93" s="38">
        <f t="shared" si="11"/>
        <v>0.18278153875348271</v>
      </c>
      <c r="D93" s="38">
        <f t="shared" si="11"/>
        <v>0.1849000654084097</v>
      </c>
      <c r="E93" s="38">
        <f t="shared" si="11"/>
        <v>0.25021729686848976</v>
      </c>
      <c r="F93" s="38">
        <f t="shared" si="11"/>
        <v>0.17693034738587657</v>
      </c>
      <c r="G93" s="38">
        <f t="shared" si="11"/>
        <v>9.2307692307692313E-2</v>
      </c>
      <c r="H93" s="38">
        <f t="shared" si="11"/>
        <v>7.0278192849872731E-2</v>
      </c>
      <c r="I93" s="27">
        <f t="shared" si="12"/>
        <v>1.180249539386286</v>
      </c>
      <c r="J93" s="28">
        <f t="shared" si="10"/>
        <v>2</v>
      </c>
      <c r="L93" s="1">
        <v>2</v>
      </c>
    </row>
    <row r="94" spans="1:12" x14ac:dyDescent="0.25">
      <c r="A94" s="18" t="s">
        <v>13</v>
      </c>
      <c r="B94" s="38">
        <f t="shared" si="11"/>
        <v>0.22283440581246222</v>
      </c>
      <c r="C94" s="38">
        <f t="shared" si="11"/>
        <v>0.24370871833797697</v>
      </c>
      <c r="D94" s="38">
        <f t="shared" si="11"/>
        <v>0.13867504905630726</v>
      </c>
      <c r="E94" s="38">
        <f t="shared" si="11"/>
        <v>0.25021729686848976</v>
      </c>
      <c r="F94" s="38">
        <f t="shared" si="11"/>
        <v>0.17693034738587657</v>
      </c>
      <c r="G94" s="38">
        <f t="shared" si="11"/>
        <v>6.1538461538461542E-2</v>
      </c>
      <c r="H94" s="38">
        <f t="shared" si="11"/>
        <v>7.0278192849872731E-2</v>
      </c>
      <c r="I94" s="27">
        <f t="shared" si="12"/>
        <v>1.1641824718494471</v>
      </c>
      <c r="J94" s="28">
        <f t="shared" si="10"/>
        <v>5</v>
      </c>
      <c r="L94" s="1">
        <v>5</v>
      </c>
    </row>
    <row r="95" spans="1:12" x14ac:dyDescent="0.25">
      <c r="A95" s="18" t="s">
        <v>14</v>
      </c>
      <c r="B95" s="38">
        <f t="shared" si="11"/>
        <v>0.11141720290623111</v>
      </c>
      <c r="C95" s="38">
        <f t="shared" si="11"/>
        <v>0.12185435916898849</v>
      </c>
      <c r="D95" s="38">
        <f t="shared" si="11"/>
        <v>0.13867504905630726</v>
      </c>
      <c r="E95" s="38">
        <f t="shared" si="11"/>
        <v>0.12510864843424488</v>
      </c>
      <c r="F95" s="38">
        <f t="shared" si="11"/>
        <v>0.17693034738587657</v>
      </c>
      <c r="G95" s="38">
        <f t="shared" si="11"/>
        <v>6.1538461538461542E-2</v>
      </c>
      <c r="H95" s="38">
        <f t="shared" si="11"/>
        <v>4.6852128566581823E-2</v>
      </c>
      <c r="I95" s="27">
        <f t="shared" si="12"/>
        <v>0.78237619705669159</v>
      </c>
      <c r="J95" s="28">
        <f t="shared" si="10"/>
        <v>15</v>
      </c>
      <c r="L95" s="1">
        <v>15</v>
      </c>
    </row>
    <row r="96" spans="1:12" x14ac:dyDescent="0.25">
      <c r="A96" s="18" t="s">
        <v>15</v>
      </c>
      <c r="B96" s="38">
        <f t="shared" si="11"/>
        <v>0.16712580435934668</v>
      </c>
      <c r="C96" s="38">
        <f t="shared" si="11"/>
        <v>0.24370871833797697</v>
      </c>
      <c r="D96" s="38">
        <f t="shared" si="11"/>
        <v>9.2450032704204849E-2</v>
      </c>
      <c r="E96" s="38">
        <f t="shared" si="11"/>
        <v>0.25021729686848976</v>
      </c>
      <c r="F96" s="38">
        <f t="shared" si="11"/>
        <v>0.17693034738587657</v>
      </c>
      <c r="G96" s="38">
        <f t="shared" si="11"/>
        <v>9.2307692307692313E-2</v>
      </c>
      <c r="H96" s="38">
        <f t="shared" si="11"/>
        <v>9.3704257133163646E-2</v>
      </c>
      <c r="I96" s="27">
        <f t="shared" si="12"/>
        <v>1.1164441490967507</v>
      </c>
      <c r="J96" s="28">
        <f t="shared" si="10"/>
        <v>6</v>
      </c>
      <c r="L96" s="1">
        <v>6</v>
      </c>
    </row>
    <row r="97" spans="1:12" x14ac:dyDescent="0.25">
      <c r="A97" s="18" t="s">
        <v>16</v>
      </c>
      <c r="B97" s="38">
        <f t="shared" si="11"/>
        <v>0.11141720290623111</v>
      </c>
      <c r="C97" s="38">
        <f t="shared" si="11"/>
        <v>0.18278153875348271</v>
      </c>
      <c r="D97" s="38">
        <f t="shared" si="11"/>
        <v>0.13867504905630726</v>
      </c>
      <c r="E97" s="38">
        <f t="shared" si="11"/>
        <v>0.25021729686848976</v>
      </c>
      <c r="F97" s="38">
        <f t="shared" si="11"/>
        <v>0.17693034738587657</v>
      </c>
      <c r="G97" s="38">
        <f t="shared" si="11"/>
        <v>9.2307692307692313E-2</v>
      </c>
      <c r="H97" s="38">
        <f t="shared" si="11"/>
        <v>2.3426064283290911E-2</v>
      </c>
      <c r="I97" s="27">
        <f t="shared" si="12"/>
        <v>0.97575519156137058</v>
      </c>
      <c r="J97" s="28">
        <f t="shared" si="10"/>
        <v>12</v>
      </c>
      <c r="L97" s="1">
        <v>12</v>
      </c>
    </row>
    <row r="98" spans="1:12" x14ac:dyDescent="0.25">
      <c r="A98" s="18" t="s">
        <v>17</v>
      </c>
      <c r="B98" s="38">
        <f t="shared" si="11"/>
        <v>0.16712580435934668</v>
      </c>
      <c r="C98" s="38">
        <f t="shared" si="11"/>
        <v>6.0927179584494243E-2</v>
      </c>
      <c r="D98" s="38">
        <f t="shared" si="11"/>
        <v>0.13867504905630726</v>
      </c>
      <c r="E98" s="38">
        <f t="shared" si="11"/>
        <v>0.18766297265136728</v>
      </c>
      <c r="F98" s="38">
        <f t="shared" si="11"/>
        <v>0.17693034738587657</v>
      </c>
      <c r="G98" s="38">
        <f t="shared" si="11"/>
        <v>6.1538461538461542E-2</v>
      </c>
      <c r="H98" s="38">
        <f t="shared" si="11"/>
        <v>9.3704257133163646E-2</v>
      </c>
      <c r="I98" s="27">
        <f t="shared" si="12"/>
        <v>0.8865640717090173</v>
      </c>
      <c r="J98" s="28">
        <f t="shared" si="10"/>
        <v>13</v>
      </c>
      <c r="L98" s="1">
        <v>13</v>
      </c>
    </row>
    <row r="99" spans="1:12" x14ac:dyDescent="0.25">
      <c r="A99" s="18" t="s">
        <v>18</v>
      </c>
      <c r="B99" s="38">
        <f t="shared" si="11"/>
        <v>5.5708601453115555E-2</v>
      </c>
      <c r="C99" s="38">
        <f t="shared" si="11"/>
        <v>0.18278153875348271</v>
      </c>
      <c r="D99" s="38">
        <f t="shared" si="11"/>
        <v>9.2450032704204849E-2</v>
      </c>
      <c r="E99" s="38">
        <f t="shared" si="11"/>
        <v>0.25021729686848976</v>
      </c>
      <c r="F99" s="38">
        <f t="shared" si="11"/>
        <v>0.23590712984783543</v>
      </c>
      <c r="G99" s="38">
        <f t="shared" si="11"/>
        <v>0.12307692307692308</v>
      </c>
      <c r="H99" s="38">
        <f t="shared" si="11"/>
        <v>9.3704257133163646E-2</v>
      </c>
      <c r="I99" s="27">
        <f t="shared" si="12"/>
        <v>1.0338457798372152</v>
      </c>
      <c r="J99" s="28">
        <f t="shared" si="10"/>
        <v>11</v>
      </c>
      <c r="L99" s="1">
        <v>11</v>
      </c>
    </row>
    <row r="100" spans="1:12" x14ac:dyDescent="0.25">
      <c r="A100" s="18" t="s">
        <v>19</v>
      </c>
      <c r="B100" s="38">
        <f t="shared" si="11"/>
        <v>0.16712580435934668</v>
      </c>
      <c r="C100" s="38">
        <f t="shared" si="11"/>
        <v>0.12185435916898849</v>
      </c>
      <c r="D100" s="38">
        <f t="shared" si="11"/>
        <v>0.13867504905630726</v>
      </c>
      <c r="E100" s="38">
        <f t="shared" si="11"/>
        <v>0.25021729686848976</v>
      </c>
      <c r="F100" s="38">
        <f t="shared" si="11"/>
        <v>0.17693034738587657</v>
      </c>
      <c r="G100" s="38">
        <f t="shared" si="11"/>
        <v>0.12307692307692308</v>
      </c>
      <c r="H100" s="38">
        <f t="shared" si="11"/>
        <v>7.0278192849872731E-2</v>
      </c>
      <c r="I100" s="27">
        <f t="shared" si="12"/>
        <v>1.0481579727658046</v>
      </c>
      <c r="J100" s="28">
        <f t="shared" si="10"/>
        <v>10</v>
      </c>
      <c r="L100" s="1">
        <v>10</v>
      </c>
    </row>
    <row r="101" spans="1:12" ht="16.5" thickBot="1" x14ac:dyDescent="0.3">
      <c r="A101" s="11" t="s">
        <v>51</v>
      </c>
      <c r="B101" s="23"/>
      <c r="C101" s="23"/>
      <c r="D101" s="23"/>
      <c r="E101" s="26"/>
      <c r="F101" s="37"/>
      <c r="G101" s="14"/>
    </row>
    <row r="102" spans="1:12" ht="16.5" thickBot="1" x14ac:dyDescent="0.3">
      <c r="A102" s="11" t="s">
        <v>52</v>
      </c>
      <c r="B102" s="23"/>
      <c r="C102" s="23"/>
      <c r="D102" s="23"/>
      <c r="E102" s="26"/>
      <c r="F102" s="27"/>
      <c r="G102" s="28"/>
    </row>
    <row r="103" spans="1:12" ht="16.5" thickBot="1" x14ac:dyDescent="0.3">
      <c r="A103" s="11" t="s">
        <v>53</v>
      </c>
      <c r="B103" s="23"/>
      <c r="C103" s="23"/>
      <c r="D103" s="23"/>
      <c r="E103" s="26"/>
      <c r="F103" s="27"/>
      <c r="G103" s="28"/>
    </row>
    <row r="104" spans="1:12" ht="16.5" thickBot="1" x14ac:dyDescent="0.3">
      <c r="A104" s="11" t="s">
        <v>54</v>
      </c>
      <c r="B104" s="23"/>
      <c r="C104" s="23"/>
      <c r="D104" s="23"/>
      <c r="E104" s="26"/>
      <c r="F104" s="27"/>
      <c r="G104" s="28"/>
    </row>
    <row r="105" spans="1:12" ht="16.5" thickBot="1" x14ac:dyDescent="0.3">
      <c r="A105" s="11" t="s">
        <v>55</v>
      </c>
      <c r="B105" s="23"/>
      <c r="C105" s="23"/>
      <c r="D105" s="23"/>
      <c r="E105" s="26"/>
      <c r="F105" s="27"/>
      <c r="G105" s="28"/>
    </row>
    <row r="106" spans="1:12" ht="16.5" thickBot="1" x14ac:dyDescent="0.3">
      <c r="A106" s="11" t="s">
        <v>56</v>
      </c>
      <c r="B106" s="23"/>
      <c r="C106" s="23"/>
      <c r="D106" s="23"/>
      <c r="E106" s="26"/>
      <c r="F106" s="27"/>
      <c r="G106" s="28"/>
    </row>
    <row r="107" spans="1:12" ht="16.5" thickBot="1" x14ac:dyDescent="0.3">
      <c r="A107" s="11" t="s">
        <v>57</v>
      </c>
      <c r="B107" s="23"/>
      <c r="C107" s="23"/>
      <c r="D107" s="23"/>
      <c r="E107" s="26"/>
      <c r="F107" s="27"/>
      <c r="G107" s="28"/>
    </row>
    <row r="108" spans="1:12" ht="16.5" thickBot="1" x14ac:dyDescent="0.3">
      <c r="A108" s="11" t="s">
        <v>58</v>
      </c>
      <c r="B108" s="23"/>
      <c r="C108" s="23"/>
      <c r="D108" s="23"/>
      <c r="E108" s="26"/>
      <c r="F108" s="27"/>
      <c r="G108" s="28"/>
    </row>
    <row r="109" spans="1:12" ht="16.5" thickBot="1" x14ac:dyDescent="0.3">
      <c r="A109" s="11" t="s">
        <v>59</v>
      </c>
      <c r="B109" s="23"/>
      <c r="C109" s="23"/>
      <c r="D109" s="23"/>
      <c r="E109" s="26"/>
      <c r="F109" s="27"/>
      <c r="G109" s="28"/>
    </row>
    <row r="110" spans="1:12" ht="16.5" thickBot="1" x14ac:dyDescent="0.3">
      <c r="A110" s="11" t="s">
        <v>60</v>
      </c>
      <c r="B110" s="23"/>
      <c r="C110" s="23"/>
      <c r="D110" s="23"/>
      <c r="E110" s="26"/>
      <c r="F110" s="27"/>
      <c r="G110" s="2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225C-53AC-4EDA-9BCE-ED9CD1D5D04B}">
  <dimension ref="A2:AA229"/>
  <sheetViews>
    <sheetView topLeftCell="A20" zoomScale="55" zoomScaleNormal="55" workbookViewId="0"/>
  </sheetViews>
  <sheetFormatPr defaultRowHeight="15.75" x14ac:dyDescent="0.25"/>
  <cols>
    <col min="1" max="1" width="11.7109375" style="1" customWidth="1"/>
    <col min="2" max="2" width="8" style="1" customWidth="1"/>
    <col min="3" max="3" width="8.42578125" style="1" customWidth="1"/>
    <col min="4" max="4" width="9.140625" style="1"/>
    <col min="5" max="5" width="8.5703125" style="1" customWidth="1"/>
    <col min="6" max="6" width="9.140625" style="1"/>
    <col min="7" max="7" width="10.28515625" style="1" bestFit="1" customWidth="1"/>
    <col min="8" max="8" width="8.28515625" style="1" customWidth="1"/>
    <col min="9" max="9" width="11.42578125" style="1" customWidth="1"/>
    <col min="10" max="10" width="11" style="1" bestFit="1" customWidth="1"/>
    <col min="11" max="12" width="9.140625" style="1"/>
    <col min="13" max="13" width="10.140625" style="1" customWidth="1"/>
    <col min="14" max="14" width="8.28515625" style="1" customWidth="1"/>
    <col min="15" max="19" width="9.140625" style="1"/>
    <col min="20" max="20" width="9.5703125" style="1" customWidth="1"/>
    <col min="21" max="24" width="9.140625" style="1"/>
    <col min="25" max="25" width="8.85546875" style="1" customWidth="1"/>
    <col min="26" max="26" width="9.140625" style="1"/>
    <col min="27" max="27" width="14.5703125" style="1" customWidth="1"/>
    <col min="28" max="16384" width="9.140625" style="1"/>
  </cols>
  <sheetData>
    <row r="2" spans="1:19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/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O2" s="1" t="s">
        <v>95</v>
      </c>
      <c r="P2" s="1" t="s">
        <v>96</v>
      </c>
      <c r="Q2" s="1">
        <v>4</v>
      </c>
      <c r="S2" s="1" t="str">
        <f ca="1">INDEX(P$2:P$4,RANDBETWEEN(1,COUNTA(P$2:P$4)))</f>
        <v>lonjong</v>
      </c>
    </row>
    <row r="3" spans="1:19" x14ac:dyDescent="0.25">
      <c r="A3" s="5" t="s">
        <v>5</v>
      </c>
      <c r="B3" s="5">
        <f>IF(H3="bulat",4,IF(H3="lonjong",3,IF(H3="oval",2,0)))</f>
        <v>3</v>
      </c>
      <c r="C3" s="5">
        <f>IF(I3="besar",4,IF(I3="sedang",3,IF(I3="kecil",2,0)))</f>
        <v>2</v>
      </c>
      <c r="D3" s="5">
        <f>IF(J3="rp.3300",4,IF(J3="rp.3000",3,IF(J3="rp.1000",2,0)))</f>
        <v>2</v>
      </c>
      <c r="E3" s="5">
        <f>IF(K3="53-55 hari",4,IF(K3="56-58 hari",3,IF(K3="59-60 hari",2,0)))</f>
        <v>2</v>
      </c>
      <c r="F3"/>
      <c r="G3" s="5" t="s">
        <v>5</v>
      </c>
      <c r="H3" s="5" t="s">
        <v>97</v>
      </c>
      <c r="I3" s="5" t="s">
        <v>98</v>
      </c>
      <c r="J3" s="5" t="s">
        <v>99</v>
      </c>
      <c r="K3" s="5" t="s">
        <v>100</v>
      </c>
      <c r="P3" s="1" t="s">
        <v>97</v>
      </c>
      <c r="Q3" s="1">
        <v>3</v>
      </c>
    </row>
    <row r="4" spans="1:19" x14ac:dyDescent="0.25">
      <c r="A4" s="5" t="s">
        <v>6</v>
      </c>
      <c r="B4" s="5">
        <f t="shared" ref="B4:B17" si="0">IF(H4="bulat",4,IF(H4="lonjong",3,IF(H4="oval",2,0)))</f>
        <v>4</v>
      </c>
      <c r="C4" s="5">
        <f t="shared" ref="C4:C17" si="1">IF(I4="besar",4,IF(I4="sedang",3,IF(I4="kecil",2,0)))</f>
        <v>4</v>
      </c>
      <c r="D4" s="5">
        <f t="shared" ref="D4:D17" si="2">IF(J4="rp.3300",4,IF(J4="rp.3000",3,IF(J4="rp.1000",2,0)))</f>
        <v>3</v>
      </c>
      <c r="E4" s="5">
        <f t="shared" ref="E4:E17" si="3">IF(K4="53-55 hari",4,IF(K4="56-58 hari",3,IF(K4="59-60 hari",2,0)))</f>
        <v>4</v>
      </c>
      <c r="F4"/>
      <c r="G4" s="5" t="s">
        <v>6</v>
      </c>
      <c r="H4" s="5" t="s">
        <v>96</v>
      </c>
      <c r="I4" s="5" t="s">
        <v>101</v>
      </c>
      <c r="J4" s="5" t="s">
        <v>102</v>
      </c>
      <c r="K4" s="5" t="s">
        <v>103</v>
      </c>
      <c r="P4" s="1" t="s">
        <v>104</v>
      </c>
      <c r="Q4" s="1">
        <v>2</v>
      </c>
    </row>
    <row r="5" spans="1:19" x14ac:dyDescent="0.25">
      <c r="A5" s="5" t="s">
        <v>7</v>
      </c>
      <c r="B5" s="5">
        <f t="shared" si="0"/>
        <v>4</v>
      </c>
      <c r="C5" s="5">
        <f t="shared" si="1"/>
        <v>2</v>
      </c>
      <c r="D5" s="5">
        <f t="shared" si="2"/>
        <v>2</v>
      </c>
      <c r="E5" s="5">
        <f t="shared" si="3"/>
        <v>3</v>
      </c>
      <c r="F5"/>
      <c r="G5" s="5" t="s">
        <v>7</v>
      </c>
      <c r="H5" s="5" t="s">
        <v>96</v>
      </c>
      <c r="I5" s="5" t="s">
        <v>98</v>
      </c>
      <c r="J5" s="5" t="s">
        <v>99</v>
      </c>
      <c r="K5" s="5" t="s">
        <v>105</v>
      </c>
    </row>
    <row r="6" spans="1:19" x14ac:dyDescent="0.25">
      <c r="A6" s="5" t="s">
        <v>8</v>
      </c>
      <c r="B6" s="5">
        <f t="shared" si="0"/>
        <v>2</v>
      </c>
      <c r="C6" s="5">
        <f t="shared" si="1"/>
        <v>4</v>
      </c>
      <c r="D6" s="5">
        <f t="shared" si="2"/>
        <v>3</v>
      </c>
      <c r="E6" s="5">
        <f t="shared" si="3"/>
        <v>2</v>
      </c>
      <c r="F6"/>
      <c r="G6" s="5" t="s">
        <v>8</v>
      </c>
      <c r="H6" s="5" t="s">
        <v>104</v>
      </c>
      <c r="I6" s="5" t="s">
        <v>101</v>
      </c>
      <c r="J6" s="5" t="s">
        <v>102</v>
      </c>
      <c r="K6" s="5" t="s">
        <v>100</v>
      </c>
      <c r="O6" s="1" t="s">
        <v>106</v>
      </c>
      <c r="P6" s="1" t="s">
        <v>101</v>
      </c>
      <c r="Q6" s="1">
        <v>4</v>
      </c>
    </row>
    <row r="7" spans="1:19" x14ac:dyDescent="0.25">
      <c r="A7" s="5" t="s">
        <v>9</v>
      </c>
      <c r="B7" s="5">
        <f t="shared" si="0"/>
        <v>2</v>
      </c>
      <c r="C7" s="5">
        <f t="shared" si="1"/>
        <v>2</v>
      </c>
      <c r="D7" s="5">
        <f t="shared" si="2"/>
        <v>2</v>
      </c>
      <c r="E7" s="5">
        <f t="shared" si="3"/>
        <v>3</v>
      </c>
      <c r="F7"/>
      <c r="G7" s="5" t="s">
        <v>9</v>
      </c>
      <c r="H7" s="5" t="s">
        <v>104</v>
      </c>
      <c r="I7" s="5" t="s">
        <v>98</v>
      </c>
      <c r="J7" s="5" t="s">
        <v>99</v>
      </c>
      <c r="K7" s="5" t="s">
        <v>105</v>
      </c>
      <c r="P7" s="1" t="s">
        <v>107</v>
      </c>
      <c r="Q7" s="1">
        <v>3</v>
      </c>
    </row>
    <row r="8" spans="1:19" x14ac:dyDescent="0.25">
      <c r="A8" s="5" t="s">
        <v>10</v>
      </c>
      <c r="B8" s="5">
        <f t="shared" si="0"/>
        <v>2</v>
      </c>
      <c r="C8" s="5">
        <f t="shared" si="1"/>
        <v>2</v>
      </c>
      <c r="D8" s="5">
        <f t="shared" si="2"/>
        <v>3</v>
      </c>
      <c r="E8" s="5">
        <f t="shared" si="3"/>
        <v>4</v>
      </c>
      <c r="F8"/>
      <c r="G8" s="5" t="s">
        <v>10</v>
      </c>
      <c r="H8" s="5" t="s">
        <v>104</v>
      </c>
      <c r="I8" s="5" t="s">
        <v>98</v>
      </c>
      <c r="J8" s="5" t="s">
        <v>102</v>
      </c>
      <c r="K8" s="5" t="s">
        <v>103</v>
      </c>
      <c r="P8" s="1" t="s">
        <v>98</v>
      </c>
      <c r="Q8" s="1">
        <v>2</v>
      </c>
    </row>
    <row r="9" spans="1:19" x14ac:dyDescent="0.25">
      <c r="A9" s="5" t="s">
        <v>11</v>
      </c>
      <c r="B9" s="5">
        <f t="shared" si="0"/>
        <v>4</v>
      </c>
      <c r="C9" s="5">
        <f t="shared" si="1"/>
        <v>2</v>
      </c>
      <c r="D9" s="5">
        <f t="shared" si="2"/>
        <v>4</v>
      </c>
      <c r="E9" s="5">
        <f t="shared" si="3"/>
        <v>3</v>
      </c>
      <c r="F9"/>
      <c r="G9" s="5" t="s">
        <v>11</v>
      </c>
      <c r="H9" s="5" t="s">
        <v>96</v>
      </c>
      <c r="I9" s="5" t="s">
        <v>98</v>
      </c>
      <c r="J9" s="5" t="s">
        <v>108</v>
      </c>
      <c r="K9" s="5" t="s">
        <v>105</v>
      </c>
    </row>
    <row r="10" spans="1:19" x14ac:dyDescent="0.25">
      <c r="A10" s="5" t="s">
        <v>12</v>
      </c>
      <c r="B10" s="5">
        <f t="shared" si="0"/>
        <v>3</v>
      </c>
      <c r="C10" s="5">
        <f t="shared" si="1"/>
        <v>2</v>
      </c>
      <c r="D10" s="5">
        <f t="shared" si="2"/>
        <v>2</v>
      </c>
      <c r="E10" s="5">
        <f t="shared" si="3"/>
        <v>3</v>
      </c>
      <c r="F10"/>
      <c r="G10" s="5" t="s">
        <v>12</v>
      </c>
      <c r="H10" s="5" t="s">
        <v>97</v>
      </c>
      <c r="I10" s="5" t="s">
        <v>98</v>
      </c>
      <c r="J10" s="5" t="s">
        <v>99</v>
      </c>
      <c r="K10" s="5" t="s">
        <v>105</v>
      </c>
      <c r="O10" s="1" t="s">
        <v>109</v>
      </c>
      <c r="P10" s="1" t="s">
        <v>108</v>
      </c>
      <c r="Q10" s="1">
        <v>4</v>
      </c>
    </row>
    <row r="11" spans="1:19" x14ac:dyDescent="0.25">
      <c r="A11" s="5" t="s">
        <v>13</v>
      </c>
      <c r="B11" s="5">
        <f t="shared" si="0"/>
        <v>2</v>
      </c>
      <c r="C11" s="5">
        <f t="shared" si="1"/>
        <v>3</v>
      </c>
      <c r="D11" s="5">
        <f t="shared" si="2"/>
        <v>2</v>
      </c>
      <c r="E11" s="5">
        <f t="shared" si="3"/>
        <v>3</v>
      </c>
      <c r="F11"/>
      <c r="G11" s="5" t="s">
        <v>13</v>
      </c>
      <c r="H11" s="5" t="s">
        <v>104</v>
      </c>
      <c r="I11" s="5" t="s">
        <v>107</v>
      </c>
      <c r="J11" s="5" t="s">
        <v>99</v>
      </c>
      <c r="K11" s="5" t="s">
        <v>105</v>
      </c>
      <c r="P11" s="1" t="s">
        <v>102</v>
      </c>
      <c r="Q11" s="1">
        <v>3</v>
      </c>
    </row>
    <row r="12" spans="1:19" x14ac:dyDescent="0.25">
      <c r="A12" s="5" t="s">
        <v>14</v>
      </c>
      <c r="B12" s="5">
        <f t="shared" si="0"/>
        <v>3</v>
      </c>
      <c r="C12" s="5">
        <f t="shared" si="1"/>
        <v>3</v>
      </c>
      <c r="D12" s="5">
        <f t="shared" si="2"/>
        <v>2</v>
      </c>
      <c r="E12" s="5">
        <f t="shared" si="3"/>
        <v>3</v>
      </c>
      <c r="F12"/>
      <c r="G12" s="5" t="s">
        <v>14</v>
      </c>
      <c r="H12" s="5" t="s">
        <v>97</v>
      </c>
      <c r="I12" s="5" t="s">
        <v>107</v>
      </c>
      <c r="J12" s="5" t="s">
        <v>99</v>
      </c>
      <c r="K12" s="5" t="s">
        <v>105</v>
      </c>
      <c r="P12" s="1" t="s">
        <v>99</v>
      </c>
      <c r="Q12" s="1">
        <v>2</v>
      </c>
    </row>
    <row r="13" spans="1:19" x14ac:dyDescent="0.25">
      <c r="A13" s="5" t="s">
        <v>15</v>
      </c>
      <c r="B13" s="5">
        <f t="shared" si="0"/>
        <v>2</v>
      </c>
      <c r="C13" s="5">
        <f t="shared" si="1"/>
        <v>4</v>
      </c>
      <c r="D13" s="5">
        <f t="shared" si="2"/>
        <v>2</v>
      </c>
      <c r="E13" s="5">
        <f t="shared" si="3"/>
        <v>2</v>
      </c>
      <c r="F13"/>
      <c r="G13" s="5" t="s">
        <v>15</v>
      </c>
      <c r="H13" s="5" t="s">
        <v>104</v>
      </c>
      <c r="I13" s="5" t="s">
        <v>101</v>
      </c>
      <c r="J13" s="5" t="s">
        <v>99</v>
      </c>
      <c r="K13" s="5" t="s">
        <v>100</v>
      </c>
    </row>
    <row r="14" spans="1:19" x14ac:dyDescent="0.25">
      <c r="A14" s="5" t="s">
        <v>16</v>
      </c>
      <c r="B14" s="5">
        <f t="shared" si="0"/>
        <v>2</v>
      </c>
      <c r="C14" s="5">
        <f t="shared" si="1"/>
        <v>4</v>
      </c>
      <c r="D14" s="5">
        <f t="shared" si="2"/>
        <v>4</v>
      </c>
      <c r="E14" s="5">
        <f t="shared" si="3"/>
        <v>2</v>
      </c>
      <c r="F14"/>
      <c r="G14" s="5" t="s">
        <v>16</v>
      </c>
      <c r="H14" s="5" t="s">
        <v>104</v>
      </c>
      <c r="I14" s="5" t="s">
        <v>101</v>
      </c>
      <c r="J14" s="5" t="s">
        <v>108</v>
      </c>
      <c r="K14" s="5" t="s">
        <v>100</v>
      </c>
      <c r="O14" s="1" t="s">
        <v>110</v>
      </c>
      <c r="P14" s="1" t="s">
        <v>103</v>
      </c>
      <c r="Q14" s="1">
        <v>4</v>
      </c>
    </row>
    <row r="15" spans="1:19" x14ac:dyDescent="0.25">
      <c r="A15" s="5" t="s">
        <v>17</v>
      </c>
      <c r="B15" s="5">
        <f t="shared" si="0"/>
        <v>3</v>
      </c>
      <c r="C15" s="5">
        <f t="shared" si="1"/>
        <v>4</v>
      </c>
      <c r="D15" s="5">
        <f t="shared" si="2"/>
        <v>2</v>
      </c>
      <c r="E15" s="5">
        <f t="shared" si="3"/>
        <v>4</v>
      </c>
      <c r="F15"/>
      <c r="G15" s="5" t="s">
        <v>17</v>
      </c>
      <c r="H15" s="5" t="s">
        <v>97</v>
      </c>
      <c r="I15" s="5" t="s">
        <v>101</v>
      </c>
      <c r="J15" s="5" t="s">
        <v>99</v>
      </c>
      <c r="K15" s="5" t="s">
        <v>103</v>
      </c>
      <c r="P15" s="1" t="s">
        <v>105</v>
      </c>
      <c r="Q15" s="1">
        <v>3</v>
      </c>
    </row>
    <row r="16" spans="1:19" x14ac:dyDescent="0.25">
      <c r="A16" s="5" t="s">
        <v>18</v>
      </c>
      <c r="B16" s="5">
        <f t="shared" si="0"/>
        <v>2</v>
      </c>
      <c r="C16" s="5">
        <f t="shared" si="1"/>
        <v>2</v>
      </c>
      <c r="D16" s="5">
        <f t="shared" si="2"/>
        <v>3</v>
      </c>
      <c r="E16" s="5">
        <f t="shared" si="3"/>
        <v>2</v>
      </c>
      <c r="F16"/>
      <c r="G16" s="5" t="s">
        <v>18</v>
      </c>
      <c r="H16" s="5" t="s">
        <v>104</v>
      </c>
      <c r="I16" s="5" t="s">
        <v>98</v>
      </c>
      <c r="J16" s="5" t="s">
        <v>102</v>
      </c>
      <c r="K16" s="5" t="s">
        <v>100</v>
      </c>
      <c r="P16" s="1" t="s">
        <v>100</v>
      </c>
      <c r="Q16" s="1">
        <v>2</v>
      </c>
    </row>
    <row r="17" spans="1:26" x14ac:dyDescent="0.25">
      <c r="A17" s="5" t="s">
        <v>19</v>
      </c>
      <c r="B17" s="5">
        <f t="shared" si="0"/>
        <v>4</v>
      </c>
      <c r="C17" s="5">
        <f t="shared" si="1"/>
        <v>4</v>
      </c>
      <c r="D17" s="5">
        <f t="shared" si="2"/>
        <v>4</v>
      </c>
      <c r="E17" s="5">
        <f t="shared" si="3"/>
        <v>4</v>
      </c>
      <c r="F17"/>
      <c r="G17" s="5" t="s">
        <v>19</v>
      </c>
      <c r="H17" s="5" t="s">
        <v>96</v>
      </c>
      <c r="I17" s="5" t="s">
        <v>101</v>
      </c>
      <c r="J17" s="5" t="s">
        <v>108</v>
      </c>
      <c r="K17" s="5" t="s">
        <v>103</v>
      </c>
    </row>
    <row r="18" spans="1:26" x14ac:dyDescent="0.25">
      <c r="A18"/>
      <c r="B18"/>
      <c r="C18"/>
      <c r="D18"/>
      <c r="E18"/>
      <c r="F18"/>
    </row>
    <row r="19" spans="1:26" x14ac:dyDescent="0.25">
      <c r="A19"/>
      <c r="B19"/>
      <c r="C19"/>
      <c r="D19"/>
      <c r="E19"/>
      <c r="F19"/>
    </row>
    <row r="20" spans="1:26" ht="16.5" thickBot="1" x14ac:dyDescent="0.3">
      <c r="A20"/>
      <c r="B20"/>
      <c r="C20"/>
      <c r="D20"/>
      <c r="E20"/>
      <c r="F20"/>
    </row>
    <row r="21" spans="1:26" x14ac:dyDescent="0.25">
      <c r="A21"/>
      <c r="B21"/>
      <c r="C21"/>
      <c r="D21"/>
      <c r="E21"/>
      <c r="F21"/>
      <c r="O21" s="41" t="s">
        <v>111</v>
      </c>
    </row>
    <row r="22" spans="1:26" ht="16.5" thickBot="1" x14ac:dyDescent="0.3">
      <c r="A22"/>
      <c r="B22"/>
      <c r="C22"/>
      <c r="D22"/>
      <c r="E22"/>
      <c r="F22"/>
      <c r="O22" s="42">
        <v>4</v>
      </c>
    </row>
    <row r="23" spans="1:26" x14ac:dyDescent="0.25">
      <c r="A23"/>
      <c r="B23"/>
      <c r="C23"/>
      <c r="D23"/>
      <c r="E23"/>
      <c r="F23"/>
    </row>
    <row r="24" spans="1:26" x14ac:dyDescent="0.25">
      <c r="A24"/>
      <c r="B24"/>
      <c r="C24"/>
      <c r="D24"/>
      <c r="E24"/>
      <c r="F24"/>
    </row>
    <row r="25" spans="1:26" x14ac:dyDescent="0.25">
      <c r="A25"/>
      <c r="B25"/>
      <c r="C25"/>
      <c r="D25"/>
      <c r="E25"/>
      <c r="F25"/>
    </row>
    <row r="26" spans="1:26" x14ac:dyDescent="0.25">
      <c r="A26"/>
      <c r="B26"/>
      <c r="C26"/>
      <c r="D26"/>
      <c r="E26"/>
      <c r="F26"/>
    </row>
    <row r="27" spans="1:26" x14ac:dyDescent="0.25">
      <c r="A27"/>
      <c r="B27"/>
      <c r="C27"/>
      <c r="D27"/>
      <c r="E27"/>
      <c r="F27"/>
    </row>
    <row r="29" spans="1:26" ht="16.5" thickBot="1" x14ac:dyDescent="0.3">
      <c r="A29" s="1" t="s">
        <v>112</v>
      </c>
      <c r="F29" s="43"/>
    </row>
    <row r="30" spans="1:26" ht="16.5" thickBot="1" x14ac:dyDescent="0.3">
      <c r="A30" s="44" t="s">
        <v>20</v>
      </c>
      <c r="B30" s="45" t="s">
        <v>5</v>
      </c>
      <c r="C30" s="45" t="s">
        <v>6</v>
      </c>
      <c r="D30" s="45" t="s">
        <v>7</v>
      </c>
      <c r="E30" s="45" t="s">
        <v>8</v>
      </c>
      <c r="F30" s="45" t="s">
        <v>9</v>
      </c>
      <c r="G30" s="45" t="s">
        <v>10</v>
      </c>
      <c r="H30" s="45" t="s">
        <v>11</v>
      </c>
      <c r="I30" s="45" t="s">
        <v>12</v>
      </c>
      <c r="J30" s="45" t="s">
        <v>13</v>
      </c>
      <c r="K30" s="45" t="s">
        <v>14</v>
      </c>
      <c r="L30" s="45" t="s">
        <v>15</v>
      </c>
      <c r="M30" s="45" t="s">
        <v>16</v>
      </c>
      <c r="N30" s="45" t="s">
        <v>17</v>
      </c>
      <c r="O30" s="45" t="s">
        <v>18</v>
      </c>
      <c r="P30" s="45" t="s">
        <v>19</v>
      </c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6.5" thickBot="1" x14ac:dyDescent="0.3">
      <c r="A31" s="46" t="s">
        <v>5</v>
      </c>
      <c r="B31" s="47">
        <v>0</v>
      </c>
      <c r="C31" s="48">
        <f>IF($B3-$B4 &gt; 0, 1,0)</f>
        <v>0</v>
      </c>
      <c r="D31" s="48">
        <f>IF(B3-B5 &gt; 0, 1,0)</f>
        <v>0</v>
      </c>
      <c r="E31" s="48">
        <f>IF(B3-B6 &gt; 0, 1,0)</f>
        <v>1</v>
      </c>
      <c r="F31" s="48">
        <f>IF(B3-B7 &gt; 0, 1,0)</f>
        <v>1</v>
      </c>
      <c r="G31" s="48">
        <f>IF(B3-B8 &gt; 0, 1,0)</f>
        <v>1</v>
      </c>
      <c r="H31" s="48">
        <f>IF(B3-B9 &gt; 0, 1,0)</f>
        <v>0</v>
      </c>
      <c r="I31" s="48">
        <f>IF(B3-B10 &gt; 0, 1,0)</f>
        <v>0</v>
      </c>
      <c r="J31" s="48">
        <f>IF(B3-B11 &gt; 0, 1,0)</f>
        <v>1</v>
      </c>
      <c r="K31" s="48">
        <f>IF(B3-B12 &gt; 0, 1,0)</f>
        <v>0</v>
      </c>
      <c r="L31" s="48">
        <f>IF(B3-B13 &gt; 0, 1,0)</f>
        <v>1</v>
      </c>
      <c r="M31" s="48">
        <f>IF(B3-B14 &gt; 0, 1,0)</f>
        <v>1</v>
      </c>
      <c r="N31" s="48">
        <f>IF(B3-B15 &gt; 0, 1,0)</f>
        <v>0</v>
      </c>
      <c r="O31" s="48">
        <f>IF(B3-B16 &gt; 0, 1,0)</f>
        <v>1</v>
      </c>
      <c r="P31" s="48">
        <f>IF(B3-B17 &gt; 0, 1,0)</f>
        <v>0</v>
      </c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6.5" thickBot="1" x14ac:dyDescent="0.3">
      <c r="A32" s="46" t="s">
        <v>6</v>
      </c>
      <c r="B32" s="48">
        <f>IF(B4-B3 &gt; 0, 1,0)</f>
        <v>1</v>
      </c>
      <c r="C32" s="47">
        <v>0</v>
      </c>
      <c r="D32" s="48">
        <f>IF(B4-B5 &gt; 0, 1,0)</f>
        <v>0</v>
      </c>
      <c r="E32" s="48">
        <f>IF(B4-B6 &gt; 0, 1,0)</f>
        <v>1</v>
      </c>
      <c r="F32" s="48">
        <f>IF(B4-B7 &gt; 0, 1,0)</f>
        <v>1</v>
      </c>
      <c r="G32" s="48">
        <f>IF(B4-B8 &gt; 0, 1,0)</f>
        <v>1</v>
      </c>
      <c r="H32" s="48">
        <f>IF(B4-B9 &gt; 0, 1,0)</f>
        <v>0</v>
      </c>
      <c r="I32" s="48">
        <f>IF(B4-B10 &gt; 0, 1,0)</f>
        <v>1</v>
      </c>
      <c r="J32" s="48">
        <f>IF(B4-B11 &gt; 0, 1,0)</f>
        <v>1</v>
      </c>
      <c r="K32" s="48">
        <f>IF(B4-B12 &gt; 0, 1,0)</f>
        <v>1</v>
      </c>
      <c r="L32" s="48">
        <f>IF(B4-B13 &gt; 0, 1,0)</f>
        <v>1</v>
      </c>
      <c r="M32" s="48">
        <f>IF(B4-B14 &gt; 0, 1,0)</f>
        <v>1</v>
      </c>
      <c r="N32" s="48">
        <f>IF(B4-B15 &gt; 0, 1,0)</f>
        <v>1</v>
      </c>
      <c r="O32" s="48">
        <f>IF(B4-B16 &gt; 0, 1,0)</f>
        <v>1</v>
      </c>
      <c r="P32" s="48">
        <f>IF(B4-B17 &gt; 0, 1,0)</f>
        <v>0</v>
      </c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6.5" thickBot="1" x14ac:dyDescent="0.3">
      <c r="A33" s="46" t="s">
        <v>7</v>
      </c>
      <c r="B33" s="48">
        <f>IF(B5-B3 &gt; 0, 1,0)</f>
        <v>1</v>
      </c>
      <c r="C33" s="48">
        <f>IF(B5-B4 &gt; 0, 1,0)</f>
        <v>0</v>
      </c>
      <c r="D33" s="47">
        <v>0</v>
      </c>
      <c r="E33" s="48">
        <f>IF(B5-B6 &gt; 0, 1,0)</f>
        <v>1</v>
      </c>
      <c r="F33" s="48">
        <f>IF(B5-B7 &gt; 0, 1,0)</f>
        <v>1</v>
      </c>
      <c r="G33" s="48">
        <f>IF(B5-B8 &gt; 0, 1,0)</f>
        <v>1</v>
      </c>
      <c r="H33" s="48">
        <f>IF(B5-B9 &gt; 0, 1,0)</f>
        <v>0</v>
      </c>
      <c r="I33" s="48">
        <f>IF(B5-B10 &gt; 0, 1,0)</f>
        <v>1</v>
      </c>
      <c r="J33" s="48">
        <f>IF(B5-B11 &gt; 0, 1,0)</f>
        <v>1</v>
      </c>
      <c r="K33" s="48">
        <f>IF(B5-B12 &gt; 0, 1,0)</f>
        <v>1</v>
      </c>
      <c r="L33" s="48">
        <f>IF(B5-B13 &gt; 0, 1,0)</f>
        <v>1</v>
      </c>
      <c r="M33" s="48">
        <f>IF(B5-B14 &gt; 0, 1,0)</f>
        <v>1</v>
      </c>
      <c r="N33" s="48">
        <f>IF(B5-B15 &gt; 0, 1,0)</f>
        <v>1</v>
      </c>
      <c r="O33" s="48">
        <f>IF(B5-B16 &gt; 0, 1,0)</f>
        <v>1</v>
      </c>
      <c r="P33" s="48">
        <f>IF(B5-B17 &gt; 0, 1,0)</f>
        <v>0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6.5" thickBot="1" x14ac:dyDescent="0.3">
      <c r="A34" s="46" t="s">
        <v>8</v>
      </c>
      <c r="B34" s="48">
        <f>IF(B6-B3 &gt; 0, 1,0)</f>
        <v>0</v>
      </c>
      <c r="C34" s="48">
        <f>IF(B6-B4 &gt; 0, 1,0)</f>
        <v>0</v>
      </c>
      <c r="D34" s="48">
        <f>IF(B6-B5 &gt; 0, 1,0)</f>
        <v>0</v>
      </c>
      <c r="E34" s="47">
        <v>0</v>
      </c>
      <c r="F34" s="48">
        <f>IF(B6-B7 &gt; 0, 1,0)</f>
        <v>0</v>
      </c>
      <c r="G34" s="48">
        <f>IF(B6-B8 &gt; 0, 1,0)</f>
        <v>0</v>
      </c>
      <c r="H34" s="48">
        <f>IF(B6-B9 &gt; 0, 1,0)</f>
        <v>0</v>
      </c>
      <c r="I34" s="48">
        <f>IF(B6-B10 &gt; 0, 1,0)</f>
        <v>0</v>
      </c>
      <c r="J34" s="48">
        <f>IF(B6-B11 &gt; 0, 1,0)</f>
        <v>0</v>
      </c>
      <c r="K34" s="48">
        <f>IF(B6-B12 &gt; 0, 1,0)</f>
        <v>0</v>
      </c>
      <c r="L34" s="48">
        <f>IF(B6-B13 &gt; 0, 1,0)</f>
        <v>0</v>
      </c>
      <c r="M34" s="48">
        <f>IF(B6-B14 &gt; 0, 1,0)</f>
        <v>0</v>
      </c>
      <c r="N34" s="48">
        <f>IF(B6-B15 &gt; 0, 1,0)</f>
        <v>0</v>
      </c>
      <c r="O34" s="48">
        <f>IF(B6-B16 &gt; 0, 1,0)</f>
        <v>0</v>
      </c>
      <c r="P34" s="48">
        <f>IF(B6-B17 &gt; 0, 1,0)</f>
        <v>0</v>
      </c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6.5" thickBot="1" x14ac:dyDescent="0.3">
      <c r="A35" s="46" t="s">
        <v>9</v>
      </c>
      <c r="B35" s="48">
        <f>IF(B7-B3 &gt; 0, 1,0)</f>
        <v>0</v>
      </c>
      <c r="C35" s="48">
        <f>IF(B7-B4 &gt; 0, 1,0)</f>
        <v>0</v>
      </c>
      <c r="D35" s="48">
        <f>IF(B7-B5 &gt; 0, 1,0)</f>
        <v>0</v>
      </c>
      <c r="E35" s="48">
        <f>IF(B7-B6 &gt; 0, 1,0)</f>
        <v>0</v>
      </c>
      <c r="F35" s="47">
        <v>0</v>
      </c>
      <c r="G35" s="48">
        <f>IF(B7-B8 &gt; 0, 1,0)</f>
        <v>0</v>
      </c>
      <c r="H35" s="48">
        <f>IF(B7-B9 &gt; 0, 1,0)</f>
        <v>0</v>
      </c>
      <c r="I35" s="48">
        <f>IF(B7-B10 &gt; 0, 1,0)</f>
        <v>0</v>
      </c>
      <c r="J35" s="48">
        <f>IF(B7-B11 &gt; 0, 1,0)</f>
        <v>0</v>
      </c>
      <c r="K35" s="48">
        <f>IF(B7-B12 &gt; 0, 1,0)</f>
        <v>0</v>
      </c>
      <c r="L35" s="48">
        <f>IF(B7-B13 &gt; 0, 1,0)</f>
        <v>0</v>
      </c>
      <c r="M35" s="48">
        <f>IF(B7-B14 &gt; 0, 1,0)</f>
        <v>0</v>
      </c>
      <c r="N35" s="48">
        <f>IF(B7-B15 &gt; 0, 1,0)</f>
        <v>0</v>
      </c>
      <c r="O35" s="48">
        <f>IF(B7-B16 &gt; 0, 1,0)</f>
        <v>0</v>
      </c>
      <c r="P35" s="48">
        <f>IF(B7-B17 &gt; 0, 1,0)</f>
        <v>0</v>
      </c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6.5" thickBot="1" x14ac:dyDescent="0.3">
      <c r="A36" s="46" t="s">
        <v>10</v>
      </c>
      <c r="B36" s="48">
        <f>IF(B8-B3 &gt; 0, 1,0)</f>
        <v>0</v>
      </c>
      <c r="C36" s="48">
        <f>IF(B8-B4 &gt; 0, 1,0)</f>
        <v>0</v>
      </c>
      <c r="D36" s="48">
        <f>IF(B8-B5 &gt; 0, 1,0)</f>
        <v>0</v>
      </c>
      <c r="E36" s="48">
        <f>IF(B8-B6 &gt; 0, 1,0)</f>
        <v>0</v>
      </c>
      <c r="F36" s="48">
        <f>IF(B8-B7 &gt; 0, 1,0)</f>
        <v>0</v>
      </c>
      <c r="G36" s="47">
        <v>0</v>
      </c>
      <c r="H36" s="48">
        <f>IF(B8-B9 &gt; 0, 1,0)</f>
        <v>0</v>
      </c>
      <c r="I36" s="48">
        <f>IF(B8-B10 &gt; 0, 1,0)</f>
        <v>0</v>
      </c>
      <c r="J36" s="48">
        <f>IF(B8-B11 &gt; 0, 1,0)</f>
        <v>0</v>
      </c>
      <c r="K36" s="48">
        <f>IF(B8-B12 &gt; 0, 1,0)</f>
        <v>0</v>
      </c>
      <c r="L36" s="48">
        <f>IF(B8-B13 &gt; 0, 1,0)</f>
        <v>0</v>
      </c>
      <c r="M36" s="48">
        <f>IF(B8-B14 &gt; 0, 1,0)</f>
        <v>0</v>
      </c>
      <c r="N36" s="48">
        <f>IF(B8-B15 &gt; 0, 1,0)</f>
        <v>0</v>
      </c>
      <c r="O36" s="48">
        <f>IF(B8-B16 &gt; 0, 1,0)</f>
        <v>0</v>
      </c>
      <c r="P36" s="48">
        <f>IF(B8-B17 &gt; 0, 1,0)</f>
        <v>0</v>
      </c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6.5" thickBot="1" x14ac:dyDescent="0.3">
      <c r="A37" s="46" t="s">
        <v>11</v>
      </c>
      <c r="B37" s="48">
        <f>IF(B9-B3 &gt; 0, 1,0)</f>
        <v>1</v>
      </c>
      <c r="C37" s="48">
        <f>IF(B9-B4 &gt; 0, 1,0)</f>
        <v>0</v>
      </c>
      <c r="D37" s="48">
        <f>IF(B9-B5 &gt; 0, 1,0)</f>
        <v>0</v>
      </c>
      <c r="E37" s="48">
        <f>IF(B9-B6 &gt; 0, 1,0)</f>
        <v>1</v>
      </c>
      <c r="F37" s="48">
        <f>IF(B9-B7 &gt; 0, 1,0)</f>
        <v>1</v>
      </c>
      <c r="G37" s="48">
        <f>IF(B9-B8 &gt; 0, 1,0)</f>
        <v>1</v>
      </c>
      <c r="H37" s="47">
        <v>0</v>
      </c>
      <c r="I37" s="48">
        <f>IF(B9-B10 &gt; 0, 1,0)</f>
        <v>1</v>
      </c>
      <c r="J37" s="48">
        <f>IF(B9-B11 &gt; 0, 1,0)</f>
        <v>1</v>
      </c>
      <c r="K37" s="48">
        <f>IF(B9-B12 &gt; 0, 1,0)</f>
        <v>1</v>
      </c>
      <c r="L37" s="48">
        <f>IF(B9-B13 &gt; 0, 1,0)</f>
        <v>1</v>
      </c>
      <c r="M37" s="48">
        <f>IF(B9-B14 &gt; 0, 1,0)</f>
        <v>1</v>
      </c>
      <c r="N37" s="48">
        <f>IF(B9-B15 &gt; 0, 1,0)</f>
        <v>1</v>
      </c>
      <c r="O37" s="48">
        <f>IF(B9-B16 &gt; 0, 1,0)</f>
        <v>1</v>
      </c>
      <c r="P37" s="48">
        <f>IF(B9-B17 &gt; 0, 1,0)</f>
        <v>0</v>
      </c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6.5" thickBot="1" x14ac:dyDescent="0.3">
      <c r="A38" s="46" t="s">
        <v>12</v>
      </c>
      <c r="B38" s="48">
        <f>IF(B10-B3 &gt; 0, 1,0)</f>
        <v>0</v>
      </c>
      <c r="C38" s="48">
        <f>IF(B10-B4 &gt; 0, 1,0)</f>
        <v>0</v>
      </c>
      <c r="D38" s="48">
        <f>IF(B10-B5 &gt; 0, 1,0)</f>
        <v>0</v>
      </c>
      <c r="E38" s="48">
        <f>IF(B10-B6 &gt; 0, 1,0)</f>
        <v>1</v>
      </c>
      <c r="F38" s="48">
        <f>IF(B10-B7 &gt; 0, 1,0)</f>
        <v>1</v>
      </c>
      <c r="G38" s="48">
        <f>IF(B10-B8 &gt; 0, 1,0)</f>
        <v>1</v>
      </c>
      <c r="H38" s="48">
        <f>IF(B10-B9 &gt; 0, 1,0)</f>
        <v>0</v>
      </c>
      <c r="I38" s="47">
        <v>0</v>
      </c>
      <c r="J38" s="48">
        <f>IF(B10-B11 &gt; 0, 1,0)</f>
        <v>1</v>
      </c>
      <c r="K38" s="48">
        <f>IF(B10-B12 &gt; 0, 1,0)</f>
        <v>0</v>
      </c>
      <c r="L38" s="48">
        <f>IF(B10-B13 &gt; 0, 1,0)</f>
        <v>1</v>
      </c>
      <c r="M38" s="48">
        <f>IF(B10-B14 &gt; 0, 1,0)</f>
        <v>1</v>
      </c>
      <c r="N38" s="48">
        <f>IF(B10-B15 &gt; 0, 1,0)</f>
        <v>0</v>
      </c>
      <c r="O38" s="48">
        <f>IF(B10-B16 &gt; 0, 1,0)</f>
        <v>1</v>
      </c>
      <c r="P38" s="48">
        <f>IF(B10-B17 &gt; 0, 1,0)</f>
        <v>0</v>
      </c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6.5" thickBot="1" x14ac:dyDescent="0.3">
      <c r="A39" s="46" t="s">
        <v>13</v>
      </c>
      <c r="B39" s="48">
        <f>IF(B11-B3 &gt; 0, 1,0)</f>
        <v>0</v>
      </c>
      <c r="C39" s="48">
        <f>IF(B11-B4 &gt; 0, 1,0)</f>
        <v>0</v>
      </c>
      <c r="D39" s="48">
        <f>IF(B11-B5 &gt; 0, 1,0)</f>
        <v>0</v>
      </c>
      <c r="E39" s="48">
        <f>IF(B11-B6 &gt; 0, 1,0)</f>
        <v>0</v>
      </c>
      <c r="F39" s="48">
        <f>IF(B11-B7 &gt; 0, 1,0)</f>
        <v>0</v>
      </c>
      <c r="G39" s="48">
        <f>IF(B11-B8 &gt; 0, 1,0)</f>
        <v>0</v>
      </c>
      <c r="H39" s="48">
        <f>IF(B11-B9 &gt; 0, 1,0)</f>
        <v>0</v>
      </c>
      <c r="I39" s="48">
        <f>IF(B11-B10 &gt; 0, 1,0)</f>
        <v>0</v>
      </c>
      <c r="J39" s="47">
        <v>0</v>
      </c>
      <c r="K39" s="48">
        <f>IF(B11-B12 &gt; 0, 1,0)</f>
        <v>0</v>
      </c>
      <c r="L39" s="48">
        <f>IF(B11-B13 &gt; 0, 1,0)</f>
        <v>0</v>
      </c>
      <c r="M39" s="48">
        <f>IF(B11-B14 &gt; 0, 1,0)</f>
        <v>0</v>
      </c>
      <c r="N39" s="48">
        <f>IF(B11-B15 &gt; 0, 1,0)</f>
        <v>0</v>
      </c>
      <c r="O39" s="48">
        <f>IF(B11-B16 &gt; 0, 1,0)</f>
        <v>0</v>
      </c>
      <c r="P39" s="48">
        <f>IF(B11-B17 &gt; 0, 1,0)</f>
        <v>0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6.5" thickBot="1" x14ac:dyDescent="0.3">
      <c r="A40" s="46" t="s">
        <v>14</v>
      </c>
      <c r="B40" s="48">
        <f>IF(B12-B3 &gt; 0, 1,0)</f>
        <v>0</v>
      </c>
      <c r="C40" s="48">
        <f>IF(B12-B4 &gt; 0, 1,0)</f>
        <v>0</v>
      </c>
      <c r="D40" s="48">
        <f>IF(B12-B5 &gt; 0, 1,0)</f>
        <v>0</v>
      </c>
      <c r="E40" s="48">
        <f>IF(B12-B6 &gt; 0, 1,0)</f>
        <v>1</v>
      </c>
      <c r="F40" s="48">
        <f>IF(B12-B7 &gt; 0, 1,0)</f>
        <v>1</v>
      </c>
      <c r="G40" s="48">
        <f>IF(B12-B8 &gt; 0, 1,0)</f>
        <v>1</v>
      </c>
      <c r="H40" s="48">
        <f>IF(B12-B9 &gt; 0, 1,0)</f>
        <v>0</v>
      </c>
      <c r="I40" s="48">
        <f>IF(B12-B10 &gt; 0, 1,0)</f>
        <v>0</v>
      </c>
      <c r="J40" s="48">
        <f>IF(B12-B11 &gt; 0, 1,0)</f>
        <v>1</v>
      </c>
      <c r="K40" s="47">
        <v>0</v>
      </c>
      <c r="L40" s="48">
        <f>IF(B12-B13 &gt; 0, 1,0)</f>
        <v>1</v>
      </c>
      <c r="M40" s="48">
        <f>IF(B12-B14 &gt; 0, 1,0)</f>
        <v>1</v>
      </c>
      <c r="N40" s="48">
        <f>IF(B12-B15 &gt; 0, 1,0)</f>
        <v>0</v>
      </c>
      <c r="O40" s="48">
        <f>IF(B12-B16 &gt; 0, 1,0)</f>
        <v>1</v>
      </c>
      <c r="P40" s="48">
        <f>IF(B12-B17 &gt; 0, 1,0)</f>
        <v>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6.5" thickBot="1" x14ac:dyDescent="0.3">
      <c r="A41" s="46" t="s">
        <v>15</v>
      </c>
      <c r="B41" s="48">
        <f>IF(B13-B3 &gt; 0, 1,0)</f>
        <v>0</v>
      </c>
      <c r="C41" s="48">
        <f>IF(B13-B4 &gt; 0, 1,0)</f>
        <v>0</v>
      </c>
      <c r="D41" s="48">
        <f>IF(B13-B5 &gt; 0, 1,0)</f>
        <v>0</v>
      </c>
      <c r="E41" s="48">
        <f>IF(B13-B6 &gt; 0, 1,0)</f>
        <v>0</v>
      </c>
      <c r="F41" s="48">
        <f>IF(B13-B7 &gt; 0, 1,0)</f>
        <v>0</v>
      </c>
      <c r="G41" s="48">
        <f>IF(B13-B8 &gt; 0, 1,0)</f>
        <v>0</v>
      </c>
      <c r="H41" s="48">
        <f>IF(B13-B9 &gt; 0, 1,0)</f>
        <v>0</v>
      </c>
      <c r="I41" s="48">
        <f>IF(B13-B10 &gt; 0, 1,0)</f>
        <v>0</v>
      </c>
      <c r="J41" s="48">
        <f>IF(B13-B11 &gt; 0, 1,0)</f>
        <v>0</v>
      </c>
      <c r="K41" s="48">
        <f>IF(B13-B12 &gt; 0, 1,0)</f>
        <v>0</v>
      </c>
      <c r="L41" s="47">
        <v>0</v>
      </c>
      <c r="M41" s="48">
        <f>IF(B13-B14 &gt; 0, 1,0)</f>
        <v>0</v>
      </c>
      <c r="N41" s="48">
        <f>IF(B13-B15 &gt; 0, 1,0)</f>
        <v>0</v>
      </c>
      <c r="O41" s="48">
        <f>IF(B13-B16 &gt; 0, 1,0)</f>
        <v>0</v>
      </c>
      <c r="P41" s="48">
        <f>IF(B13-B17 &gt; 0, 1,0)</f>
        <v>0</v>
      </c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6.5" thickBot="1" x14ac:dyDescent="0.3">
      <c r="A42" s="46" t="s">
        <v>16</v>
      </c>
      <c r="B42" s="48">
        <f>IF(B14-B3 &gt; 0, 1,0)</f>
        <v>0</v>
      </c>
      <c r="C42" s="48">
        <f>IF(B14-B4 &gt; 0, 1,0)</f>
        <v>0</v>
      </c>
      <c r="D42" s="48">
        <f>IF(B14-B5 &gt; 0, 1,0)</f>
        <v>0</v>
      </c>
      <c r="E42" s="48">
        <f>IF(B14-B6 &gt; 0, 1,0)</f>
        <v>0</v>
      </c>
      <c r="F42" s="48">
        <f>IF(B14-B7 &gt; 0, 1,0)</f>
        <v>0</v>
      </c>
      <c r="G42" s="48">
        <f>IF(B14-B8 &gt; 0, 1,0)</f>
        <v>0</v>
      </c>
      <c r="H42" s="48">
        <f>IF(B14-B9 &gt; 0, 1,0)</f>
        <v>0</v>
      </c>
      <c r="I42" s="48">
        <f>IF(B14-B10 &gt; 0, 1,0)</f>
        <v>0</v>
      </c>
      <c r="J42" s="48">
        <f>IF(B14-B11 &gt; 0, 1,0)</f>
        <v>0</v>
      </c>
      <c r="K42" s="48">
        <f>IF(B14-B12 &gt; 0, 1,0)</f>
        <v>0</v>
      </c>
      <c r="L42" s="48">
        <f>IF(B14-B13 &gt; 0, 1,0)</f>
        <v>0</v>
      </c>
      <c r="M42" s="47">
        <v>0</v>
      </c>
      <c r="N42" s="48">
        <f>IF(B14-B15 &gt; 0, 1,0)</f>
        <v>0</v>
      </c>
      <c r="O42" s="48">
        <f>IF(B14-B16 &gt; 0, 1,0)</f>
        <v>0</v>
      </c>
      <c r="P42" s="48">
        <f>IF(B14-B17 &gt; 0, 1,0)</f>
        <v>0</v>
      </c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6.5" thickBot="1" x14ac:dyDescent="0.3">
      <c r="A43" s="46" t="s">
        <v>17</v>
      </c>
      <c r="B43" s="48">
        <f>IF(B15-B3 &gt; 0, 1,0)</f>
        <v>0</v>
      </c>
      <c r="C43" s="48">
        <f>IF(B15-B4 &gt; 0, 1,0)</f>
        <v>0</v>
      </c>
      <c r="D43" s="48">
        <f>IF(B15-B5 &gt; 0, 1,0)</f>
        <v>0</v>
      </c>
      <c r="E43" s="48">
        <f>IF(B15-B6 &gt; 0, 1,0)</f>
        <v>1</v>
      </c>
      <c r="F43" s="48">
        <f>IF(B15-B7 &gt; 0, 1,0)</f>
        <v>1</v>
      </c>
      <c r="G43" s="48">
        <f>IF(B15-B8 &gt; 0, 1,0)</f>
        <v>1</v>
      </c>
      <c r="H43" s="48">
        <f>IF(B15-B9 &gt; 0, 1,0)</f>
        <v>0</v>
      </c>
      <c r="I43" s="48">
        <f>IF(B15-B10 &gt; 0, 1,0)</f>
        <v>0</v>
      </c>
      <c r="J43" s="48">
        <f>IF(B15-B11 &gt; 0, 1,0)</f>
        <v>1</v>
      </c>
      <c r="K43" s="48">
        <f>IF(B15-B12 &gt; 0, 1,0)</f>
        <v>0</v>
      </c>
      <c r="L43" s="48">
        <f>IF(B15-B13 &gt; 0, 1,0)</f>
        <v>1</v>
      </c>
      <c r="M43" s="48">
        <f>IF(B15-B14 &gt; 0, 1,0)</f>
        <v>1</v>
      </c>
      <c r="N43" s="47">
        <v>0</v>
      </c>
      <c r="O43" s="48">
        <f>IF(B15-B16 &gt; 0, 1,0)</f>
        <v>1</v>
      </c>
      <c r="P43" s="48">
        <f>IF(B15-B17 &gt; 0, 1,0)</f>
        <v>0</v>
      </c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6.5" thickBot="1" x14ac:dyDescent="0.3">
      <c r="A44" s="46" t="s">
        <v>18</v>
      </c>
      <c r="B44" s="48">
        <f>IF(B16-B3 &gt; 0, 1,0)</f>
        <v>0</v>
      </c>
      <c r="C44" s="48">
        <f>IF(B16-B4 &gt; 0, 1,0)</f>
        <v>0</v>
      </c>
      <c r="D44" s="48">
        <f>IF(B16-B5 &gt; 0, 1,0)</f>
        <v>0</v>
      </c>
      <c r="E44" s="48">
        <f>IF(B16-B6 &gt; 0, 1,0)</f>
        <v>0</v>
      </c>
      <c r="F44" s="48">
        <f>IF(B16-B7 &gt; 0, 1,0)</f>
        <v>0</v>
      </c>
      <c r="G44" s="48">
        <f>IF(B16-B8 &gt; 0, 1,0)</f>
        <v>0</v>
      </c>
      <c r="H44" s="48">
        <f>IF(B16-B9 &gt; 0, 1,0)</f>
        <v>0</v>
      </c>
      <c r="I44" s="48">
        <f>IF(B16-B10 &gt; 0, 1,0)</f>
        <v>0</v>
      </c>
      <c r="J44" s="48">
        <f>IF(B16-B11 &gt; 0, 1,0)</f>
        <v>0</v>
      </c>
      <c r="K44" s="48">
        <f>IF(B16-B12 &gt; 0, 1,0)</f>
        <v>0</v>
      </c>
      <c r="L44" s="48">
        <f>IF(B16-B13 &gt; 0, 1,0)</f>
        <v>0</v>
      </c>
      <c r="M44" s="48">
        <f>IF(B16-B14 &gt; 0, 1,0)</f>
        <v>0</v>
      </c>
      <c r="N44" s="48">
        <f>IF(B16-B15 &gt; 0, 1,0)</f>
        <v>0</v>
      </c>
      <c r="O44" s="47">
        <v>0</v>
      </c>
      <c r="P44" s="48">
        <f>IF(B16-B17 &gt; 0, 1,0)</f>
        <v>0</v>
      </c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6.5" thickBot="1" x14ac:dyDescent="0.3">
      <c r="A45" s="46" t="s">
        <v>19</v>
      </c>
      <c r="B45" s="48">
        <f>IF(B17-B3 &gt; 0, 1,0)</f>
        <v>1</v>
      </c>
      <c r="C45" s="48">
        <f>IF(B17-B4 &gt; 0, 1,0)</f>
        <v>0</v>
      </c>
      <c r="D45" s="48">
        <f>IF(B17-B5 &gt; 0, 1,0)</f>
        <v>0</v>
      </c>
      <c r="E45" s="48">
        <f>IF(B17-B6 &gt; 0, 1,0)</f>
        <v>1</v>
      </c>
      <c r="F45" s="48">
        <f>IF(B17-B7 &gt; 0, 1,0)</f>
        <v>1</v>
      </c>
      <c r="G45" s="48">
        <f>IF(B17-B8 &gt; 0, 1,0)</f>
        <v>1</v>
      </c>
      <c r="H45" s="48">
        <f>IF(B17-B9 &gt; 0, 1,0)</f>
        <v>0</v>
      </c>
      <c r="I45" s="48">
        <f>IF(B17-B10 &gt; 0, 1,0)</f>
        <v>1</v>
      </c>
      <c r="J45" s="48">
        <f>IF(B17-B11 &gt; 0, 1,0)</f>
        <v>1</v>
      </c>
      <c r="K45" s="48">
        <f>IF(B17-B12 &gt; 0, 1,0)</f>
        <v>1</v>
      </c>
      <c r="L45" s="48">
        <f>IF(B17-B13 &gt; 0, 1,0)</f>
        <v>1</v>
      </c>
      <c r="M45" s="48">
        <f>IF(B17-B14 &gt; 0, 1,0)</f>
        <v>1</v>
      </c>
      <c r="N45" s="48">
        <f>IF(B17-B15 &gt; 0, 1,0)</f>
        <v>1</v>
      </c>
      <c r="O45" s="48">
        <f>IF(B17-B16 &gt; 0, 1,0)</f>
        <v>1</v>
      </c>
      <c r="P45" s="47">
        <v>0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6.5" thickBot="1" x14ac:dyDescent="0.3">
      <c r="A46" s="46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7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6.5" thickBot="1" x14ac:dyDescent="0.3">
      <c r="A47" s="46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7"/>
      <c r="S47" s="48"/>
      <c r="T47" s="48"/>
      <c r="U47" s="48"/>
      <c r="V47" s="48"/>
      <c r="W47" s="48"/>
      <c r="X47" s="48"/>
      <c r="Y47" s="48"/>
      <c r="Z47" s="48"/>
    </row>
    <row r="48" spans="1:26" ht="16.5" thickBot="1" x14ac:dyDescent="0.3">
      <c r="A48" s="46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7"/>
      <c r="T48" s="48"/>
      <c r="U48" s="48"/>
      <c r="V48" s="48"/>
      <c r="W48" s="48"/>
      <c r="X48" s="48"/>
      <c r="Y48" s="48"/>
      <c r="Z48" s="48"/>
    </row>
    <row r="49" spans="1:26" ht="16.5" thickBot="1" x14ac:dyDescent="0.3">
      <c r="A49" s="46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7"/>
      <c r="U49" s="48"/>
      <c r="V49" s="48"/>
      <c r="W49" s="48"/>
      <c r="X49" s="48"/>
      <c r="Y49" s="48"/>
      <c r="Z49" s="48"/>
    </row>
    <row r="50" spans="1:26" ht="16.5" thickBot="1" x14ac:dyDescent="0.3">
      <c r="A50" s="46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7"/>
      <c r="V50" s="48"/>
      <c r="W50" s="48"/>
      <c r="X50" s="48"/>
      <c r="Y50" s="48"/>
      <c r="Z50" s="48"/>
    </row>
    <row r="51" spans="1:26" ht="16.5" thickBot="1" x14ac:dyDescent="0.3">
      <c r="A51" s="46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7"/>
      <c r="W51" s="48"/>
      <c r="X51" s="48"/>
      <c r="Y51" s="48"/>
      <c r="Z51" s="48"/>
    </row>
    <row r="52" spans="1:26" ht="16.5" thickBot="1" x14ac:dyDescent="0.3">
      <c r="A52" s="46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7"/>
      <c r="X52" s="48"/>
      <c r="Y52" s="48"/>
      <c r="Z52" s="48"/>
    </row>
    <row r="53" spans="1:26" ht="16.5" thickBot="1" x14ac:dyDescent="0.3">
      <c r="A53" s="46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7"/>
      <c r="Y53" s="48"/>
      <c r="Z53" s="48"/>
    </row>
    <row r="54" spans="1:26" ht="16.5" thickBot="1" x14ac:dyDescent="0.3">
      <c r="A54" s="46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7"/>
      <c r="Z54" s="48"/>
    </row>
    <row r="55" spans="1:26" ht="16.5" thickBot="1" x14ac:dyDescent="0.3">
      <c r="A55" s="46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7"/>
    </row>
    <row r="58" spans="1:26" ht="16.5" thickBot="1" x14ac:dyDescent="0.3">
      <c r="A58" s="1" t="s">
        <v>113</v>
      </c>
      <c r="F58" s="43"/>
    </row>
    <row r="59" spans="1:26" ht="16.5" thickBot="1" x14ac:dyDescent="0.3">
      <c r="A59" s="44" t="s">
        <v>20</v>
      </c>
      <c r="B59" s="45" t="s">
        <v>5</v>
      </c>
      <c r="C59" s="45" t="s">
        <v>6</v>
      </c>
      <c r="D59" s="45" t="s">
        <v>7</v>
      </c>
      <c r="E59" s="45" t="s">
        <v>8</v>
      </c>
      <c r="F59" s="45" t="s">
        <v>9</v>
      </c>
      <c r="G59" s="45" t="s">
        <v>10</v>
      </c>
      <c r="H59" s="45" t="s">
        <v>11</v>
      </c>
      <c r="I59" s="45" t="s">
        <v>12</v>
      </c>
      <c r="J59" s="45" t="s">
        <v>13</v>
      </c>
      <c r="K59" s="45" t="s">
        <v>14</v>
      </c>
      <c r="L59" s="45" t="s">
        <v>15</v>
      </c>
      <c r="M59" s="45" t="s">
        <v>16</v>
      </c>
      <c r="N59" s="45" t="s">
        <v>17</v>
      </c>
      <c r="O59" s="45" t="s">
        <v>18</v>
      </c>
      <c r="P59" s="45" t="s">
        <v>19</v>
      </c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6.5" thickBot="1" x14ac:dyDescent="0.3">
      <c r="A60" s="46" t="s">
        <v>5</v>
      </c>
      <c r="B60" s="47">
        <v>0</v>
      </c>
      <c r="C60" s="48">
        <f>IF(C3-C4 &gt; 0, 1,0)</f>
        <v>0</v>
      </c>
      <c r="D60" s="48">
        <f>IF(C3-C5 &gt; 0, 1,0)</f>
        <v>0</v>
      </c>
      <c r="E60" s="48">
        <f>IF(C3-C6 &gt; 0, 1,0)</f>
        <v>0</v>
      </c>
      <c r="F60" s="48">
        <f>IF(C3-C7 &gt; 0, 1,0)</f>
        <v>0</v>
      </c>
      <c r="G60" s="48">
        <f>IF(C3-C8 &gt; 0, 1,0)</f>
        <v>0</v>
      </c>
      <c r="H60" s="48">
        <f>IF(C3-C9 &gt; 0, 1,0)</f>
        <v>0</v>
      </c>
      <c r="I60" s="48">
        <f>IF(C3-C10 &gt; 0, 1,0)</f>
        <v>0</v>
      </c>
      <c r="J60" s="48">
        <f>IF(C3-C11 &gt; 0, 1,0)</f>
        <v>0</v>
      </c>
      <c r="K60" s="48">
        <f>IF(C3-C12 &gt; 0, 1,0)</f>
        <v>0</v>
      </c>
      <c r="L60" s="48">
        <f>IF(C3-C13 &gt; 0, 1,0)</f>
        <v>0</v>
      </c>
      <c r="M60" s="48">
        <f>IF(C3-C14 &gt; 0, 1,0)</f>
        <v>0</v>
      </c>
      <c r="N60" s="48">
        <f>IF(C3-C15 &gt; 0, 1,0)</f>
        <v>0</v>
      </c>
      <c r="O60" s="48">
        <f>IF(C3-C16 &gt; 0, 1,0)</f>
        <v>0</v>
      </c>
      <c r="P60" s="48">
        <f>IF(C3-C17 &gt; 0, 1,0)</f>
        <v>0</v>
      </c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6.5" thickBot="1" x14ac:dyDescent="0.3">
      <c r="A61" s="46" t="s">
        <v>6</v>
      </c>
      <c r="B61" s="48">
        <f>IF(C4-C3 &gt; 0, 1,0)</f>
        <v>1</v>
      </c>
      <c r="C61" s="47">
        <v>0</v>
      </c>
      <c r="D61" s="48">
        <f>IF(C4-C5 &gt; 0, 1,0)</f>
        <v>1</v>
      </c>
      <c r="E61" s="48">
        <f>IF(C4-C6 &gt; 0, 1,0)</f>
        <v>0</v>
      </c>
      <c r="F61" s="48">
        <f>IF(C4-C7 &gt; 0, 1,0)</f>
        <v>1</v>
      </c>
      <c r="G61" s="48">
        <f>IF(C4-C8 &gt; 0, 1,0)</f>
        <v>1</v>
      </c>
      <c r="H61" s="48">
        <f>IF(C4-C9 &gt; 0, 1,0)</f>
        <v>1</v>
      </c>
      <c r="I61" s="48">
        <f>IF(C4-C10 &gt; 0, 1,0)</f>
        <v>1</v>
      </c>
      <c r="J61" s="48">
        <f>IF(C4-C11 &gt; 0, 1,0)</f>
        <v>1</v>
      </c>
      <c r="K61" s="48">
        <f>IF(C4-C12 &gt; 0, 1,0)</f>
        <v>1</v>
      </c>
      <c r="L61" s="48">
        <f>IF(C4-C13 &gt; 0, 1,0)</f>
        <v>0</v>
      </c>
      <c r="M61" s="48">
        <f>IF(C4-C14 &gt; 0, 1,0)</f>
        <v>0</v>
      </c>
      <c r="N61" s="48">
        <f>IF(C4-C15 &gt; 0, 1,0)</f>
        <v>0</v>
      </c>
      <c r="O61" s="48">
        <f>IF(C4-C16 &gt; 0, 1,0)</f>
        <v>1</v>
      </c>
      <c r="P61" s="48">
        <f>IF(C4-C17 &gt; 0, 1,0)</f>
        <v>0</v>
      </c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6.5" thickBot="1" x14ac:dyDescent="0.3">
      <c r="A62" s="46" t="s">
        <v>7</v>
      </c>
      <c r="B62" s="48">
        <f>IF(C5-C3 &gt; 0, 1,0)</f>
        <v>0</v>
      </c>
      <c r="C62" s="48">
        <f>IF(C5-C4 &gt; 0, 1,0)</f>
        <v>0</v>
      </c>
      <c r="D62" s="47">
        <v>0</v>
      </c>
      <c r="E62" s="48">
        <f>IF(C5-C6 &gt; 0, 1,0)</f>
        <v>0</v>
      </c>
      <c r="F62" s="48">
        <f>IF(C5-C7 &gt; 0, 1,0)</f>
        <v>0</v>
      </c>
      <c r="G62" s="48">
        <f>IF(C5-C8 &gt; 0, 1,0)</f>
        <v>0</v>
      </c>
      <c r="H62" s="48">
        <f>IF(C5-C9 &gt; 0, 1,0)</f>
        <v>0</v>
      </c>
      <c r="I62" s="48">
        <f>IF(C5-C10 &gt; 0, 1,0)</f>
        <v>0</v>
      </c>
      <c r="J62" s="48">
        <f>IF(C5-C11 &gt; 0, 1,0)</f>
        <v>0</v>
      </c>
      <c r="K62" s="48">
        <f>IF(C5-C12 &gt; 0, 1,0)</f>
        <v>0</v>
      </c>
      <c r="L62" s="48">
        <f>IF(C5-C13 &gt; 0, 1,0)</f>
        <v>0</v>
      </c>
      <c r="M62" s="48">
        <f>IF(C5-C14 &gt; 0, 1,0)</f>
        <v>0</v>
      </c>
      <c r="N62" s="48">
        <f>IF(C5-C15 &gt; 0, 1,0)</f>
        <v>0</v>
      </c>
      <c r="O62" s="48">
        <f>IF(C5-C16 &gt; 0, 1,0)</f>
        <v>0</v>
      </c>
      <c r="P62" s="48">
        <f>IF(C5-C17 &gt; 0, 1,0)</f>
        <v>0</v>
      </c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6.5" thickBot="1" x14ac:dyDescent="0.3">
      <c r="A63" s="46" t="s">
        <v>8</v>
      </c>
      <c r="B63" s="48">
        <f>IF(C6-C3 &gt; 0, 1,0)</f>
        <v>1</v>
      </c>
      <c r="C63" s="48">
        <f>IF(C6-C4 &gt; 0, 1,0)</f>
        <v>0</v>
      </c>
      <c r="D63" s="48">
        <f>IF(C6-C5 &gt; 0, 1,0)</f>
        <v>1</v>
      </c>
      <c r="E63" s="47">
        <v>0</v>
      </c>
      <c r="F63" s="48">
        <f>IF(C6-C7 &gt; 0, 1,0)</f>
        <v>1</v>
      </c>
      <c r="G63" s="48">
        <f>IF(C6-C8 &gt; 0, 1,0)</f>
        <v>1</v>
      </c>
      <c r="H63" s="48">
        <f>IF(C6-C9 &gt; 0, 1,0)</f>
        <v>1</v>
      </c>
      <c r="I63" s="48">
        <f>IF(C6-C10 &gt; 0, 1,0)</f>
        <v>1</v>
      </c>
      <c r="J63" s="48">
        <f>IF(C6-C11 &gt; 0, 1,0)</f>
        <v>1</v>
      </c>
      <c r="K63" s="48">
        <f>IF(C6-C12 &gt; 0, 1,0)</f>
        <v>1</v>
      </c>
      <c r="L63" s="48">
        <f>IF(C6-C13 &gt; 0, 1,0)</f>
        <v>0</v>
      </c>
      <c r="M63" s="48">
        <f>IF(C6-C14 &gt; 0, 1,0)</f>
        <v>0</v>
      </c>
      <c r="N63" s="48">
        <f>IF(C6-C15 &gt; 0, 1,0)</f>
        <v>0</v>
      </c>
      <c r="O63" s="48">
        <f>IF(C6-C16 &gt; 0, 1,0)</f>
        <v>1</v>
      </c>
      <c r="P63" s="48">
        <f>IF(C6-C17 &gt; 0, 1,0)</f>
        <v>0</v>
      </c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6.5" thickBot="1" x14ac:dyDescent="0.3">
      <c r="A64" s="46" t="s">
        <v>9</v>
      </c>
      <c r="B64" s="48">
        <f>IF(C7-C3 &gt; 0, 1,0)</f>
        <v>0</v>
      </c>
      <c r="C64" s="48">
        <f>IF(C7-C4 &gt; 0, 1,0)</f>
        <v>0</v>
      </c>
      <c r="D64" s="48">
        <f>IF(C7-C5 &gt; 0, 1,0)</f>
        <v>0</v>
      </c>
      <c r="E64" s="48">
        <f>IF(C7-C6 &gt; 0, 1,0)</f>
        <v>0</v>
      </c>
      <c r="F64" s="47">
        <v>0</v>
      </c>
      <c r="G64" s="48">
        <f>IF(C7-C8 &gt; 0, 1,0)</f>
        <v>0</v>
      </c>
      <c r="H64" s="48">
        <f>IF(C7-C9 &gt; 0, 1,0)</f>
        <v>0</v>
      </c>
      <c r="I64" s="48">
        <f>IF(C7-C10 &gt; 0, 1,0)</f>
        <v>0</v>
      </c>
      <c r="J64" s="48">
        <f>IF(C7-C11 &gt; 0, 1,0)</f>
        <v>0</v>
      </c>
      <c r="K64" s="48">
        <f>IF(C7-C12 &gt; 0, 1,0)</f>
        <v>0</v>
      </c>
      <c r="L64" s="48">
        <f>IF(C7-C13 &gt; 0, 1,0)</f>
        <v>0</v>
      </c>
      <c r="M64" s="48">
        <f>IF(C7-C14 &gt; 0, 1,0)</f>
        <v>0</v>
      </c>
      <c r="N64" s="48">
        <f>IF(C7-C15 &gt; 0, 1,0)</f>
        <v>0</v>
      </c>
      <c r="O64" s="48">
        <f>IF(C7-C16 &gt; 0, 1,0)</f>
        <v>0</v>
      </c>
      <c r="P64" s="48">
        <f>IF(C7-C17 &gt; 0, 1,0)</f>
        <v>0</v>
      </c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6.5" thickBot="1" x14ac:dyDescent="0.3">
      <c r="A65" s="46" t="s">
        <v>10</v>
      </c>
      <c r="B65" s="48">
        <f>IF(C8-C3 &gt; 0, 1,0)</f>
        <v>0</v>
      </c>
      <c r="C65" s="48">
        <f>IF(C8-C4 &gt; 0, 1,0)</f>
        <v>0</v>
      </c>
      <c r="D65" s="48">
        <f>IF(C8-C5 &gt; 0, 1,0)</f>
        <v>0</v>
      </c>
      <c r="E65" s="48">
        <f>IF(C8-C6 &gt; 0, 1,0)</f>
        <v>0</v>
      </c>
      <c r="F65" s="48">
        <f>IF(C8-C7 &gt; 0, 1,0)</f>
        <v>0</v>
      </c>
      <c r="G65" s="47">
        <v>0</v>
      </c>
      <c r="H65" s="48">
        <f>IF(C8-C9 &gt; 0, 1,0)</f>
        <v>0</v>
      </c>
      <c r="I65" s="48">
        <f>IF(C8-C10 &gt; 0, 1,0)</f>
        <v>0</v>
      </c>
      <c r="J65" s="48">
        <f>IF(C8-C11 &gt; 0, 1,0)</f>
        <v>0</v>
      </c>
      <c r="K65" s="48">
        <f>IF(C8-C12 &gt; 0, 1,0)</f>
        <v>0</v>
      </c>
      <c r="L65" s="48">
        <f>IF(C8-C13 &gt; 0, 1,0)</f>
        <v>0</v>
      </c>
      <c r="M65" s="48">
        <f>IF(C8-C14 &gt; 0, 1,0)</f>
        <v>0</v>
      </c>
      <c r="N65" s="48">
        <f>IF(C8-C15 &gt; 0, 1,0)</f>
        <v>0</v>
      </c>
      <c r="O65" s="48">
        <f>IF(C8-C16 &gt; 0, 1,0)</f>
        <v>0</v>
      </c>
      <c r="P65" s="48">
        <f>IF(C8-C17 &gt; 0, 1,0)</f>
        <v>0</v>
      </c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6.5" thickBot="1" x14ac:dyDescent="0.3">
      <c r="A66" s="46" t="s">
        <v>11</v>
      </c>
      <c r="B66" s="48">
        <f>IF(C9-C3 &gt; 0, 1,0)</f>
        <v>0</v>
      </c>
      <c r="C66" s="48">
        <f>IF(C9-C4 &gt; 0, 1,0)</f>
        <v>0</v>
      </c>
      <c r="D66" s="48">
        <f>IF(C9-C5 &gt; 0, 1,0)</f>
        <v>0</v>
      </c>
      <c r="E66" s="48">
        <f>IF(C9-C6 &gt; 0, 1,0)</f>
        <v>0</v>
      </c>
      <c r="F66" s="48">
        <f>IF(C9-C7 &gt; 0, 1,0)</f>
        <v>0</v>
      </c>
      <c r="G66" s="48">
        <f>IF(C9-C8 &gt; 0, 1,0)</f>
        <v>0</v>
      </c>
      <c r="H66" s="47">
        <v>0</v>
      </c>
      <c r="I66" s="48">
        <f>IF(C9-C10 &gt; 0, 1,0)</f>
        <v>0</v>
      </c>
      <c r="J66" s="48">
        <f>IF(C9-C11 &gt; 0, 1,0)</f>
        <v>0</v>
      </c>
      <c r="K66" s="48">
        <f>IF(C9-C12 &gt; 0, 1,0)</f>
        <v>0</v>
      </c>
      <c r="L66" s="48">
        <f>IF(C9-C13 &gt; 0, 1,0)</f>
        <v>0</v>
      </c>
      <c r="M66" s="48">
        <f>IF(C9-C14 &gt; 0, 1,0)</f>
        <v>0</v>
      </c>
      <c r="N66" s="48">
        <f>IF(C9-C15 &gt; 0, 1,0)</f>
        <v>0</v>
      </c>
      <c r="O66" s="48">
        <f>IF(C9-C16 &gt; 0, 1,0)</f>
        <v>0</v>
      </c>
      <c r="P66" s="48">
        <f>IF(C9-C17 &gt; 0, 1,0)</f>
        <v>0</v>
      </c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6.5" thickBot="1" x14ac:dyDescent="0.3">
      <c r="A67" s="46" t="s">
        <v>12</v>
      </c>
      <c r="B67" s="48">
        <f>IF(C10-C3 &gt; 0, 1,0)</f>
        <v>0</v>
      </c>
      <c r="C67" s="48">
        <f>IF(C10-C4 &gt; 0, 1,0)</f>
        <v>0</v>
      </c>
      <c r="D67" s="48">
        <f>IF(C10-C5 &gt; 0, 1,0)</f>
        <v>0</v>
      </c>
      <c r="E67" s="48">
        <f>IF(C10-C6 &gt; 0, 1,0)</f>
        <v>0</v>
      </c>
      <c r="F67" s="48">
        <f>IF(C10-C7 &gt; 0, 1,0)</f>
        <v>0</v>
      </c>
      <c r="G67" s="48">
        <f>IF(C10-C8 &gt; 0, 1,0)</f>
        <v>0</v>
      </c>
      <c r="H67" s="48">
        <f>IF(C10-C9 &gt; 0, 1,0)</f>
        <v>0</v>
      </c>
      <c r="I67" s="47">
        <v>0</v>
      </c>
      <c r="J67" s="48">
        <f>IF(C10-C11 &gt; 0, 1,0)</f>
        <v>0</v>
      </c>
      <c r="K67" s="48">
        <f>IF(C10-C12 &gt; 0, 1,0)</f>
        <v>0</v>
      </c>
      <c r="L67" s="48">
        <f>IF(C10-C13 &gt; 0, 1,0)</f>
        <v>0</v>
      </c>
      <c r="M67" s="48">
        <f>IF(C10-C14 &gt; 0, 1,0)</f>
        <v>0</v>
      </c>
      <c r="N67" s="48">
        <f>IF(C10-C15 &gt; 0, 1,0)</f>
        <v>0</v>
      </c>
      <c r="O67" s="48">
        <f>IF(C10-C16 &gt; 0, 1,0)</f>
        <v>0</v>
      </c>
      <c r="P67" s="48">
        <f>IF(C10-C17 &gt; 0, 1,0)</f>
        <v>0</v>
      </c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6.5" thickBot="1" x14ac:dyDescent="0.3">
      <c r="A68" s="46" t="s">
        <v>13</v>
      </c>
      <c r="B68" s="48">
        <f>IF(C11-C3 &gt; 0, 1,0)</f>
        <v>1</v>
      </c>
      <c r="C68" s="48">
        <f>IF(C11-C4 &gt; 0, 1,0)</f>
        <v>0</v>
      </c>
      <c r="D68" s="48">
        <f>IF(C11-C5 &gt; 0, 1,0)</f>
        <v>1</v>
      </c>
      <c r="E68" s="48">
        <f>IF(C11-C6 &gt; 0, 1,0)</f>
        <v>0</v>
      </c>
      <c r="F68" s="48">
        <f>IF(C11-C7 &gt; 0, 1,0)</f>
        <v>1</v>
      </c>
      <c r="G68" s="48">
        <f>IF(C11-C8 &gt; 0, 1,0)</f>
        <v>1</v>
      </c>
      <c r="H68" s="48">
        <f>IF(C11-C9 &gt; 0, 1,0)</f>
        <v>1</v>
      </c>
      <c r="I68" s="48">
        <f>IF(C11-C10 &gt; 0, 1,0)</f>
        <v>1</v>
      </c>
      <c r="J68" s="47">
        <v>0</v>
      </c>
      <c r="K68" s="48">
        <f>IF(C11-C12 &gt; 0, 1,0)</f>
        <v>0</v>
      </c>
      <c r="L68" s="48">
        <f>IF(C11-C13 &gt; 0, 1,0)</f>
        <v>0</v>
      </c>
      <c r="M68" s="48">
        <f>IF(C11-C14 &gt; 0, 1,0)</f>
        <v>0</v>
      </c>
      <c r="N68" s="48">
        <f>IF(C11-C15 &gt; 0, 1,0)</f>
        <v>0</v>
      </c>
      <c r="O68" s="48">
        <f>IF(C11-C16 &gt; 0, 1,0)</f>
        <v>1</v>
      </c>
      <c r="P68" s="48">
        <f>IF(C11-C17 &gt; 0, 1,0)</f>
        <v>0</v>
      </c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6.5" thickBot="1" x14ac:dyDescent="0.3">
      <c r="A69" s="46" t="s">
        <v>14</v>
      </c>
      <c r="B69" s="48">
        <f>IF(C12-C3 &gt; 0, 1,0)</f>
        <v>1</v>
      </c>
      <c r="C69" s="48">
        <f>IF(C12-C4 &gt; 0, 1,0)</f>
        <v>0</v>
      </c>
      <c r="D69" s="48">
        <f>IF(C12-C5 &gt; 0, 1,0)</f>
        <v>1</v>
      </c>
      <c r="E69" s="48">
        <f>IF(C12-C6 &gt; 0, 1,0)</f>
        <v>0</v>
      </c>
      <c r="F69" s="48">
        <f>IF(C12-C7 &gt; 0, 1,0)</f>
        <v>1</v>
      </c>
      <c r="G69" s="48">
        <f>IF(C12-C8 &gt; 0, 1,0)</f>
        <v>1</v>
      </c>
      <c r="H69" s="48">
        <f>IF(C12-C9 &gt; 0, 1,0)</f>
        <v>1</v>
      </c>
      <c r="I69" s="48">
        <f>IF(C12-C10 &gt; 0, 1,0)</f>
        <v>1</v>
      </c>
      <c r="J69" s="48">
        <f>IF(C12-C11 &gt; 0, 1,0)</f>
        <v>0</v>
      </c>
      <c r="K69" s="47">
        <v>0</v>
      </c>
      <c r="L69" s="48">
        <f>IF(C12-C13 &gt; 0, 1,0)</f>
        <v>0</v>
      </c>
      <c r="M69" s="48">
        <f>IF(C12-C14 &gt; 0, 1,0)</f>
        <v>0</v>
      </c>
      <c r="N69" s="48">
        <f>IF(C12-C15 &gt; 0, 1,0)</f>
        <v>0</v>
      </c>
      <c r="O69" s="48">
        <f>IF(C12-C16 &gt; 0, 1,0)</f>
        <v>1</v>
      </c>
      <c r="P69" s="48">
        <f>IF(C12-C17 &gt; 0, 1,0)</f>
        <v>0</v>
      </c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6.5" thickBot="1" x14ac:dyDescent="0.3">
      <c r="A70" s="46" t="s">
        <v>15</v>
      </c>
      <c r="B70" s="48">
        <f>IF(C13-C3 &gt; 0, 1,0)</f>
        <v>1</v>
      </c>
      <c r="C70" s="48">
        <f>IF(C13-C4 &gt; 0, 1,0)</f>
        <v>0</v>
      </c>
      <c r="D70" s="48">
        <f>IF(C13-C5 &gt; 0, 1,0)</f>
        <v>1</v>
      </c>
      <c r="E70" s="48">
        <f>IF(C13-C6 &gt; 0, 1,0)</f>
        <v>0</v>
      </c>
      <c r="F70" s="48">
        <f>IF(C13-C7 &gt; 0, 1,0)</f>
        <v>1</v>
      </c>
      <c r="G70" s="48">
        <f>IF(C13-C8 &gt; 0, 1,0)</f>
        <v>1</v>
      </c>
      <c r="H70" s="48">
        <f>IF(C13-C9 &gt; 0, 1,0)</f>
        <v>1</v>
      </c>
      <c r="I70" s="48">
        <f>IF(C13-C10 &gt; 0, 1,0)</f>
        <v>1</v>
      </c>
      <c r="J70" s="48">
        <f>IF(C13-C11 &gt; 0, 1,0)</f>
        <v>1</v>
      </c>
      <c r="K70" s="48">
        <f>IF(C13-C12 &gt; 0, 1,0)</f>
        <v>1</v>
      </c>
      <c r="L70" s="47">
        <v>0</v>
      </c>
      <c r="M70" s="48">
        <f>IF(C13-C14 &gt; 0, 1,0)</f>
        <v>0</v>
      </c>
      <c r="N70" s="48">
        <f>IF(C13-C15 &gt; 0, 1,0)</f>
        <v>0</v>
      </c>
      <c r="O70" s="48">
        <f>IF(C13-C16 &gt; 0, 1,0)</f>
        <v>1</v>
      </c>
      <c r="P70" s="48">
        <f>IF(C13-C17 &gt; 0, 1,0)</f>
        <v>0</v>
      </c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6.5" thickBot="1" x14ac:dyDescent="0.3">
      <c r="A71" s="46" t="s">
        <v>16</v>
      </c>
      <c r="B71" s="48">
        <f>IF(C14-C3 &gt; 0, 1,0)</f>
        <v>1</v>
      </c>
      <c r="C71" s="48">
        <f>IF(C14-C4 &gt; 0, 1,0)</f>
        <v>0</v>
      </c>
      <c r="D71" s="48">
        <f>IF(C14-C5 &gt; 0, 1,0)</f>
        <v>1</v>
      </c>
      <c r="E71" s="48">
        <f>IF(C14-C6 &gt; 0, 1,0)</f>
        <v>0</v>
      </c>
      <c r="F71" s="48">
        <f>IF(C14-C7 &gt; 0, 1,0)</f>
        <v>1</v>
      </c>
      <c r="G71" s="48">
        <f>IF(C14-C8 &gt; 0, 1,0)</f>
        <v>1</v>
      </c>
      <c r="H71" s="48">
        <f>IF(C14-C9 &gt; 0, 1,0)</f>
        <v>1</v>
      </c>
      <c r="I71" s="48">
        <f>IF(C14-C10 &gt; 0, 1,0)</f>
        <v>1</v>
      </c>
      <c r="J71" s="48">
        <f>IF(C14-C11 &gt; 0, 1,0)</f>
        <v>1</v>
      </c>
      <c r="K71" s="48">
        <f>IF(C14-C12 &gt; 0, 1,0)</f>
        <v>1</v>
      </c>
      <c r="L71" s="48">
        <f>IF(C14-C13 &gt; 0, 1,0)</f>
        <v>0</v>
      </c>
      <c r="M71" s="47">
        <v>0</v>
      </c>
      <c r="N71" s="48">
        <f>IF(C14-C15 &gt; 0, 1,0)</f>
        <v>0</v>
      </c>
      <c r="O71" s="48">
        <f>IF(C14-C16 &gt; 0, 1,0)</f>
        <v>1</v>
      </c>
      <c r="P71" s="48">
        <f>IF(C14-C17 &gt; 0, 1,0)</f>
        <v>0</v>
      </c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6.5" thickBot="1" x14ac:dyDescent="0.3">
      <c r="A72" s="46" t="s">
        <v>17</v>
      </c>
      <c r="B72" s="48">
        <f>IF(C15-C3 &gt; 0, 1,0)</f>
        <v>1</v>
      </c>
      <c r="C72" s="48">
        <f>IF(C15-C4 &gt; 0, 1,0)</f>
        <v>0</v>
      </c>
      <c r="D72" s="48">
        <f>IF(C15-C5 &gt; 0, 1,0)</f>
        <v>1</v>
      </c>
      <c r="E72" s="48">
        <f>IF(C15-C6 &gt; 0, 1,0)</f>
        <v>0</v>
      </c>
      <c r="F72" s="48">
        <f>IF(C15-C7 &gt; 0, 1,0)</f>
        <v>1</v>
      </c>
      <c r="G72" s="48">
        <f>IF(C15-C8 &gt; 0, 1,0)</f>
        <v>1</v>
      </c>
      <c r="H72" s="48">
        <f>IF(C15-C9 &gt; 0, 1,0)</f>
        <v>1</v>
      </c>
      <c r="I72" s="48">
        <f>IF(C15-C10 &gt; 0, 1,0)</f>
        <v>1</v>
      </c>
      <c r="J72" s="48">
        <f>IF(C15-C11 &gt; 0, 1,0)</f>
        <v>1</v>
      </c>
      <c r="K72" s="48">
        <f>IF(C15-C12 &gt; 0, 1,0)</f>
        <v>1</v>
      </c>
      <c r="L72" s="48">
        <f>IF(C15-C13 &gt; 0, 1,0)</f>
        <v>0</v>
      </c>
      <c r="M72" s="48">
        <f>IF(C15-C14 &gt; 0, 1,0)</f>
        <v>0</v>
      </c>
      <c r="N72" s="47">
        <v>0</v>
      </c>
      <c r="O72" s="48">
        <f>IF(C15-C16 &gt; 0, 1,0)</f>
        <v>1</v>
      </c>
      <c r="P72" s="48">
        <f>IF(C15-C17 &gt; 0, 1,0)</f>
        <v>0</v>
      </c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6.5" thickBot="1" x14ac:dyDescent="0.3">
      <c r="A73" s="46" t="s">
        <v>18</v>
      </c>
      <c r="B73" s="48">
        <f>IF(C16-C3 &gt; 0, 1,0)</f>
        <v>0</v>
      </c>
      <c r="C73" s="48">
        <f>IF(C16-C4 &gt; 0, 1,0)</f>
        <v>0</v>
      </c>
      <c r="D73" s="48">
        <f>IF(C16-C5 &gt; 0, 1,0)</f>
        <v>0</v>
      </c>
      <c r="E73" s="48">
        <f>IF(C16-C6 &gt; 0, 1,0)</f>
        <v>0</v>
      </c>
      <c r="F73" s="48">
        <f>IF(C16-C7 &gt; 0, 1,0)</f>
        <v>0</v>
      </c>
      <c r="G73" s="48">
        <f>IF(C16-C8 &gt; 0, 1,0)</f>
        <v>0</v>
      </c>
      <c r="H73" s="48">
        <f>IF(C16-C9 &gt; 0, 1,0)</f>
        <v>0</v>
      </c>
      <c r="I73" s="48">
        <f>IF(C16-C10 &gt; 0, 1,0)</f>
        <v>0</v>
      </c>
      <c r="J73" s="48">
        <f>IF(C16-C11 &gt; 0, 1,0)</f>
        <v>0</v>
      </c>
      <c r="K73" s="48">
        <f>IF(C16-C12 &gt; 0, 1,0)</f>
        <v>0</v>
      </c>
      <c r="L73" s="48">
        <f>IF(C16-C13 &gt; 0, 1,0)</f>
        <v>0</v>
      </c>
      <c r="M73" s="48">
        <f>IF(C16-C14 &gt; 0, 1,0)</f>
        <v>0</v>
      </c>
      <c r="N73" s="48">
        <f>IF(C16-C15 &gt; 0, 1,0)</f>
        <v>0</v>
      </c>
      <c r="O73" s="47">
        <v>0</v>
      </c>
      <c r="P73" s="48">
        <f>IF(C16-C17 &gt; 0, 1,0)</f>
        <v>0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6.5" thickBot="1" x14ac:dyDescent="0.3">
      <c r="A74" s="46" t="s">
        <v>19</v>
      </c>
      <c r="B74" s="48">
        <f>IF(C17-C3 &gt; 0, 1,0)</f>
        <v>1</v>
      </c>
      <c r="C74" s="48">
        <f>IF(C17-C4 &gt; 0, 1,0)</f>
        <v>0</v>
      </c>
      <c r="D74" s="48">
        <f>IF(C17-C5 &gt; 0, 1,0)</f>
        <v>1</v>
      </c>
      <c r="E74" s="48">
        <f>IF(C17-C6 &gt; 0, 1,0)</f>
        <v>0</v>
      </c>
      <c r="F74" s="48">
        <f>IF(C17-C7 &gt; 0, 1,0)</f>
        <v>1</v>
      </c>
      <c r="G74" s="48">
        <f>IF(C17-C8 &gt; 0, 1,0)</f>
        <v>1</v>
      </c>
      <c r="H74" s="48">
        <f>IF(C17-C9 &gt; 0, 1,0)</f>
        <v>1</v>
      </c>
      <c r="I74" s="48">
        <f>IF(C17-C10 &gt; 0, 1,0)</f>
        <v>1</v>
      </c>
      <c r="J74" s="48">
        <f>IF(C17-C11 &gt; 0, 1,0)</f>
        <v>1</v>
      </c>
      <c r="K74" s="48">
        <f>IF(C17-C12 &gt; 0, 1,0)</f>
        <v>1</v>
      </c>
      <c r="L74" s="48">
        <f>IF(C17-C13 &gt; 0, 1,0)</f>
        <v>0</v>
      </c>
      <c r="M74" s="48">
        <f>IF(C17-C14 &gt; 0, 1,0)</f>
        <v>0</v>
      </c>
      <c r="N74" s="48">
        <f>IF(C17-C15 &gt; 0, 1,0)</f>
        <v>0</v>
      </c>
      <c r="O74" s="48">
        <f>IF(C17-C16 &gt; 0, 1,0)</f>
        <v>1</v>
      </c>
      <c r="P74" s="47">
        <v>0</v>
      </c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6.5" thickBot="1" x14ac:dyDescent="0.3">
      <c r="A75" s="46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7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6.5" thickBot="1" x14ac:dyDescent="0.3">
      <c r="A76" s="46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7"/>
      <c r="S76" s="48"/>
      <c r="T76" s="48"/>
      <c r="U76" s="48"/>
      <c r="V76" s="48"/>
      <c r="W76" s="48"/>
      <c r="X76" s="48"/>
      <c r="Y76" s="48"/>
      <c r="Z76" s="48"/>
    </row>
    <row r="77" spans="1:26" ht="16.5" thickBot="1" x14ac:dyDescent="0.3">
      <c r="A77" s="46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7"/>
      <c r="T77" s="48"/>
      <c r="U77" s="48"/>
      <c r="V77" s="48"/>
      <c r="W77" s="48"/>
      <c r="X77" s="48"/>
      <c r="Y77" s="48"/>
      <c r="Z77" s="48"/>
    </row>
    <row r="78" spans="1:26" ht="16.5" thickBot="1" x14ac:dyDescent="0.3">
      <c r="A78" s="46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7"/>
      <c r="U78" s="48"/>
      <c r="V78" s="48"/>
      <c r="W78" s="48"/>
      <c r="X78" s="48"/>
      <c r="Y78" s="48"/>
      <c r="Z78" s="48"/>
    </row>
    <row r="79" spans="1:26" ht="16.5" thickBot="1" x14ac:dyDescent="0.3">
      <c r="A79" s="46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7"/>
      <c r="V79" s="48"/>
      <c r="W79" s="48"/>
      <c r="X79" s="48"/>
      <c r="Y79" s="48"/>
      <c r="Z79" s="48"/>
    </row>
    <row r="80" spans="1:26" ht="16.5" thickBot="1" x14ac:dyDescent="0.3">
      <c r="A80" s="46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7"/>
      <c r="W80" s="48"/>
      <c r="X80" s="48"/>
      <c r="Y80" s="48"/>
      <c r="Z80" s="48"/>
    </row>
    <row r="81" spans="1:26" ht="16.5" thickBot="1" x14ac:dyDescent="0.3">
      <c r="A81" s="46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7"/>
      <c r="X81" s="48"/>
      <c r="Y81" s="48"/>
      <c r="Z81" s="48"/>
    </row>
    <row r="82" spans="1:26" ht="16.5" thickBot="1" x14ac:dyDescent="0.3">
      <c r="A82" s="46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7"/>
      <c r="Y82" s="48"/>
      <c r="Z82" s="48"/>
    </row>
    <row r="83" spans="1:26" ht="16.5" thickBot="1" x14ac:dyDescent="0.3">
      <c r="A83" s="46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7"/>
      <c r="Z83" s="48"/>
    </row>
    <row r="84" spans="1:26" ht="16.5" thickBot="1" x14ac:dyDescent="0.3">
      <c r="A84" s="46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7"/>
    </row>
    <row r="87" spans="1:26" ht="16.5" thickBot="1" x14ac:dyDescent="0.3">
      <c r="A87" s="1" t="s">
        <v>114</v>
      </c>
    </row>
    <row r="88" spans="1:26" ht="16.5" thickBot="1" x14ac:dyDescent="0.3">
      <c r="A88" s="44" t="s">
        <v>20</v>
      </c>
      <c r="B88" s="45" t="s">
        <v>5</v>
      </c>
      <c r="C88" s="45" t="s">
        <v>6</v>
      </c>
      <c r="D88" s="45" t="s">
        <v>7</v>
      </c>
      <c r="E88" s="45" t="s">
        <v>8</v>
      </c>
      <c r="F88" s="45" t="s">
        <v>9</v>
      </c>
      <c r="G88" s="45" t="s">
        <v>10</v>
      </c>
      <c r="H88" s="45" t="s">
        <v>11</v>
      </c>
      <c r="I88" s="45" t="s">
        <v>12</v>
      </c>
      <c r="J88" s="45" t="s">
        <v>13</v>
      </c>
      <c r="K88" s="45" t="s">
        <v>14</v>
      </c>
      <c r="L88" s="45" t="s">
        <v>15</v>
      </c>
      <c r="M88" s="45" t="s">
        <v>16</v>
      </c>
      <c r="N88" s="45" t="s">
        <v>17</v>
      </c>
      <c r="O88" s="45" t="s">
        <v>18</v>
      </c>
      <c r="P88" s="45" t="s">
        <v>19</v>
      </c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6.5" thickBot="1" x14ac:dyDescent="0.3">
      <c r="A89" s="46" t="s">
        <v>5</v>
      </c>
      <c r="B89" s="47">
        <v>0</v>
      </c>
      <c r="C89" s="48">
        <f>IF(D3-D4 &gt; 0, 1,0)</f>
        <v>0</v>
      </c>
      <c r="D89" s="48">
        <f>IF(D3-D5 &gt; 0, 1,0)</f>
        <v>0</v>
      </c>
      <c r="E89" s="48">
        <f>IF(D3-D6 &gt; 0, 1,0)</f>
        <v>0</v>
      </c>
      <c r="F89" s="48">
        <f>IF(D3-D7 &gt; 0, 1,0)</f>
        <v>0</v>
      </c>
      <c r="G89" s="48">
        <f>IF(D3-D8 &gt; 0, 1,0)</f>
        <v>0</v>
      </c>
      <c r="H89" s="48">
        <f>IF(D3-D9 &gt; 0, 1,0)</f>
        <v>0</v>
      </c>
      <c r="I89" s="48">
        <f>IF(D3-D10 &gt; 0, 1,0)</f>
        <v>0</v>
      </c>
      <c r="J89" s="48">
        <f>IF(D3-D11 &gt; 0, 1,0)</f>
        <v>0</v>
      </c>
      <c r="K89" s="48">
        <f>IF(D3-D12 &gt; 0, 1,0)</f>
        <v>0</v>
      </c>
      <c r="L89" s="48">
        <f>IF(D3-D13 &gt; 0, 1,0)</f>
        <v>0</v>
      </c>
      <c r="M89" s="48">
        <f>IF(D3-D14 &gt; 0, 1,0)</f>
        <v>0</v>
      </c>
      <c r="N89" s="48">
        <f>IF(D3-D15 &gt; 0, 1,0)</f>
        <v>0</v>
      </c>
      <c r="O89" s="48">
        <f>IF(D3-D16 &gt; 0, 1,0)</f>
        <v>0</v>
      </c>
      <c r="P89" s="48">
        <f>IF(D3-D17 &gt; 0, 1,0)</f>
        <v>0</v>
      </c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6.5" thickBot="1" x14ac:dyDescent="0.3">
      <c r="A90" s="46" t="s">
        <v>6</v>
      </c>
      <c r="B90" s="48">
        <f>IF(D4-D3 &gt; 0, 1,0)</f>
        <v>1</v>
      </c>
      <c r="C90" s="47">
        <v>0</v>
      </c>
      <c r="D90" s="48">
        <f>IF(D4-D5 &gt; 0, 1,0)</f>
        <v>1</v>
      </c>
      <c r="E90" s="48">
        <f>IF(D4-D6 &gt; 0, 1,0)</f>
        <v>0</v>
      </c>
      <c r="F90" s="48">
        <f>IF(D4-D7 &gt; 0, 1,0)</f>
        <v>1</v>
      </c>
      <c r="G90" s="48">
        <f>IF(D4-D8 &gt; 0, 1,0)</f>
        <v>0</v>
      </c>
      <c r="H90" s="48">
        <f>IF(D4-D9 &gt; 0, 1,0)</f>
        <v>0</v>
      </c>
      <c r="I90" s="48">
        <f>IF(D4-D10 &gt; 0, 1,0)</f>
        <v>1</v>
      </c>
      <c r="J90" s="48">
        <f>IF(D4-D11 &gt; 0, 1,0)</f>
        <v>1</v>
      </c>
      <c r="K90" s="48">
        <f>IF(D4-D12 &gt; 0, 1,0)</f>
        <v>1</v>
      </c>
      <c r="L90" s="48">
        <f>IF(D4-D13 &gt; 0, 1,0)</f>
        <v>1</v>
      </c>
      <c r="M90" s="48">
        <f>IF(D4-D14 &gt; 0, 1,0)</f>
        <v>0</v>
      </c>
      <c r="N90" s="48">
        <f>IF(D4-D15 &gt; 0, 1,0)</f>
        <v>1</v>
      </c>
      <c r="O90" s="48">
        <f>IF(D4-D16 &gt; 0, 1,0)</f>
        <v>0</v>
      </c>
      <c r="P90" s="48">
        <f>IF(D4-D17 &gt; 0, 1,0)</f>
        <v>0</v>
      </c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6.5" thickBot="1" x14ac:dyDescent="0.3">
      <c r="A91" s="46" t="s">
        <v>7</v>
      </c>
      <c r="B91" s="48">
        <f>IF(D5-D3 &gt; 0, 1,0)</f>
        <v>0</v>
      </c>
      <c r="C91" s="48">
        <f>IF(D5-D4 &gt; 0, 1,0)</f>
        <v>0</v>
      </c>
      <c r="D91" s="47">
        <v>0</v>
      </c>
      <c r="E91" s="48">
        <f>IF(D5-D6 &gt; 0, 1,0)</f>
        <v>0</v>
      </c>
      <c r="F91" s="48">
        <f>IF(D5-D7 &gt; 0, 1,0)</f>
        <v>0</v>
      </c>
      <c r="G91" s="48">
        <f>IF(D5-D8 &gt; 0, 1,0)</f>
        <v>0</v>
      </c>
      <c r="H91" s="48">
        <f>IF(D5-D9 &gt; 0, 1,0)</f>
        <v>0</v>
      </c>
      <c r="I91" s="48">
        <f>IF(D5-D10 &gt; 0, 1,0)</f>
        <v>0</v>
      </c>
      <c r="J91" s="48">
        <f>IF(D5-D11 &gt; 0, 1,0)</f>
        <v>0</v>
      </c>
      <c r="K91" s="48">
        <f>IF(D5-D12 &gt; 0, 1,0)</f>
        <v>0</v>
      </c>
      <c r="L91" s="48">
        <f>IF(D5-D13 &gt; 0, 1,0)</f>
        <v>0</v>
      </c>
      <c r="M91" s="48">
        <f>IF(D5-D14 &gt; 0, 1,0)</f>
        <v>0</v>
      </c>
      <c r="N91" s="48">
        <f>IF(D5-D15 &gt; 0, 1,0)</f>
        <v>0</v>
      </c>
      <c r="O91" s="48">
        <f>IF(D5-D16 &gt; 0, 1,0)</f>
        <v>0</v>
      </c>
      <c r="P91" s="48">
        <f>IF(D5-D17 &gt; 0, 1,0)</f>
        <v>0</v>
      </c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6.5" thickBot="1" x14ac:dyDescent="0.3">
      <c r="A92" s="46" t="s">
        <v>8</v>
      </c>
      <c r="B92" s="48">
        <f>IF(D6-D3 &gt; 0, 1,0)</f>
        <v>1</v>
      </c>
      <c r="C92" s="48">
        <f>IF(D6-D4 &gt; 0, 1,0)</f>
        <v>0</v>
      </c>
      <c r="D92" s="48">
        <f>IF(D6-D5 &gt; 0, 1,0)</f>
        <v>1</v>
      </c>
      <c r="E92" s="47">
        <v>0</v>
      </c>
      <c r="F92" s="48">
        <f>IF(D6-D7 &gt; 0, 1,0)</f>
        <v>1</v>
      </c>
      <c r="G92" s="48">
        <f>IF(D6-D8 &gt; 0, 1,0)</f>
        <v>0</v>
      </c>
      <c r="H92" s="48">
        <f>IF(D6-D9 &gt; 0, 1,0)</f>
        <v>0</v>
      </c>
      <c r="I92" s="48">
        <f>IF(D6-D10 &gt; 0, 1,0)</f>
        <v>1</v>
      </c>
      <c r="J92" s="48">
        <f>IF(D6-D11 &gt; 0, 1,0)</f>
        <v>1</v>
      </c>
      <c r="K92" s="48">
        <f>IF(D6-D12 &gt; 0, 1,0)</f>
        <v>1</v>
      </c>
      <c r="L92" s="48">
        <f>IF(D6-D13 &gt; 0, 1,0)</f>
        <v>1</v>
      </c>
      <c r="M92" s="48">
        <f>IF(D6-D14 &gt; 0, 1,0)</f>
        <v>0</v>
      </c>
      <c r="N92" s="48">
        <f>IF(D6-D15 &gt; 0, 1,0)</f>
        <v>1</v>
      </c>
      <c r="O92" s="48">
        <f>IF(D6-D16 &gt; 0, 1,0)</f>
        <v>0</v>
      </c>
      <c r="P92" s="48">
        <f>IF(D6-D17 &gt; 0, 1,0)</f>
        <v>0</v>
      </c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6.5" thickBot="1" x14ac:dyDescent="0.3">
      <c r="A93" s="46" t="s">
        <v>9</v>
      </c>
      <c r="B93" s="48">
        <f>IF(D7-D3 &gt; 0, 1,0)</f>
        <v>0</v>
      </c>
      <c r="C93" s="48">
        <f>IF(D7-D4 &gt; 0, 1,0)</f>
        <v>0</v>
      </c>
      <c r="D93" s="48">
        <f>IF(D7-D5 &gt; 0, 1,0)</f>
        <v>0</v>
      </c>
      <c r="E93" s="48">
        <f>IF(D7-D6 &gt; 0, 1,0)</f>
        <v>0</v>
      </c>
      <c r="F93" s="47">
        <v>0</v>
      </c>
      <c r="G93" s="48">
        <f>IF(D7-D8 &gt; 0, 1,0)</f>
        <v>0</v>
      </c>
      <c r="H93" s="48">
        <f>IF(D7-D9 &gt; 0, 1,0)</f>
        <v>0</v>
      </c>
      <c r="I93" s="48">
        <f>IF(D7-D10 &gt; 0, 1,0)</f>
        <v>0</v>
      </c>
      <c r="J93" s="48">
        <f>IF(D7-D11 &gt; 0, 1,0)</f>
        <v>0</v>
      </c>
      <c r="K93" s="48">
        <f>IF(D7-D12 &gt; 0, 1,0)</f>
        <v>0</v>
      </c>
      <c r="L93" s="48">
        <f>IF(D7-D13 &gt; 0, 1,0)</f>
        <v>0</v>
      </c>
      <c r="M93" s="48">
        <f>IF(D7-D14 &gt; 0, 1,0)</f>
        <v>0</v>
      </c>
      <c r="N93" s="48">
        <f>IF(D7-D15 &gt; 0, 1,0)</f>
        <v>0</v>
      </c>
      <c r="O93" s="48">
        <f>IF(D7-D16 &gt; 0, 1,0)</f>
        <v>0</v>
      </c>
      <c r="P93" s="48">
        <f>IF(D7-D17 &gt; 0, 1,0)</f>
        <v>0</v>
      </c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6.5" thickBot="1" x14ac:dyDescent="0.3">
      <c r="A94" s="46" t="s">
        <v>10</v>
      </c>
      <c r="B94" s="48">
        <f>IF(D8-D3 &gt; 0, 1,0)</f>
        <v>1</v>
      </c>
      <c r="C94" s="48">
        <f>IF(D8-D4 &gt; 0, 1,0)</f>
        <v>0</v>
      </c>
      <c r="D94" s="48">
        <f>IF(D8-D5 &gt; 0, 1,0)</f>
        <v>1</v>
      </c>
      <c r="E94" s="48">
        <f>IF(D8-D6 &gt; 0, 1,0)</f>
        <v>0</v>
      </c>
      <c r="F94" s="48">
        <f>IF(D8-D7 &gt; 0, 1,0)</f>
        <v>1</v>
      </c>
      <c r="G94" s="47">
        <v>0</v>
      </c>
      <c r="H94" s="48">
        <f>IF(D8-D9 &gt; 0, 1,0)</f>
        <v>0</v>
      </c>
      <c r="I94" s="48">
        <f>IF(D8-D10 &gt; 0, 1,0)</f>
        <v>1</v>
      </c>
      <c r="J94" s="48">
        <f>IF(D8-D11 &gt; 0, 1,0)</f>
        <v>1</v>
      </c>
      <c r="K94" s="48">
        <f>IF(D8-D12 &gt; 0, 1,0)</f>
        <v>1</v>
      </c>
      <c r="L94" s="48">
        <f>IF(D8-D13 &gt; 0, 1,0)</f>
        <v>1</v>
      </c>
      <c r="M94" s="48">
        <f>IF(D8-D14 &gt; 0, 1,0)</f>
        <v>0</v>
      </c>
      <c r="N94" s="48">
        <f>IF(D8-D15 &gt; 0, 1,0)</f>
        <v>1</v>
      </c>
      <c r="O94" s="48">
        <f>IF(D8-D16 &gt; 0, 1,0)</f>
        <v>0</v>
      </c>
      <c r="P94" s="48">
        <f>IF(D8-D17 &gt; 0, 1,0)</f>
        <v>0</v>
      </c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6.5" thickBot="1" x14ac:dyDescent="0.3">
      <c r="A95" s="46" t="s">
        <v>11</v>
      </c>
      <c r="B95" s="48">
        <f>IF(D9-D3 &gt; 0, 1,0)</f>
        <v>1</v>
      </c>
      <c r="C95" s="48">
        <f>IF(D9-D4 &gt; 0, 1,0)</f>
        <v>1</v>
      </c>
      <c r="D95" s="48">
        <f>IF(D9-D5 &gt; 0, 1,0)</f>
        <v>1</v>
      </c>
      <c r="E95" s="48">
        <f>IF(D9-D6 &gt; 0, 1,0)</f>
        <v>1</v>
      </c>
      <c r="F95" s="48">
        <f>IF(D9-D7 &gt; 0, 1,0)</f>
        <v>1</v>
      </c>
      <c r="G95" s="48">
        <f>IF(D9-D8 &gt; 0, 1,0)</f>
        <v>1</v>
      </c>
      <c r="H95" s="47">
        <v>0</v>
      </c>
      <c r="I95" s="48">
        <f>IF(D9-D10 &gt; 0, 1,0)</f>
        <v>1</v>
      </c>
      <c r="J95" s="48">
        <f>IF(D9-D11 &gt; 0, 1,0)</f>
        <v>1</v>
      </c>
      <c r="K95" s="48">
        <f>IF(D9-D12 &gt; 0, 1,0)</f>
        <v>1</v>
      </c>
      <c r="L95" s="48">
        <f>IF(D9-D13 &gt; 0, 1,0)</f>
        <v>1</v>
      </c>
      <c r="M95" s="48">
        <f>IF(D9-D14 &gt; 0, 1,0)</f>
        <v>0</v>
      </c>
      <c r="N95" s="48">
        <f>IF(D9-D15 &gt; 0, 1,0)</f>
        <v>1</v>
      </c>
      <c r="O95" s="48">
        <f>IF(D9-D16 &gt; 0, 1,0)</f>
        <v>1</v>
      </c>
      <c r="P95" s="48">
        <f>IF(D9-D17 &gt; 0, 1,0)</f>
        <v>0</v>
      </c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6.5" thickBot="1" x14ac:dyDescent="0.3">
      <c r="A96" s="46" t="s">
        <v>12</v>
      </c>
      <c r="B96" s="48">
        <f>IF(D10-D3 &gt; 0, 1,0)</f>
        <v>0</v>
      </c>
      <c r="C96" s="48">
        <f>IF(D10-D4 &gt; 0, 1,0)</f>
        <v>0</v>
      </c>
      <c r="D96" s="48">
        <f>IF(D10-D5 &gt; 0, 1,0)</f>
        <v>0</v>
      </c>
      <c r="E96" s="48">
        <f>IF(D10-D6 &gt; 0, 1,0)</f>
        <v>0</v>
      </c>
      <c r="F96" s="48">
        <f>IF(D10-D7 &gt; 0, 1,0)</f>
        <v>0</v>
      </c>
      <c r="G96" s="48">
        <f>IF(D10-D8 &gt; 0, 1,0)</f>
        <v>0</v>
      </c>
      <c r="H96" s="48">
        <f>IF(D10-D9 &gt; 0, 1,0)</f>
        <v>0</v>
      </c>
      <c r="I96" s="47">
        <v>0</v>
      </c>
      <c r="J96" s="48">
        <f>IF(D10-D11 &gt; 0, 1,0)</f>
        <v>0</v>
      </c>
      <c r="K96" s="48">
        <f>IF(D10-D12 &gt; 0, 1,0)</f>
        <v>0</v>
      </c>
      <c r="L96" s="48">
        <f>IF(D10-D13 &gt; 0, 1,0)</f>
        <v>0</v>
      </c>
      <c r="M96" s="48">
        <f>IF(D10-D14 &gt; 0, 1,0)</f>
        <v>0</v>
      </c>
      <c r="N96" s="48">
        <f>IF(D10-D15 &gt; 0, 1,0)</f>
        <v>0</v>
      </c>
      <c r="O96" s="48">
        <f>IF(D10-D16 &gt; 0, 1,0)</f>
        <v>0</v>
      </c>
      <c r="P96" s="48">
        <f>IF(D10-D17 &gt; 0, 1,0)</f>
        <v>0</v>
      </c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6.5" thickBot="1" x14ac:dyDescent="0.3">
      <c r="A97" s="46" t="s">
        <v>13</v>
      </c>
      <c r="B97" s="48">
        <f>IF(D11-D3 &gt; 0, 1,0)</f>
        <v>0</v>
      </c>
      <c r="C97" s="48">
        <f>IF(D11-D4 &gt; 0, 1,0)</f>
        <v>0</v>
      </c>
      <c r="D97" s="48">
        <f>IF(D11-D5 &gt; 0, 1,0)</f>
        <v>0</v>
      </c>
      <c r="E97" s="48">
        <f>IF(D11-D6 &gt; 0, 1,0)</f>
        <v>0</v>
      </c>
      <c r="F97" s="48">
        <f>IF(D11-D7 &gt; 0, 1,0)</f>
        <v>0</v>
      </c>
      <c r="G97" s="48">
        <f>IF(D11-D8 &gt; 0, 1,0)</f>
        <v>0</v>
      </c>
      <c r="H97" s="48">
        <f>IF(D11-D9 &gt; 0, 1,0)</f>
        <v>0</v>
      </c>
      <c r="I97" s="48">
        <f>IF(D11-D10 &gt; 0, 1,0)</f>
        <v>0</v>
      </c>
      <c r="J97" s="47">
        <v>0</v>
      </c>
      <c r="K97" s="48">
        <f>IF(D11-D12 &gt; 0, 1,0)</f>
        <v>0</v>
      </c>
      <c r="L97" s="48">
        <f>IF(D11-D13 &gt; 0, 1,0)</f>
        <v>0</v>
      </c>
      <c r="M97" s="48">
        <f>IF(D11-D14 &gt; 0, 1,0)</f>
        <v>0</v>
      </c>
      <c r="N97" s="48">
        <f>IF(D11-D15 &gt; 0, 1,0)</f>
        <v>0</v>
      </c>
      <c r="O97" s="48">
        <f>IF(D11-D16 &gt; 0, 1,0)</f>
        <v>0</v>
      </c>
      <c r="P97" s="48">
        <f>IF(D11-D17 &gt; 0, 1,0)</f>
        <v>0</v>
      </c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6.5" thickBot="1" x14ac:dyDescent="0.3">
      <c r="A98" s="46" t="s">
        <v>14</v>
      </c>
      <c r="B98" s="48">
        <f>IF(D12-D3 &gt; 0, 1,0)</f>
        <v>0</v>
      </c>
      <c r="C98" s="48">
        <f>IF(D12-D4 &gt; 0, 1,0)</f>
        <v>0</v>
      </c>
      <c r="D98" s="48">
        <f>IF(D12-D5 &gt; 0, 1,0)</f>
        <v>0</v>
      </c>
      <c r="E98" s="48">
        <f>IF(D12-D6 &gt; 0, 1,0)</f>
        <v>0</v>
      </c>
      <c r="F98" s="48">
        <f>IF(D12-D7 &gt; 0, 1,0)</f>
        <v>0</v>
      </c>
      <c r="G98" s="48">
        <f>IF(D12-D8 &gt; 0, 1,0)</f>
        <v>0</v>
      </c>
      <c r="H98" s="48">
        <f>IF(D12-D9 &gt; 0, 1,0)</f>
        <v>0</v>
      </c>
      <c r="I98" s="48">
        <f>IF(D12-D10 &gt; 0, 1,0)</f>
        <v>0</v>
      </c>
      <c r="J98" s="48">
        <f>IF(D12-D11 &gt; 0, 1,0)</f>
        <v>0</v>
      </c>
      <c r="K98" s="47">
        <v>0</v>
      </c>
      <c r="L98" s="48">
        <f>IF(D12-D13 &gt; 0, 1,0)</f>
        <v>0</v>
      </c>
      <c r="M98" s="48">
        <f>IF(D12-D14 &gt; 0, 1,0)</f>
        <v>0</v>
      </c>
      <c r="N98" s="48">
        <f>IF(D12-D15 &gt; 0, 1,0)</f>
        <v>0</v>
      </c>
      <c r="O98" s="48">
        <f>IF(D12-D16 &gt; 0, 1,0)</f>
        <v>0</v>
      </c>
      <c r="P98" s="48">
        <f>IF(D12-D17 &gt; 0, 1,0)</f>
        <v>0</v>
      </c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6.5" thickBot="1" x14ac:dyDescent="0.3">
      <c r="A99" s="46" t="s">
        <v>15</v>
      </c>
      <c r="B99" s="48">
        <f>IF(D13-D3 &gt; 0, 1,0)</f>
        <v>0</v>
      </c>
      <c r="C99" s="48">
        <f>IF(D13-D4 &gt; 0, 1,0)</f>
        <v>0</v>
      </c>
      <c r="D99" s="48">
        <f>IF(D13-D5 &gt; 0, 1,0)</f>
        <v>0</v>
      </c>
      <c r="E99" s="48">
        <f>IF(D13-D6 &gt; 0, 1,0)</f>
        <v>0</v>
      </c>
      <c r="F99" s="48">
        <f>IF(D13-D7 &gt; 0, 1,0)</f>
        <v>0</v>
      </c>
      <c r="G99" s="48">
        <f>IF(D13-D8 &gt; 0, 1,0)</f>
        <v>0</v>
      </c>
      <c r="H99" s="48">
        <f>IF(D13-D9 &gt; 0, 1,0)</f>
        <v>0</v>
      </c>
      <c r="I99" s="48">
        <f>IF(D13-D10 &gt; 0, 1,0)</f>
        <v>0</v>
      </c>
      <c r="J99" s="48">
        <f>IF(D13-D11 &gt; 0, 1,0)</f>
        <v>0</v>
      </c>
      <c r="K99" s="48">
        <f>IF(D13-D12 &gt; 0, 1,0)</f>
        <v>0</v>
      </c>
      <c r="L99" s="47">
        <v>0</v>
      </c>
      <c r="M99" s="48">
        <f>IF(D13-D14 &gt; 0, 1,0)</f>
        <v>0</v>
      </c>
      <c r="N99" s="48">
        <f>IF(D13-D15 &gt; 0, 1,0)</f>
        <v>0</v>
      </c>
      <c r="O99" s="48">
        <f>IF(D13-D16 &gt; 0, 1,0)</f>
        <v>0</v>
      </c>
      <c r="P99" s="48">
        <f>IF(D13-D17 &gt; 0, 1,0)</f>
        <v>0</v>
      </c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6.5" thickBot="1" x14ac:dyDescent="0.3">
      <c r="A100" s="46" t="s">
        <v>16</v>
      </c>
      <c r="B100" s="48">
        <f>IF(D14-D3 &gt; 0, 1,0)</f>
        <v>1</v>
      </c>
      <c r="C100" s="48">
        <f>IF(D14-D4 &gt; 0, 1,0)</f>
        <v>1</v>
      </c>
      <c r="D100" s="48">
        <f>IF(D14-D5 &gt; 0, 1,0)</f>
        <v>1</v>
      </c>
      <c r="E100" s="48">
        <f>IF(D14-D6 &gt; 0, 1,0)</f>
        <v>1</v>
      </c>
      <c r="F100" s="48">
        <f>IF(D14-D7 &gt; 0, 1,0)</f>
        <v>1</v>
      </c>
      <c r="G100" s="48">
        <f>IF(D14-D8 &gt; 0, 1,0)</f>
        <v>1</v>
      </c>
      <c r="H100" s="48">
        <f>IF(D14-D9 &gt; 0, 1,0)</f>
        <v>0</v>
      </c>
      <c r="I100" s="48">
        <f>IF(D14-D10 &gt; 0, 1,0)</f>
        <v>1</v>
      </c>
      <c r="J100" s="48">
        <f>IF(D14-D11 &gt; 0, 1,0)</f>
        <v>1</v>
      </c>
      <c r="K100" s="48">
        <f>IF(D14-D12 &gt; 0, 1,0)</f>
        <v>1</v>
      </c>
      <c r="L100" s="48">
        <f>IF(D14-D13 &gt; 0, 1,0)</f>
        <v>1</v>
      </c>
      <c r="M100" s="47">
        <v>0</v>
      </c>
      <c r="N100" s="48">
        <f>IF(D14-D15 &gt; 0, 1,0)</f>
        <v>1</v>
      </c>
      <c r="O100" s="48">
        <f>IF(D14-D16 &gt; 0, 1,0)</f>
        <v>1</v>
      </c>
      <c r="P100" s="48">
        <f>IF(D14-D17 &gt; 0, 1,0)</f>
        <v>0</v>
      </c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6.5" thickBot="1" x14ac:dyDescent="0.3">
      <c r="A101" s="46" t="s">
        <v>17</v>
      </c>
      <c r="B101" s="48">
        <f>IF(D15-D3 &gt; 0, 1,0)</f>
        <v>0</v>
      </c>
      <c r="C101" s="48">
        <f>IF(D15-D4 &gt; 0, 1,0)</f>
        <v>0</v>
      </c>
      <c r="D101" s="48">
        <f>IF(D15-D5 &gt; 0, 1,0)</f>
        <v>0</v>
      </c>
      <c r="E101" s="48">
        <f>IF(D15-D6 &gt; 0, 1,0)</f>
        <v>0</v>
      </c>
      <c r="F101" s="48">
        <f>IF(D15-D7 &gt; 0, 1,0)</f>
        <v>0</v>
      </c>
      <c r="G101" s="48">
        <f>IF(D15-D8 &gt; 0, 1,0)</f>
        <v>0</v>
      </c>
      <c r="H101" s="48">
        <f>IF(D15-D9 &gt; 0, 1,0)</f>
        <v>0</v>
      </c>
      <c r="I101" s="48">
        <f>IF(D15-D10 &gt; 0, 1,0)</f>
        <v>0</v>
      </c>
      <c r="J101" s="48">
        <f>IF(D15-D11 &gt; 0, 1,0)</f>
        <v>0</v>
      </c>
      <c r="K101" s="48">
        <f>IF(D15-D12 &gt; 0, 1,0)</f>
        <v>0</v>
      </c>
      <c r="L101" s="48">
        <f>IF(D15-D13 &gt; 0, 1,0)</f>
        <v>0</v>
      </c>
      <c r="M101" s="48">
        <f>IF(D15-D14 &gt; 0, 1,0)</f>
        <v>0</v>
      </c>
      <c r="N101" s="47">
        <v>0</v>
      </c>
      <c r="O101" s="48">
        <f>IF(D15-D16 &gt; 0, 1,0)</f>
        <v>0</v>
      </c>
      <c r="P101" s="48">
        <f>IF(D15-D17 &gt; 0, 1,0)</f>
        <v>0</v>
      </c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6.5" thickBot="1" x14ac:dyDescent="0.3">
      <c r="A102" s="46" t="s">
        <v>18</v>
      </c>
      <c r="B102" s="48">
        <f>IF(D16-D3 &gt; 0, 1,0)</f>
        <v>1</v>
      </c>
      <c r="C102" s="48">
        <f>IF(D16-D4 &gt; 0, 1,0)</f>
        <v>0</v>
      </c>
      <c r="D102" s="48">
        <f>IF(D16-D5 &gt; 0, 1,0)</f>
        <v>1</v>
      </c>
      <c r="E102" s="48">
        <f>IF(D16-D6 &gt; 0, 1,0)</f>
        <v>0</v>
      </c>
      <c r="F102" s="48">
        <f>IF(D16-D7 &gt; 0, 1,0)</f>
        <v>1</v>
      </c>
      <c r="G102" s="48">
        <f>IF(D16-D8 &gt; 0, 1,0)</f>
        <v>0</v>
      </c>
      <c r="H102" s="48">
        <f>IF(D16-D9 &gt; 0, 1,0)</f>
        <v>0</v>
      </c>
      <c r="I102" s="48">
        <f>IF(D16-D10 &gt; 0, 1,0)</f>
        <v>1</v>
      </c>
      <c r="J102" s="48">
        <f>IF(D16-D11 &gt; 0, 1,0)</f>
        <v>1</v>
      </c>
      <c r="K102" s="48">
        <f>IF(D16-D12 &gt; 0, 1,0)</f>
        <v>1</v>
      </c>
      <c r="L102" s="48">
        <f>IF(D16-D13 &gt; 0, 1,0)</f>
        <v>1</v>
      </c>
      <c r="M102" s="48">
        <f>IF(D16-D14 &gt; 0, 1,0)</f>
        <v>0</v>
      </c>
      <c r="N102" s="48">
        <f>IF(D16-D15 &gt; 0, 1,0)</f>
        <v>1</v>
      </c>
      <c r="O102" s="47">
        <v>0</v>
      </c>
      <c r="P102" s="48">
        <f>IF(D16-D17 &gt; 0, 1,0)</f>
        <v>0</v>
      </c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6.5" thickBot="1" x14ac:dyDescent="0.3">
      <c r="A103" s="46" t="s">
        <v>19</v>
      </c>
      <c r="B103" s="48">
        <f>IF(D17-D3 &gt; 0, 1,0)</f>
        <v>1</v>
      </c>
      <c r="C103" s="48">
        <f>IF(D17-D4 &gt; 0, 1,0)</f>
        <v>1</v>
      </c>
      <c r="D103" s="48">
        <f>IF(D17-D5 &gt; 0, 1,0)</f>
        <v>1</v>
      </c>
      <c r="E103" s="48">
        <f>IF(D17-D6 &gt; 0, 1,0)</f>
        <v>1</v>
      </c>
      <c r="F103" s="48">
        <f>IF(D17-D7 &gt; 0, 1,0)</f>
        <v>1</v>
      </c>
      <c r="G103" s="48">
        <f>IF(D17-D8 &gt; 0, 1,0)</f>
        <v>1</v>
      </c>
      <c r="H103" s="48">
        <f>IF(D17-D9 &gt; 0, 1,0)</f>
        <v>0</v>
      </c>
      <c r="I103" s="48">
        <f>IF(D17-D10 &gt; 0, 1,0)</f>
        <v>1</v>
      </c>
      <c r="J103" s="48">
        <f>IF(D17-D11 &gt; 0, 1,0)</f>
        <v>1</v>
      </c>
      <c r="K103" s="48">
        <f>IF(D17-D12 &gt; 0, 1,0)</f>
        <v>1</v>
      </c>
      <c r="L103" s="48">
        <f>IF(D17-D13 &gt; 0, 1,0)</f>
        <v>1</v>
      </c>
      <c r="M103" s="48">
        <f>IF(D17-D14 &gt; 0, 1,0)</f>
        <v>0</v>
      </c>
      <c r="N103" s="48">
        <f>IF(D17-D15 &gt; 0, 1,0)</f>
        <v>1</v>
      </c>
      <c r="O103" s="48">
        <f>IF(D17-D16 &gt; 0, 1,0)</f>
        <v>1</v>
      </c>
      <c r="P103" s="47">
        <v>0</v>
      </c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6.5" thickBot="1" x14ac:dyDescent="0.3">
      <c r="A104" s="46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7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6.5" thickBot="1" x14ac:dyDescent="0.3">
      <c r="A105" s="46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7"/>
      <c r="S105" s="48"/>
      <c r="T105" s="48"/>
      <c r="U105" s="48"/>
      <c r="V105" s="48"/>
      <c r="W105" s="48"/>
      <c r="X105" s="48"/>
      <c r="Y105" s="48"/>
      <c r="Z105" s="48"/>
    </row>
    <row r="106" spans="1:26" ht="16.5" thickBot="1" x14ac:dyDescent="0.3">
      <c r="A106" s="46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7"/>
      <c r="T106" s="48"/>
      <c r="U106" s="48"/>
      <c r="V106" s="48"/>
      <c r="W106" s="48"/>
      <c r="X106" s="48"/>
      <c r="Y106" s="48"/>
      <c r="Z106" s="48"/>
    </row>
    <row r="107" spans="1:26" ht="16.5" thickBot="1" x14ac:dyDescent="0.3">
      <c r="A107" s="46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7"/>
      <c r="U107" s="48"/>
      <c r="V107" s="48"/>
      <c r="W107" s="48"/>
      <c r="X107" s="48"/>
      <c r="Y107" s="48"/>
      <c r="Z107" s="48"/>
    </row>
    <row r="108" spans="1:26" ht="16.5" thickBot="1" x14ac:dyDescent="0.3">
      <c r="A108" s="46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7"/>
      <c r="V108" s="48"/>
      <c r="W108" s="48"/>
      <c r="X108" s="48"/>
      <c r="Y108" s="48"/>
      <c r="Z108" s="48"/>
    </row>
    <row r="109" spans="1:26" ht="16.5" thickBot="1" x14ac:dyDescent="0.3">
      <c r="A109" s="46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7"/>
      <c r="W109" s="48"/>
      <c r="X109" s="48"/>
      <c r="Y109" s="48"/>
      <c r="Z109" s="48"/>
    </row>
    <row r="110" spans="1:26" ht="16.5" thickBot="1" x14ac:dyDescent="0.3">
      <c r="A110" s="46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7"/>
      <c r="X110" s="48"/>
      <c r="Y110" s="48"/>
      <c r="Z110" s="48"/>
    </row>
    <row r="111" spans="1:26" ht="16.5" thickBot="1" x14ac:dyDescent="0.3">
      <c r="A111" s="46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7"/>
      <c r="Y111" s="48"/>
      <c r="Z111" s="48"/>
    </row>
    <row r="112" spans="1:26" ht="16.5" thickBot="1" x14ac:dyDescent="0.3">
      <c r="A112" s="46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7"/>
      <c r="Z112" s="48"/>
    </row>
    <row r="113" spans="1:26" ht="16.5" thickBot="1" x14ac:dyDescent="0.3">
      <c r="A113" s="46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7"/>
    </row>
    <row r="116" spans="1:26" ht="16.5" thickBot="1" x14ac:dyDescent="0.3">
      <c r="A116" s="1" t="s">
        <v>115</v>
      </c>
    </row>
    <row r="117" spans="1:26" ht="16.5" thickBot="1" x14ac:dyDescent="0.3">
      <c r="A117" s="44" t="s">
        <v>20</v>
      </c>
      <c r="B117" s="45" t="s">
        <v>5</v>
      </c>
      <c r="C117" s="45" t="s">
        <v>6</v>
      </c>
      <c r="D117" s="45" t="s">
        <v>7</v>
      </c>
      <c r="E117" s="45" t="s">
        <v>8</v>
      </c>
      <c r="F117" s="45" t="s">
        <v>9</v>
      </c>
      <c r="G117" s="45" t="s">
        <v>10</v>
      </c>
      <c r="H117" s="45" t="s">
        <v>11</v>
      </c>
      <c r="I117" s="45" t="s">
        <v>12</v>
      </c>
      <c r="J117" s="45" t="s">
        <v>13</v>
      </c>
      <c r="K117" s="45" t="s">
        <v>14</v>
      </c>
      <c r="L117" s="45" t="s">
        <v>15</v>
      </c>
      <c r="M117" s="45" t="s">
        <v>16</v>
      </c>
      <c r="N117" s="45" t="s">
        <v>17</v>
      </c>
      <c r="O117" s="45" t="s">
        <v>18</v>
      </c>
      <c r="P117" s="45" t="s">
        <v>19</v>
      </c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6.5" thickBot="1" x14ac:dyDescent="0.3">
      <c r="A118" s="46" t="s">
        <v>5</v>
      </c>
      <c r="B118" s="47">
        <v>0</v>
      </c>
      <c r="C118" s="48">
        <f>IF(E3-E4 &gt; 0, 1,0)</f>
        <v>0</v>
      </c>
      <c r="D118" s="48">
        <f>IF(E3-E5 &gt; 0, 1,0)</f>
        <v>0</v>
      </c>
      <c r="E118" s="48">
        <f>IF(E3-E6 &gt; 0, 1,0)</f>
        <v>0</v>
      </c>
      <c r="F118" s="48">
        <f>IF(E3-E7 &gt; 0, 1,0)</f>
        <v>0</v>
      </c>
      <c r="G118" s="48">
        <f>IF(E3-E8 &gt; 0, 1,0)</f>
        <v>0</v>
      </c>
      <c r="H118" s="48">
        <f>IF(E3-E9 &gt; 0, 1,0)</f>
        <v>0</v>
      </c>
      <c r="I118" s="48">
        <f>IF(E3-E10 &gt; 0, 1,0)</f>
        <v>0</v>
      </c>
      <c r="J118" s="48">
        <f>IF(E3-E11 &gt; 0, 1,0)</f>
        <v>0</v>
      </c>
      <c r="K118" s="48">
        <f>IF(E3-E12 &gt; 0, 1,0)</f>
        <v>0</v>
      </c>
      <c r="L118" s="48">
        <f>IF(E3-E13 &gt; 0, 1,0)</f>
        <v>0</v>
      </c>
      <c r="M118" s="48">
        <f>IF(E3-E14 &gt; 0, 1,0)</f>
        <v>0</v>
      </c>
      <c r="N118" s="48">
        <f>IF(E3-E15 &gt; 0, 1,0)</f>
        <v>0</v>
      </c>
      <c r="O118" s="48">
        <f>IF(E3-E16 &gt; 0, 1,0)</f>
        <v>0</v>
      </c>
      <c r="P118" s="48">
        <f>IF(E3-E17 &gt; 0, 1,0)</f>
        <v>0</v>
      </c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6.5" thickBot="1" x14ac:dyDescent="0.3">
      <c r="A119" s="46" t="s">
        <v>6</v>
      </c>
      <c r="B119" s="48">
        <f>IF(E4-E3 &gt; 0, 1,0)</f>
        <v>1</v>
      </c>
      <c r="C119" s="47">
        <v>0</v>
      </c>
      <c r="D119" s="48">
        <f>IF(E4-E5 &gt; 0, 1,0)</f>
        <v>1</v>
      </c>
      <c r="E119" s="48">
        <f>IF(E4-E6 &gt; 0, 1,0)</f>
        <v>1</v>
      </c>
      <c r="F119" s="48">
        <f>IF(E4-E7 &gt; 0, 1,0)</f>
        <v>1</v>
      </c>
      <c r="G119" s="48">
        <f>IF(E4-E8 &gt; 0, 1,0)</f>
        <v>0</v>
      </c>
      <c r="H119" s="48">
        <f>IF(E4-E9 &gt; 0, 1,0)</f>
        <v>1</v>
      </c>
      <c r="I119" s="48">
        <f>IF(E4-E10 &gt; 0, 1,0)</f>
        <v>1</v>
      </c>
      <c r="J119" s="48">
        <f>IF(E4-E11 &gt; 0, 1,0)</f>
        <v>1</v>
      </c>
      <c r="K119" s="48">
        <f>IF(E4-E12 &gt; 0, 1,0)</f>
        <v>1</v>
      </c>
      <c r="L119" s="48">
        <f>IF(E4-E13 &gt; 0, 1,0)</f>
        <v>1</v>
      </c>
      <c r="M119" s="48">
        <f>IF(E4-E14 &gt; 0, 1,0)</f>
        <v>1</v>
      </c>
      <c r="N119" s="48">
        <f>IF(E4-E15 &gt; 0, 1,0)</f>
        <v>0</v>
      </c>
      <c r="O119" s="48">
        <f>IF(E4-E16 &gt; 0, 1,0)</f>
        <v>1</v>
      </c>
      <c r="P119" s="48">
        <f>IF(E4-E17 &gt; 0, 1,0)</f>
        <v>0</v>
      </c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6.5" thickBot="1" x14ac:dyDescent="0.3">
      <c r="A120" s="46" t="s">
        <v>7</v>
      </c>
      <c r="B120" s="48">
        <f>IF(E5-E3 &gt; 0, 1,0)</f>
        <v>1</v>
      </c>
      <c r="C120" s="48">
        <f>IF(E5-E4 &gt; 0, 1,0)</f>
        <v>0</v>
      </c>
      <c r="D120" s="47">
        <v>0</v>
      </c>
      <c r="E120" s="48">
        <f>IF(E5-E6 &gt; 0, 1,0)</f>
        <v>1</v>
      </c>
      <c r="F120" s="48">
        <f>IF(E5-E7 &gt; 0, 1,0)</f>
        <v>0</v>
      </c>
      <c r="G120" s="48">
        <f>IF(E5-E8 &gt; 0, 1,0)</f>
        <v>0</v>
      </c>
      <c r="H120" s="48">
        <f>IF(E5-E9 &gt; 0, 1,0)</f>
        <v>0</v>
      </c>
      <c r="I120" s="48">
        <f>IF(E5-E10 &gt; 0, 1,0)</f>
        <v>0</v>
      </c>
      <c r="J120" s="48">
        <f>IF(E5-E11 &gt; 0, 1,0)</f>
        <v>0</v>
      </c>
      <c r="K120" s="48">
        <f>IF(E5-E12 &gt; 0, 1,0)</f>
        <v>0</v>
      </c>
      <c r="L120" s="48">
        <f>IF(E5-E13 &gt; 0, 1,0)</f>
        <v>1</v>
      </c>
      <c r="M120" s="48">
        <f>IF(E5-E14 &gt; 0, 1,0)</f>
        <v>1</v>
      </c>
      <c r="N120" s="48">
        <f>IF(E5-E15 &gt; 0, 1,0)</f>
        <v>0</v>
      </c>
      <c r="O120" s="48">
        <f>IF(E5-E16 &gt; 0, 1,0)</f>
        <v>1</v>
      </c>
      <c r="P120" s="48">
        <f>IF(E5-E17 &gt; 0, 1,0)</f>
        <v>0</v>
      </c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6.5" thickBot="1" x14ac:dyDescent="0.3">
      <c r="A121" s="46" t="s">
        <v>8</v>
      </c>
      <c r="B121" s="48">
        <f>IF(E6-E3 &gt; 0, 1,0)</f>
        <v>0</v>
      </c>
      <c r="C121" s="48">
        <f>IF(E6-E4 &gt; 0, 1,0)</f>
        <v>0</v>
      </c>
      <c r="D121" s="48">
        <f>IF(E6-E5 &gt; 0, 1,0)</f>
        <v>0</v>
      </c>
      <c r="E121" s="47">
        <v>0</v>
      </c>
      <c r="F121" s="48">
        <f>IF(E6-E7 &gt; 0, 1,0)</f>
        <v>0</v>
      </c>
      <c r="G121" s="48">
        <f>IF(E6-E8 &gt; 0, 1,0)</f>
        <v>0</v>
      </c>
      <c r="H121" s="48">
        <f>IF(E6-E9 &gt; 0, 1,0)</f>
        <v>0</v>
      </c>
      <c r="I121" s="48">
        <f>IF(E6-E10 &gt; 0, 1,0)</f>
        <v>0</v>
      </c>
      <c r="J121" s="48">
        <f>IF(E6-E11 &gt; 0, 1,0)</f>
        <v>0</v>
      </c>
      <c r="K121" s="48">
        <f>IF(E6-E12 &gt; 0, 1,0)</f>
        <v>0</v>
      </c>
      <c r="L121" s="48">
        <f>IF(E6-E13 &gt; 0, 1,0)</f>
        <v>0</v>
      </c>
      <c r="M121" s="48">
        <f>IF(E6-E14 &gt; 0, 1,0)</f>
        <v>0</v>
      </c>
      <c r="N121" s="48">
        <f>IF(E6-E15 &gt; 0, 1,0)</f>
        <v>0</v>
      </c>
      <c r="O121" s="48">
        <f>IF(E6-E16 &gt; 0, 1,0)</f>
        <v>0</v>
      </c>
      <c r="P121" s="48">
        <f>IF(E6-E17 &gt; 0, 1,0)</f>
        <v>0</v>
      </c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6.5" thickBot="1" x14ac:dyDescent="0.3">
      <c r="A122" s="46" t="s">
        <v>9</v>
      </c>
      <c r="B122" s="48">
        <f>IF(E7-E3 &gt; 0, 1,0)</f>
        <v>1</v>
      </c>
      <c r="C122" s="48">
        <f>IF(E7-E4 &gt; 0, 1,0)</f>
        <v>0</v>
      </c>
      <c r="D122" s="48">
        <f>IF(E7-E5 &gt; 0, 1,0)</f>
        <v>0</v>
      </c>
      <c r="E122" s="48">
        <f>IF(E7-E6 &gt; 0, 1,0)</f>
        <v>1</v>
      </c>
      <c r="F122" s="47">
        <v>0</v>
      </c>
      <c r="G122" s="48">
        <f>IF(E7-E8 &gt; 0, 1,0)</f>
        <v>0</v>
      </c>
      <c r="H122" s="48">
        <f>IF(E7-E9 &gt; 0, 1,0)</f>
        <v>0</v>
      </c>
      <c r="I122" s="48">
        <f>IF(E7-E10 &gt; 0, 1,0)</f>
        <v>0</v>
      </c>
      <c r="J122" s="48">
        <f>IF(E7-E11 &gt; 0, 1,0)</f>
        <v>0</v>
      </c>
      <c r="K122" s="48">
        <f>IF(E7-E12 &gt; 0, 1,0)</f>
        <v>0</v>
      </c>
      <c r="L122" s="48">
        <f>IF(E7-E13 &gt; 0, 1,0)</f>
        <v>1</v>
      </c>
      <c r="M122" s="48">
        <f>IF(E7-E14 &gt; 0, 1,0)</f>
        <v>1</v>
      </c>
      <c r="N122" s="48">
        <f>IF(E7-E15 &gt; 0, 1,0)</f>
        <v>0</v>
      </c>
      <c r="O122" s="48">
        <f>IF(E7-E16 &gt; 0, 1,0)</f>
        <v>1</v>
      </c>
      <c r="P122" s="48">
        <f>IF(E7-E17 &gt; 0, 1,0)</f>
        <v>0</v>
      </c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6.5" thickBot="1" x14ac:dyDescent="0.3">
      <c r="A123" s="46" t="s">
        <v>10</v>
      </c>
      <c r="B123" s="48">
        <f>IF(E8-E3 &gt; 0, 1,0)</f>
        <v>1</v>
      </c>
      <c r="C123" s="48">
        <f>IF(E8-E4 &gt; 0, 1,0)</f>
        <v>0</v>
      </c>
      <c r="D123" s="48">
        <f>IF(E8-E5 &gt; 0, 1,0)</f>
        <v>1</v>
      </c>
      <c r="E123" s="48">
        <f>IF(E8-E6 &gt; 0, 1,0)</f>
        <v>1</v>
      </c>
      <c r="F123" s="48">
        <f>IF(E8-E7 &gt; 0, 1,0)</f>
        <v>1</v>
      </c>
      <c r="G123" s="47">
        <v>0</v>
      </c>
      <c r="H123" s="48">
        <f>IF(E8-E9 &gt; 0, 1,0)</f>
        <v>1</v>
      </c>
      <c r="I123" s="48">
        <f>IF(E8-E10 &gt; 0, 1,0)</f>
        <v>1</v>
      </c>
      <c r="J123" s="48">
        <f>IF(E8-E11 &gt; 0, 1,0)</f>
        <v>1</v>
      </c>
      <c r="K123" s="48">
        <f>IF(E8-E12 &gt; 0, 1,0)</f>
        <v>1</v>
      </c>
      <c r="L123" s="48">
        <f>IF(E8-E13 &gt; 0, 1,0)</f>
        <v>1</v>
      </c>
      <c r="M123" s="48">
        <f>IF(E8-E14 &gt; 0, 1,0)</f>
        <v>1</v>
      </c>
      <c r="N123" s="48">
        <f>IF(E8-E15 &gt; 0, 1,0)</f>
        <v>0</v>
      </c>
      <c r="O123" s="48">
        <f>IF(E8-E16 &gt; 0, 1,0)</f>
        <v>1</v>
      </c>
      <c r="P123" s="48">
        <f>IF(E8-E17 &gt; 0, 1,0)</f>
        <v>0</v>
      </c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6.5" thickBot="1" x14ac:dyDescent="0.3">
      <c r="A124" s="46" t="s">
        <v>11</v>
      </c>
      <c r="B124" s="48">
        <f>IF(E9-E3 &gt; 0, 1,0)</f>
        <v>1</v>
      </c>
      <c r="C124" s="48">
        <f>IF(E9-E4 &gt; 0, 1,0)</f>
        <v>0</v>
      </c>
      <c r="D124" s="48">
        <f>IF(E9-E5 &gt; 0, 1,0)</f>
        <v>0</v>
      </c>
      <c r="E124" s="48">
        <f>IF(E9-E6 &gt; 0, 1,0)</f>
        <v>1</v>
      </c>
      <c r="F124" s="48">
        <f>IF(E9-E7 &gt; 0, 1,0)</f>
        <v>0</v>
      </c>
      <c r="G124" s="48">
        <f>IF(E9-E8 &gt; 0, 1,0)</f>
        <v>0</v>
      </c>
      <c r="H124" s="47">
        <v>0</v>
      </c>
      <c r="I124" s="48">
        <f>IF(E9-E10 &gt; 0, 1,0)</f>
        <v>0</v>
      </c>
      <c r="J124" s="48">
        <f>IF(E9-E11 &gt; 0, 1,0)</f>
        <v>0</v>
      </c>
      <c r="K124" s="48">
        <f>IF(E9-E12 &gt; 0, 1,0)</f>
        <v>0</v>
      </c>
      <c r="L124" s="48">
        <f>IF(E9-E13 &gt; 0, 1,0)</f>
        <v>1</v>
      </c>
      <c r="M124" s="48">
        <f>IF(E9-E14 &gt; 0, 1,0)</f>
        <v>1</v>
      </c>
      <c r="N124" s="48">
        <f>IF(E9-E15 &gt; 0, 1,0)</f>
        <v>0</v>
      </c>
      <c r="O124" s="48">
        <f>IF(E9-E16 &gt; 0, 1,0)</f>
        <v>1</v>
      </c>
      <c r="P124" s="48">
        <f>IF(E9-E17 &gt; 0, 1,0)</f>
        <v>0</v>
      </c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6.5" thickBot="1" x14ac:dyDescent="0.3">
      <c r="A125" s="46" t="s">
        <v>12</v>
      </c>
      <c r="B125" s="48">
        <f>IF(E10-E3 &gt; 0, 1,0)</f>
        <v>1</v>
      </c>
      <c r="C125" s="48">
        <f>IF(E10-E4 &gt; 0, 1,0)</f>
        <v>0</v>
      </c>
      <c r="D125" s="48">
        <f>IF(E10-E5 &gt; 0, 1,0)</f>
        <v>0</v>
      </c>
      <c r="E125" s="48">
        <f>IF(E10-E6 &gt; 0, 1,0)</f>
        <v>1</v>
      </c>
      <c r="F125" s="48">
        <f>IF(E10-E7 &gt; 0, 1,0)</f>
        <v>0</v>
      </c>
      <c r="G125" s="48">
        <f>IF(E10-E8 &gt; 0, 1,0)</f>
        <v>0</v>
      </c>
      <c r="H125" s="48">
        <f>IF(E10-E9 &gt; 0, 1,0)</f>
        <v>0</v>
      </c>
      <c r="I125" s="47">
        <v>0</v>
      </c>
      <c r="J125" s="48">
        <f>IF(E10-E11 &gt; 0, 1,0)</f>
        <v>0</v>
      </c>
      <c r="K125" s="48">
        <f>IF(E10-E12 &gt; 0, 1,0)</f>
        <v>0</v>
      </c>
      <c r="L125" s="48">
        <f>IF(E10-E13 &gt; 0, 1,0)</f>
        <v>1</v>
      </c>
      <c r="M125" s="48">
        <f>IF(E10-E14 &gt; 0, 1,0)</f>
        <v>1</v>
      </c>
      <c r="N125" s="48">
        <f>IF(E10-E15 &gt; 0, 1,0)</f>
        <v>0</v>
      </c>
      <c r="O125" s="48">
        <f>IF(E10-E16 &gt; 0, 1,0)</f>
        <v>1</v>
      </c>
      <c r="P125" s="48">
        <f>IF(E10-E17 &gt; 0, 1,0)</f>
        <v>0</v>
      </c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6.5" thickBot="1" x14ac:dyDescent="0.3">
      <c r="A126" s="46" t="s">
        <v>13</v>
      </c>
      <c r="B126" s="48">
        <f>IF(E11-E3 &gt; 0, 1,0)</f>
        <v>1</v>
      </c>
      <c r="C126" s="48">
        <f>IF(E11-E4 &gt; 0, 1,0)</f>
        <v>0</v>
      </c>
      <c r="D126" s="48">
        <f>IF(E11-E5 &gt; 0, 1,0)</f>
        <v>0</v>
      </c>
      <c r="E126" s="48">
        <f>IF(E11-E6 &gt; 0, 1,0)</f>
        <v>1</v>
      </c>
      <c r="F126" s="48">
        <f>IF(E11-E7 &gt; 0, 1,0)</f>
        <v>0</v>
      </c>
      <c r="G126" s="48">
        <f>IF(E11-E8 &gt; 0, 1,0)</f>
        <v>0</v>
      </c>
      <c r="H126" s="48">
        <f>IF(E11-E9 &gt; 0, 1,0)</f>
        <v>0</v>
      </c>
      <c r="I126" s="48">
        <f>IF(E11-E10 &gt; 0, 1,0)</f>
        <v>0</v>
      </c>
      <c r="J126" s="47">
        <v>0</v>
      </c>
      <c r="K126" s="48">
        <f>IF(E11-E12 &gt; 0, 1,0)</f>
        <v>0</v>
      </c>
      <c r="L126" s="48">
        <f>IF(E11-E13 &gt; 0, 1,0)</f>
        <v>1</v>
      </c>
      <c r="M126" s="48">
        <f>IF(E11-E14 &gt; 0, 1,0)</f>
        <v>1</v>
      </c>
      <c r="N126" s="48">
        <f>IF(E11-E15 &gt; 0, 1,0)</f>
        <v>0</v>
      </c>
      <c r="O126" s="48">
        <f>IF(E11-E16 &gt; 0, 1,0)</f>
        <v>1</v>
      </c>
      <c r="P126" s="48">
        <f>IF(E11-E17 &gt; 0, 1,0)</f>
        <v>0</v>
      </c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6.5" thickBot="1" x14ac:dyDescent="0.3">
      <c r="A127" s="46" t="s">
        <v>14</v>
      </c>
      <c r="B127" s="48">
        <f>IF(E12-E3 &gt; 0, 1,0)</f>
        <v>1</v>
      </c>
      <c r="C127" s="48">
        <f>IF(E12-E4 &gt; 0, 1,0)</f>
        <v>0</v>
      </c>
      <c r="D127" s="48">
        <f>IF(E12-E5 &gt; 0, 1,0)</f>
        <v>0</v>
      </c>
      <c r="E127" s="48">
        <f>IF(E12-E6 &gt; 0, 1,0)</f>
        <v>1</v>
      </c>
      <c r="F127" s="48">
        <f>IF(E12-E7 &gt; 0, 1,0)</f>
        <v>0</v>
      </c>
      <c r="G127" s="48">
        <f>IF(E12-E8 &gt; 0, 1,0)</f>
        <v>0</v>
      </c>
      <c r="H127" s="48">
        <f>IF(E12-E9 &gt; 0, 1,0)</f>
        <v>0</v>
      </c>
      <c r="I127" s="48">
        <f>IF(E12-E10 &gt; 0, 1,0)</f>
        <v>0</v>
      </c>
      <c r="J127" s="48">
        <f>IF(E12-E11 &gt; 0, 1,0)</f>
        <v>0</v>
      </c>
      <c r="K127" s="47">
        <v>0</v>
      </c>
      <c r="L127" s="48">
        <f>IF(E12-E13 &gt; 0, 1,0)</f>
        <v>1</v>
      </c>
      <c r="M127" s="48">
        <f>IF(E12-E14 &gt; 0, 1,0)</f>
        <v>1</v>
      </c>
      <c r="N127" s="48">
        <f>IF(E12-E15 &gt; 0, 1,0)</f>
        <v>0</v>
      </c>
      <c r="O127" s="48">
        <f>IF(E12-E16 &gt; 0, 1,0)</f>
        <v>1</v>
      </c>
      <c r="P127" s="48">
        <f>IF(E12-E17 &gt; 0, 1,0)</f>
        <v>0</v>
      </c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6.5" thickBot="1" x14ac:dyDescent="0.3">
      <c r="A128" s="46" t="s">
        <v>15</v>
      </c>
      <c r="B128" s="48">
        <f>IF(E13-E3 &gt; 0, 1,0)</f>
        <v>0</v>
      </c>
      <c r="C128" s="48">
        <f>IF(E13-E4 &gt; 0, 1,0)</f>
        <v>0</v>
      </c>
      <c r="D128" s="48">
        <f>IF(E13-E5 &gt; 0, 1,0)</f>
        <v>0</v>
      </c>
      <c r="E128" s="48">
        <f>IF(E13-E6 &gt; 0, 1,0)</f>
        <v>0</v>
      </c>
      <c r="F128" s="48">
        <f>IF(E13-E7 &gt; 0, 1,0)</f>
        <v>0</v>
      </c>
      <c r="G128" s="48">
        <f>IF(E13-E8 &gt; 0, 1,0)</f>
        <v>0</v>
      </c>
      <c r="H128" s="48">
        <f>IF(E13-E9 &gt; 0, 1,0)</f>
        <v>0</v>
      </c>
      <c r="I128" s="48">
        <f>IF(E13-E10 &gt; 0, 1,0)</f>
        <v>0</v>
      </c>
      <c r="J128" s="48">
        <f>IF(E13-E11 &gt; 0, 1,0)</f>
        <v>0</v>
      </c>
      <c r="K128" s="48">
        <f>IF(E13-E12 &gt; 0, 1,0)</f>
        <v>0</v>
      </c>
      <c r="L128" s="47">
        <v>0</v>
      </c>
      <c r="M128" s="48">
        <f>IF(E13-E14 &gt; 0, 1,0)</f>
        <v>0</v>
      </c>
      <c r="N128" s="48">
        <f>IF(E13-E15 &gt; 0, 1,0)</f>
        <v>0</v>
      </c>
      <c r="O128" s="48">
        <f>IF(E13-E16 &gt; 0, 1,0)</f>
        <v>0</v>
      </c>
      <c r="P128" s="48">
        <f>IF(E13-E17 &gt; 0, 1,0)</f>
        <v>0</v>
      </c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6.5" thickBot="1" x14ac:dyDescent="0.3">
      <c r="A129" s="46" t="s">
        <v>16</v>
      </c>
      <c r="B129" s="48">
        <f>IF(E14-E3 &gt; 0, 1,0)</f>
        <v>0</v>
      </c>
      <c r="C129" s="48">
        <f>IF(E14-E4 &gt; 0, 1,0)</f>
        <v>0</v>
      </c>
      <c r="D129" s="48">
        <f>IF(E14-E5 &gt; 0, 1,0)</f>
        <v>0</v>
      </c>
      <c r="E129" s="48">
        <f>IF(E14-E6 &gt; 0, 1,0)</f>
        <v>0</v>
      </c>
      <c r="F129" s="48">
        <f>IF(E14-E7 &gt; 0, 1,0)</f>
        <v>0</v>
      </c>
      <c r="G129" s="48">
        <f>IF(E14-E8 &gt; 0, 1,0)</f>
        <v>0</v>
      </c>
      <c r="H129" s="48">
        <f>IF(E14-E9 &gt; 0, 1,0)</f>
        <v>0</v>
      </c>
      <c r="I129" s="48">
        <f>IF(E14-E10 &gt; 0, 1,0)</f>
        <v>0</v>
      </c>
      <c r="J129" s="48">
        <f>IF(E14-E11 &gt; 0, 1,0)</f>
        <v>0</v>
      </c>
      <c r="K129" s="48">
        <f>IF(E14-E12 &gt; 0, 1,0)</f>
        <v>0</v>
      </c>
      <c r="L129" s="48">
        <f>IF(E14-E13 &gt; 0, 1,0)</f>
        <v>0</v>
      </c>
      <c r="M129" s="47">
        <v>0</v>
      </c>
      <c r="N129" s="48">
        <f>IF(E14-E15 &gt; 0, 1,0)</f>
        <v>0</v>
      </c>
      <c r="O129" s="48">
        <f>IF(E14-E16 &gt; 0, 1,0)</f>
        <v>0</v>
      </c>
      <c r="P129" s="48">
        <f>IF(E14-E17 &gt; 0, 1,0)</f>
        <v>0</v>
      </c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6.5" thickBot="1" x14ac:dyDescent="0.3">
      <c r="A130" s="46" t="s">
        <v>17</v>
      </c>
      <c r="B130" s="48">
        <f>IF(E15-E3 &gt; 0, 1,0)</f>
        <v>1</v>
      </c>
      <c r="C130" s="48">
        <f>IF(E15-E4 &gt; 0, 1,0)</f>
        <v>0</v>
      </c>
      <c r="D130" s="48">
        <f>IF(E15-E5 &gt; 0, 1,0)</f>
        <v>1</v>
      </c>
      <c r="E130" s="48">
        <f>IF(E15-E6 &gt; 0, 1,0)</f>
        <v>1</v>
      </c>
      <c r="F130" s="48">
        <f>IF(E15-E7 &gt; 0, 1,0)</f>
        <v>1</v>
      </c>
      <c r="G130" s="48">
        <f>IF(E15-E8 &gt; 0, 1,0)</f>
        <v>0</v>
      </c>
      <c r="H130" s="48">
        <f>IF(E15-E9 &gt; 0, 1,0)</f>
        <v>1</v>
      </c>
      <c r="I130" s="48">
        <f>IF(E15-E10 &gt; 0, 1,0)</f>
        <v>1</v>
      </c>
      <c r="J130" s="48">
        <f>IF(E15-E11 &gt; 0, 1,0)</f>
        <v>1</v>
      </c>
      <c r="K130" s="48">
        <f>IF(E15-E12 &gt; 0, 1,0)</f>
        <v>1</v>
      </c>
      <c r="L130" s="48">
        <f>IF(E15-E13 &gt; 0, 1,0)</f>
        <v>1</v>
      </c>
      <c r="M130" s="48">
        <f>IF(E15-E14 &gt; 0, 1,0)</f>
        <v>1</v>
      </c>
      <c r="N130" s="47">
        <v>0</v>
      </c>
      <c r="O130" s="48">
        <f>IF(E15-E16 &gt; 0, 1,0)</f>
        <v>1</v>
      </c>
      <c r="P130" s="48">
        <f>IF(E15-E17 &gt; 0, 1,0)</f>
        <v>0</v>
      </c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6.5" thickBot="1" x14ac:dyDescent="0.3">
      <c r="A131" s="46" t="s">
        <v>18</v>
      </c>
      <c r="B131" s="48">
        <f>IF(E16-E3 &gt; 0, 1,0)</f>
        <v>0</v>
      </c>
      <c r="C131" s="48">
        <f>IF(E16-E4 &gt; 0, 1,0)</f>
        <v>0</v>
      </c>
      <c r="D131" s="48">
        <f>IF(E16-E5 &gt; 0, 1,0)</f>
        <v>0</v>
      </c>
      <c r="E131" s="48">
        <f>IF(E16-E6 &gt; 0, 1,0)</f>
        <v>0</v>
      </c>
      <c r="F131" s="48">
        <f>IF(E16-E7 &gt; 0, 1,0)</f>
        <v>0</v>
      </c>
      <c r="G131" s="48">
        <f>IF(E16-E8 &gt; 0, 1,0)</f>
        <v>0</v>
      </c>
      <c r="H131" s="48">
        <f>IF(E16-E9 &gt; 0, 1,0)</f>
        <v>0</v>
      </c>
      <c r="I131" s="48">
        <f>IF(E16-E10 &gt; 0, 1,0)</f>
        <v>0</v>
      </c>
      <c r="J131" s="48">
        <f>IF(E16-E11 &gt; 0, 1,0)</f>
        <v>0</v>
      </c>
      <c r="K131" s="48">
        <f>IF(E16-E12 &gt; 0, 1,0)</f>
        <v>0</v>
      </c>
      <c r="L131" s="48">
        <f>IF(E16-E13 &gt; 0, 1,0)</f>
        <v>0</v>
      </c>
      <c r="M131" s="48">
        <f>IF(E16-E14 &gt; 0, 1,0)</f>
        <v>0</v>
      </c>
      <c r="N131" s="48">
        <f>IF(E16-E15 &gt; 0, 1,0)</f>
        <v>0</v>
      </c>
      <c r="O131" s="47">
        <v>0</v>
      </c>
      <c r="P131" s="48">
        <f>IF(E16-E17 &gt; 0, 1,0)</f>
        <v>0</v>
      </c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6.5" thickBot="1" x14ac:dyDescent="0.3">
      <c r="A132" s="46" t="s">
        <v>19</v>
      </c>
      <c r="B132" s="48">
        <f>IF(E17-E3 &gt; 0, 1,0)</f>
        <v>1</v>
      </c>
      <c r="C132" s="48">
        <f>IF(E17-E4 &gt; 0, 1,0)</f>
        <v>0</v>
      </c>
      <c r="D132" s="48">
        <f>IF(E17-E5 &gt; 0, 1,0)</f>
        <v>1</v>
      </c>
      <c r="E132" s="48">
        <f>IF(E17-E6 &gt; 0, 1,0)</f>
        <v>1</v>
      </c>
      <c r="F132" s="48">
        <f>IF(E17-E7 &gt; 0, 1,0)</f>
        <v>1</v>
      </c>
      <c r="G132" s="48">
        <f>IF(E17-E8 &gt; 0, 1,0)</f>
        <v>0</v>
      </c>
      <c r="H132" s="48">
        <f>IF(E17-E9 &gt; 0, 1,0)</f>
        <v>1</v>
      </c>
      <c r="I132" s="48">
        <f>IF(E17-E10 &gt; 0, 1,0)</f>
        <v>1</v>
      </c>
      <c r="J132" s="48">
        <f>IF(E17-E11 &gt; 0, 1,0)</f>
        <v>1</v>
      </c>
      <c r="K132" s="48">
        <f>IF(E17-E12 &gt; 0, 1,0)</f>
        <v>1</v>
      </c>
      <c r="L132" s="48">
        <f>IF(E17-E13 &gt; 0, 1,0)</f>
        <v>1</v>
      </c>
      <c r="M132" s="48">
        <f>IF(E17-E14 &gt; 0, 1,0)</f>
        <v>1</v>
      </c>
      <c r="N132" s="48">
        <f>IF(E17-E15 &gt; 0, 1,0)</f>
        <v>0</v>
      </c>
      <c r="O132" s="48">
        <f>IF(E17-E16 &gt; 0, 1,0)</f>
        <v>1</v>
      </c>
      <c r="P132" s="47">
        <v>0</v>
      </c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6.5" thickBot="1" x14ac:dyDescent="0.3">
      <c r="A133" s="46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7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6.5" thickBot="1" x14ac:dyDescent="0.3">
      <c r="A134" s="46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7"/>
      <c r="S134" s="48"/>
      <c r="T134" s="48"/>
      <c r="U134" s="48"/>
      <c r="V134" s="48"/>
      <c r="W134" s="48"/>
      <c r="X134" s="48"/>
      <c r="Y134" s="48"/>
      <c r="Z134" s="48"/>
    </row>
    <row r="135" spans="1:26" ht="16.5" thickBot="1" x14ac:dyDescent="0.3">
      <c r="A135" s="46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7"/>
      <c r="T135" s="48"/>
      <c r="U135" s="48"/>
      <c r="V135" s="48"/>
      <c r="W135" s="48"/>
      <c r="X135" s="48"/>
      <c r="Y135" s="48"/>
      <c r="Z135" s="48"/>
    </row>
    <row r="136" spans="1:26" ht="16.5" thickBot="1" x14ac:dyDescent="0.3">
      <c r="A136" s="46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7"/>
      <c r="U136" s="48"/>
      <c r="V136" s="48"/>
      <c r="W136" s="48"/>
      <c r="X136" s="48"/>
      <c r="Y136" s="48"/>
      <c r="Z136" s="48"/>
    </row>
    <row r="137" spans="1:26" ht="16.5" thickBot="1" x14ac:dyDescent="0.3">
      <c r="A137" s="46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7"/>
      <c r="V137" s="48"/>
      <c r="W137" s="48"/>
      <c r="X137" s="48"/>
      <c r="Y137" s="48"/>
      <c r="Z137" s="48"/>
    </row>
    <row r="138" spans="1:26" ht="16.5" thickBot="1" x14ac:dyDescent="0.3">
      <c r="A138" s="46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7"/>
      <c r="W138" s="48"/>
      <c r="X138" s="48"/>
      <c r="Y138" s="48"/>
      <c r="Z138" s="48"/>
    </row>
    <row r="139" spans="1:26" ht="16.5" thickBot="1" x14ac:dyDescent="0.3">
      <c r="A139" s="46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7"/>
      <c r="X139" s="48"/>
      <c r="Y139" s="48"/>
      <c r="Z139" s="48"/>
    </row>
    <row r="140" spans="1:26" ht="16.5" thickBot="1" x14ac:dyDescent="0.3">
      <c r="A140" s="46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7"/>
      <c r="Y140" s="48"/>
      <c r="Z140" s="48"/>
    </row>
    <row r="141" spans="1:26" ht="16.5" thickBot="1" x14ac:dyDescent="0.3">
      <c r="A141" s="46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7"/>
      <c r="Z141" s="48"/>
    </row>
    <row r="142" spans="1:26" ht="16.5" thickBot="1" x14ac:dyDescent="0.3">
      <c r="A142" s="46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7"/>
    </row>
    <row r="145" spans="1:26" ht="16.5" thickBot="1" x14ac:dyDescent="0.3">
      <c r="A145" s="1" t="s">
        <v>116</v>
      </c>
    </row>
    <row r="146" spans="1:26" ht="16.5" thickBot="1" x14ac:dyDescent="0.3">
      <c r="A146" s="44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6.5" thickBot="1" x14ac:dyDescent="0.3">
      <c r="A147" s="46"/>
      <c r="B147" s="47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6.5" thickBot="1" x14ac:dyDescent="0.3">
      <c r="A148" s="46"/>
      <c r="B148" s="48"/>
      <c r="C148" s="47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6.5" thickBot="1" x14ac:dyDescent="0.3">
      <c r="A149" s="46"/>
      <c r="B149" s="48"/>
      <c r="C149" s="48"/>
      <c r="D149" s="47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6.5" thickBot="1" x14ac:dyDescent="0.3">
      <c r="A150" s="46"/>
      <c r="B150" s="48"/>
      <c r="C150" s="48"/>
      <c r="D150" s="48"/>
      <c r="E150" s="47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6.5" thickBot="1" x14ac:dyDescent="0.3">
      <c r="A151" s="46"/>
      <c r="B151" s="48"/>
      <c r="C151" s="48"/>
      <c r="D151" s="48"/>
      <c r="E151" s="48"/>
      <c r="F151" s="47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6.5" thickBot="1" x14ac:dyDescent="0.3">
      <c r="A152" s="46"/>
      <c r="B152" s="48"/>
      <c r="C152" s="48"/>
      <c r="D152" s="48"/>
      <c r="E152" s="48"/>
      <c r="F152" s="48"/>
      <c r="G152" s="47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6.5" thickBot="1" x14ac:dyDescent="0.3">
      <c r="A153" s="46"/>
      <c r="B153" s="48"/>
      <c r="C153" s="48"/>
      <c r="D153" s="48"/>
      <c r="E153" s="48"/>
      <c r="F153" s="48"/>
      <c r="G153" s="48"/>
      <c r="H153" s="47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6.5" thickBot="1" x14ac:dyDescent="0.3">
      <c r="A154" s="46"/>
      <c r="B154" s="48"/>
      <c r="C154" s="48"/>
      <c r="D154" s="48"/>
      <c r="E154" s="48"/>
      <c r="F154" s="48"/>
      <c r="G154" s="48"/>
      <c r="H154" s="48"/>
      <c r="I154" s="47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6.5" thickBot="1" x14ac:dyDescent="0.3">
      <c r="A155" s="46"/>
      <c r="B155" s="48"/>
      <c r="C155" s="48"/>
      <c r="D155" s="48"/>
      <c r="E155" s="48"/>
      <c r="F155" s="48"/>
      <c r="G155" s="48"/>
      <c r="H155" s="48"/>
      <c r="I155" s="48"/>
      <c r="J155" s="47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6.5" thickBot="1" x14ac:dyDescent="0.3">
      <c r="A156" s="46"/>
      <c r="B156" s="48"/>
      <c r="C156" s="48"/>
      <c r="D156" s="48"/>
      <c r="E156" s="48"/>
      <c r="F156" s="48"/>
      <c r="G156" s="48"/>
      <c r="H156" s="48"/>
      <c r="I156" s="48"/>
      <c r="J156" s="48"/>
      <c r="K156" s="47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6.5" thickBot="1" x14ac:dyDescent="0.3">
      <c r="A157" s="46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7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6.5" thickBot="1" x14ac:dyDescent="0.3">
      <c r="A158" s="46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7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6.5" thickBot="1" x14ac:dyDescent="0.3">
      <c r="A159" s="46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7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6.5" thickBot="1" x14ac:dyDescent="0.3">
      <c r="A160" s="46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7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7" ht="16.5" thickBot="1" x14ac:dyDescent="0.3">
      <c r="A161" s="46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7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7" ht="16.5" thickBot="1" x14ac:dyDescent="0.3">
      <c r="A162" s="46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7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7" ht="16.5" thickBot="1" x14ac:dyDescent="0.3">
      <c r="A163" s="46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7"/>
      <c r="S163" s="48"/>
      <c r="T163" s="48"/>
      <c r="U163" s="48"/>
      <c r="V163" s="48"/>
      <c r="W163" s="48"/>
      <c r="X163" s="48"/>
      <c r="Y163" s="48"/>
      <c r="Z163" s="48"/>
    </row>
    <row r="164" spans="1:27" ht="16.5" thickBot="1" x14ac:dyDescent="0.3">
      <c r="A164" s="46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7"/>
      <c r="T164" s="48"/>
      <c r="U164" s="48"/>
      <c r="V164" s="48"/>
      <c r="W164" s="48"/>
      <c r="X164" s="48"/>
      <c r="Y164" s="48"/>
      <c r="Z164" s="48"/>
    </row>
    <row r="165" spans="1:27" ht="16.5" thickBot="1" x14ac:dyDescent="0.3">
      <c r="A165" s="46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7"/>
      <c r="U165" s="48"/>
      <c r="V165" s="48"/>
      <c r="W165" s="48"/>
      <c r="X165" s="48"/>
      <c r="Y165" s="48"/>
      <c r="Z165" s="48"/>
    </row>
    <row r="166" spans="1:27" ht="16.5" thickBot="1" x14ac:dyDescent="0.3">
      <c r="A166" s="46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7"/>
      <c r="V166" s="48"/>
      <c r="W166" s="48"/>
      <c r="X166" s="48"/>
      <c r="Y166" s="48"/>
      <c r="Z166" s="48"/>
    </row>
    <row r="167" spans="1:27" ht="16.5" thickBot="1" x14ac:dyDescent="0.3">
      <c r="A167" s="46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7"/>
      <c r="W167" s="48"/>
      <c r="X167" s="48"/>
      <c r="Y167" s="48"/>
      <c r="Z167" s="48"/>
    </row>
    <row r="168" spans="1:27" ht="16.5" thickBot="1" x14ac:dyDescent="0.3">
      <c r="A168" s="46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7"/>
      <c r="X168" s="48"/>
      <c r="Y168" s="48"/>
      <c r="Z168" s="48"/>
    </row>
    <row r="169" spans="1:27" ht="16.5" thickBot="1" x14ac:dyDescent="0.3">
      <c r="A169" s="46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7"/>
      <c r="Y169" s="48"/>
      <c r="Z169" s="48"/>
    </row>
    <row r="170" spans="1:27" ht="16.5" thickBot="1" x14ac:dyDescent="0.3">
      <c r="A170" s="46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7"/>
      <c r="Z170" s="48"/>
    </row>
    <row r="171" spans="1:27" ht="16.5" thickBot="1" x14ac:dyDescent="0.3">
      <c r="A171" s="46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7"/>
    </row>
    <row r="173" spans="1:27" ht="16.5" thickBot="1" x14ac:dyDescent="0.3">
      <c r="A173" s="49" t="s">
        <v>117</v>
      </c>
    </row>
    <row r="174" spans="1:27" ht="16.5" thickBot="1" x14ac:dyDescent="0.3">
      <c r="A174" s="44" t="s">
        <v>20</v>
      </c>
      <c r="B174" s="45" t="s">
        <v>5</v>
      </c>
      <c r="C174" s="45" t="s">
        <v>6</v>
      </c>
      <c r="D174" s="45" t="s">
        <v>7</v>
      </c>
      <c r="E174" s="45" t="s">
        <v>8</v>
      </c>
      <c r="F174" s="45" t="s">
        <v>9</v>
      </c>
      <c r="G174" s="45" t="s">
        <v>10</v>
      </c>
      <c r="H174" s="45" t="s">
        <v>11</v>
      </c>
      <c r="I174" s="45" t="s">
        <v>12</v>
      </c>
      <c r="J174" s="45" t="s">
        <v>13</v>
      </c>
      <c r="K174" s="45" t="s">
        <v>14</v>
      </c>
      <c r="L174" s="45" t="s">
        <v>15</v>
      </c>
      <c r="M174" s="45" t="s">
        <v>16</v>
      </c>
      <c r="N174" s="45" t="s">
        <v>17</v>
      </c>
      <c r="O174" s="45" t="s">
        <v>18</v>
      </c>
      <c r="P174" s="45" t="s">
        <v>19</v>
      </c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 t="s">
        <v>118</v>
      </c>
    </row>
    <row r="175" spans="1:27" ht="16.5" thickBot="1" x14ac:dyDescent="0.3">
      <c r="A175" s="46" t="s">
        <v>5</v>
      </c>
      <c r="B175" s="50">
        <v>0</v>
      </c>
      <c r="C175" s="51">
        <f>SUM(C31,C60,C89,C118)/$O$22</f>
        <v>0</v>
      </c>
      <c r="D175" s="51">
        <f t="shared" ref="D175:P175" si="4">SUM(D31,D60,D89,D118)/$O$22</f>
        <v>0</v>
      </c>
      <c r="E175" s="51">
        <f>SUM(E31,E60,E89,E118)/$O$22</f>
        <v>0.25</v>
      </c>
      <c r="F175" s="51">
        <f>SUM(F31,F60,F89,F118)/$O$22</f>
        <v>0.25</v>
      </c>
      <c r="G175" s="51">
        <f t="shared" si="4"/>
        <v>0.25</v>
      </c>
      <c r="H175" s="51">
        <f t="shared" si="4"/>
        <v>0</v>
      </c>
      <c r="I175" s="51">
        <f t="shared" si="4"/>
        <v>0</v>
      </c>
      <c r="J175" s="51">
        <f t="shared" si="4"/>
        <v>0.25</v>
      </c>
      <c r="K175" s="51">
        <f t="shared" si="4"/>
        <v>0</v>
      </c>
      <c r="L175" s="51">
        <f t="shared" si="4"/>
        <v>0.25</v>
      </c>
      <c r="M175" s="51">
        <f t="shared" si="4"/>
        <v>0.25</v>
      </c>
      <c r="N175" s="51">
        <f t="shared" si="4"/>
        <v>0</v>
      </c>
      <c r="O175" s="51">
        <f t="shared" si="4"/>
        <v>0.25</v>
      </c>
      <c r="P175" s="51">
        <f t="shared" si="4"/>
        <v>0</v>
      </c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1">
        <f>SUM(B175,C175,D175,E175,F175,G175,H175,I175,J175,K175,L175,M175,N175,O175,P175)</f>
        <v>1.75</v>
      </c>
    </row>
    <row r="176" spans="1:27" ht="16.5" thickBot="1" x14ac:dyDescent="0.3">
      <c r="A176" s="46" t="s">
        <v>6</v>
      </c>
      <c r="B176" s="51">
        <f>SUM(B32,B61,B90,B119)/$O$22</f>
        <v>1</v>
      </c>
      <c r="C176" s="51">
        <f t="shared" ref="C176:P176" si="5">SUM(C32,C61,C90,C119)/$O$22</f>
        <v>0</v>
      </c>
      <c r="D176" s="51">
        <f t="shared" si="5"/>
        <v>0.75</v>
      </c>
      <c r="E176" s="51">
        <f t="shared" si="5"/>
        <v>0.5</v>
      </c>
      <c r="F176" s="51">
        <f t="shared" si="5"/>
        <v>1</v>
      </c>
      <c r="G176" s="51">
        <f t="shared" si="5"/>
        <v>0.5</v>
      </c>
      <c r="H176" s="51">
        <f t="shared" si="5"/>
        <v>0.5</v>
      </c>
      <c r="I176" s="51">
        <f t="shared" si="5"/>
        <v>1</v>
      </c>
      <c r="J176" s="51">
        <f t="shared" si="5"/>
        <v>1</v>
      </c>
      <c r="K176" s="51">
        <f t="shared" si="5"/>
        <v>1</v>
      </c>
      <c r="L176" s="51">
        <f t="shared" si="5"/>
        <v>0.75</v>
      </c>
      <c r="M176" s="51">
        <f t="shared" si="5"/>
        <v>0.5</v>
      </c>
      <c r="N176" s="51">
        <f t="shared" si="5"/>
        <v>0.5</v>
      </c>
      <c r="O176" s="51">
        <f t="shared" si="5"/>
        <v>0.75</v>
      </c>
      <c r="P176" s="51">
        <f t="shared" si="5"/>
        <v>0</v>
      </c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1">
        <f t="shared" ref="AA176:AA189" si="6">SUM(B176,C176,D176,E176,F176,G176,H176,I176,J176,K176,L176,M176,N176,O176,P176)</f>
        <v>9.75</v>
      </c>
    </row>
    <row r="177" spans="1:27" ht="16.5" thickBot="1" x14ac:dyDescent="0.3">
      <c r="A177" s="46" t="s">
        <v>7</v>
      </c>
      <c r="B177" s="51">
        <f t="shared" ref="B177:P189" si="7">SUM(B33,B62,B91,B120)/$O$22</f>
        <v>0.5</v>
      </c>
      <c r="C177" s="51">
        <f t="shared" si="7"/>
        <v>0</v>
      </c>
      <c r="D177" s="51">
        <f t="shared" si="7"/>
        <v>0</v>
      </c>
      <c r="E177" s="51">
        <f t="shared" si="7"/>
        <v>0.5</v>
      </c>
      <c r="F177" s="51">
        <f t="shared" si="7"/>
        <v>0.25</v>
      </c>
      <c r="G177" s="51">
        <f t="shared" si="7"/>
        <v>0.25</v>
      </c>
      <c r="H177" s="51">
        <f t="shared" si="7"/>
        <v>0</v>
      </c>
      <c r="I177" s="51">
        <f t="shared" si="7"/>
        <v>0.25</v>
      </c>
      <c r="J177" s="51">
        <f t="shared" si="7"/>
        <v>0.25</v>
      </c>
      <c r="K177" s="51">
        <f t="shared" si="7"/>
        <v>0.25</v>
      </c>
      <c r="L177" s="51">
        <f t="shared" si="7"/>
        <v>0.5</v>
      </c>
      <c r="M177" s="51">
        <f t="shared" si="7"/>
        <v>0.5</v>
      </c>
      <c r="N177" s="51">
        <f t="shared" si="7"/>
        <v>0.25</v>
      </c>
      <c r="O177" s="51">
        <f t="shared" si="7"/>
        <v>0.5</v>
      </c>
      <c r="P177" s="51">
        <f t="shared" si="7"/>
        <v>0</v>
      </c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1">
        <f t="shared" si="6"/>
        <v>4</v>
      </c>
    </row>
    <row r="178" spans="1:27" ht="16.5" thickBot="1" x14ac:dyDescent="0.3">
      <c r="A178" s="46" t="s">
        <v>8</v>
      </c>
      <c r="B178" s="51">
        <f t="shared" si="7"/>
        <v>0.5</v>
      </c>
      <c r="C178" s="51">
        <f t="shared" si="7"/>
        <v>0</v>
      </c>
      <c r="D178" s="51">
        <f t="shared" si="7"/>
        <v>0.5</v>
      </c>
      <c r="E178" s="51">
        <f t="shared" si="7"/>
        <v>0</v>
      </c>
      <c r="F178" s="51">
        <f t="shared" si="7"/>
        <v>0.5</v>
      </c>
      <c r="G178" s="51">
        <f t="shared" si="7"/>
        <v>0.25</v>
      </c>
      <c r="H178" s="51">
        <f t="shared" si="7"/>
        <v>0.25</v>
      </c>
      <c r="I178" s="51">
        <f t="shared" si="7"/>
        <v>0.5</v>
      </c>
      <c r="J178" s="51">
        <f t="shared" si="7"/>
        <v>0.5</v>
      </c>
      <c r="K178" s="51">
        <f t="shared" si="7"/>
        <v>0.5</v>
      </c>
      <c r="L178" s="51">
        <f t="shared" si="7"/>
        <v>0.25</v>
      </c>
      <c r="M178" s="51">
        <f t="shared" si="7"/>
        <v>0</v>
      </c>
      <c r="N178" s="51">
        <f t="shared" si="7"/>
        <v>0.25</v>
      </c>
      <c r="O178" s="51">
        <f t="shared" si="7"/>
        <v>0.25</v>
      </c>
      <c r="P178" s="51">
        <f t="shared" si="7"/>
        <v>0</v>
      </c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1">
        <f t="shared" si="6"/>
        <v>4.25</v>
      </c>
    </row>
    <row r="179" spans="1:27" ht="16.5" thickBot="1" x14ac:dyDescent="0.3">
      <c r="A179" s="46" t="s">
        <v>9</v>
      </c>
      <c r="B179" s="51">
        <f t="shared" si="7"/>
        <v>0.25</v>
      </c>
      <c r="C179" s="51">
        <f t="shared" si="7"/>
        <v>0</v>
      </c>
      <c r="D179" s="51">
        <f t="shared" si="7"/>
        <v>0</v>
      </c>
      <c r="E179" s="51">
        <f t="shared" si="7"/>
        <v>0.25</v>
      </c>
      <c r="F179" s="51">
        <f t="shared" si="7"/>
        <v>0</v>
      </c>
      <c r="G179" s="51">
        <f t="shared" si="7"/>
        <v>0</v>
      </c>
      <c r="H179" s="51">
        <f t="shared" si="7"/>
        <v>0</v>
      </c>
      <c r="I179" s="51">
        <f t="shared" si="7"/>
        <v>0</v>
      </c>
      <c r="J179" s="51">
        <f t="shared" si="7"/>
        <v>0</v>
      </c>
      <c r="K179" s="51">
        <f t="shared" si="7"/>
        <v>0</v>
      </c>
      <c r="L179" s="51">
        <f t="shared" si="7"/>
        <v>0.25</v>
      </c>
      <c r="M179" s="51">
        <f t="shared" si="7"/>
        <v>0.25</v>
      </c>
      <c r="N179" s="51">
        <f t="shared" si="7"/>
        <v>0</v>
      </c>
      <c r="O179" s="51">
        <f t="shared" si="7"/>
        <v>0.25</v>
      </c>
      <c r="P179" s="51">
        <f t="shared" si="7"/>
        <v>0</v>
      </c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1">
        <f t="shared" si="6"/>
        <v>1.25</v>
      </c>
    </row>
    <row r="180" spans="1:27" ht="16.5" thickBot="1" x14ac:dyDescent="0.3">
      <c r="A180" s="46" t="s">
        <v>10</v>
      </c>
      <c r="B180" s="51">
        <f t="shared" si="7"/>
        <v>0.5</v>
      </c>
      <c r="C180" s="51">
        <f t="shared" si="7"/>
        <v>0</v>
      </c>
      <c r="D180" s="51">
        <f t="shared" si="7"/>
        <v>0.5</v>
      </c>
      <c r="E180" s="51">
        <f t="shared" si="7"/>
        <v>0.25</v>
      </c>
      <c r="F180" s="51">
        <f t="shared" si="7"/>
        <v>0.5</v>
      </c>
      <c r="G180" s="51">
        <f t="shared" si="7"/>
        <v>0</v>
      </c>
      <c r="H180" s="51">
        <f t="shared" si="7"/>
        <v>0.25</v>
      </c>
      <c r="I180" s="51">
        <f t="shared" si="7"/>
        <v>0.5</v>
      </c>
      <c r="J180" s="51">
        <f t="shared" si="7"/>
        <v>0.5</v>
      </c>
      <c r="K180" s="51">
        <f t="shared" si="7"/>
        <v>0.5</v>
      </c>
      <c r="L180" s="51">
        <f t="shared" si="7"/>
        <v>0.5</v>
      </c>
      <c r="M180" s="51">
        <f t="shared" si="7"/>
        <v>0.25</v>
      </c>
      <c r="N180" s="51">
        <f t="shared" si="7"/>
        <v>0.25</v>
      </c>
      <c r="O180" s="51">
        <f t="shared" si="7"/>
        <v>0.25</v>
      </c>
      <c r="P180" s="51">
        <f t="shared" si="7"/>
        <v>0</v>
      </c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1">
        <f t="shared" si="6"/>
        <v>4.75</v>
      </c>
    </row>
    <row r="181" spans="1:27" ht="16.5" thickBot="1" x14ac:dyDescent="0.3">
      <c r="A181" s="46" t="s">
        <v>11</v>
      </c>
      <c r="B181" s="51">
        <f t="shared" si="7"/>
        <v>0.75</v>
      </c>
      <c r="C181" s="51">
        <f t="shared" si="7"/>
        <v>0.25</v>
      </c>
      <c r="D181" s="51">
        <f t="shared" si="7"/>
        <v>0.25</v>
      </c>
      <c r="E181" s="51">
        <f t="shared" si="7"/>
        <v>0.75</v>
      </c>
      <c r="F181" s="51">
        <f t="shared" si="7"/>
        <v>0.5</v>
      </c>
      <c r="G181" s="51">
        <f t="shared" si="7"/>
        <v>0.5</v>
      </c>
      <c r="H181" s="51">
        <f t="shared" si="7"/>
        <v>0</v>
      </c>
      <c r="I181" s="51">
        <f t="shared" si="7"/>
        <v>0.5</v>
      </c>
      <c r="J181" s="51">
        <f t="shared" si="7"/>
        <v>0.5</v>
      </c>
      <c r="K181" s="51">
        <f t="shared" si="7"/>
        <v>0.5</v>
      </c>
      <c r="L181" s="51">
        <f t="shared" si="7"/>
        <v>0.75</v>
      </c>
      <c r="M181" s="51">
        <f t="shared" si="7"/>
        <v>0.5</v>
      </c>
      <c r="N181" s="51">
        <f t="shared" si="7"/>
        <v>0.5</v>
      </c>
      <c r="O181" s="51">
        <f t="shared" si="7"/>
        <v>0.75</v>
      </c>
      <c r="P181" s="51">
        <f t="shared" si="7"/>
        <v>0</v>
      </c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1">
        <f t="shared" si="6"/>
        <v>7</v>
      </c>
    </row>
    <row r="182" spans="1:27" ht="16.5" thickBot="1" x14ac:dyDescent="0.3">
      <c r="A182" s="46" t="s">
        <v>12</v>
      </c>
      <c r="B182" s="51">
        <f t="shared" si="7"/>
        <v>0.25</v>
      </c>
      <c r="C182" s="51">
        <f t="shared" si="7"/>
        <v>0</v>
      </c>
      <c r="D182" s="51">
        <f t="shared" si="7"/>
        <v>0</v>
      </c>
      <c r="E182" s="51">
        <f t="shared" si="7"/>
        <v>0.5</v>
      </c>
      <c r="F182" s="51">
        <f t="shared" si="7"/>
        <v>0.25</v>
      </c>
      <c r="G182" s="51">
        <f t="shared" si="7"/>
        <v>0.25</v>
      </c>
      <c r="H182" s="51">
        <f t="shared" si="7"/>
        <v>0</v>
      </c>
      <c r="I182" s="51">
        <f t="shared" si="7"/>
        <v>0</v>
      </c>
      <c r="J182" s="51">
        <f t="shared" si="7"/>
        <v>0.25</v>
      </c>
      <c r="K182" s="51">
        <f t="shared" si="7"/>
        <v>0</v>
      </c>
      <c r="L182" s="51">
        <f t="shared" si="7"/>
        <v>0.5</v>
      </c>
      <c r="M182" s="51">
        <f t="shared" si="7"/>
        <v>0.5</v>
      </c>
      <c r="N182" s="51">
        <f t="shared" si="7"/>
        <v>0</v>
      </c>
      <c r="O182" s="51">
        <f t="shared" si="7"/>
        <v>0.5</v>
      </c>
      <c r="P182" s="51">
        <f t="shared" si="7"/>
        <v>0</v>
      </c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1">
        <f t="shared" si="6"/>
        <v>3</v>
      </c>
    </row>
    <row r="183" spans="1:27" ht="16.5" thickBot="1" x14ac:dyDescent="0.3">
      <c r="A183" s="46" t="s">
        <v>13</v>
      </c>
      <c r="B183" s="51">
        <f t="shared" si="7"/>
        <v>0.5</v>
      </c>
      <c r="C183" s="51">
        <f t="shared" si="7"/>
        <v>0</v>
      </c>
      <c r="D183" s="51">
        <f t="shared" si="7"/>
        <v>0.25</v>
      </c>
      <c r="E183" s="51">
        <f t="shared" si="7"/>
        <v>0.25</v>
      </c>
      <c r="F183" s="51">
        <f t="shared" si="7"/>
        <v>0.25</v>
      </c>
      <c r="G183" s="51">
        <f t="shared" si="7"/>
        <v>0.25</v>
      </c>
      <c r="H183" s="51">
        <f t="shared" si="7"/>
        <v>0.25</v>
      </c>
      <c r="I183" s="51">
        <f t="shared" si="7"/>
        <v>0.25</v>
      </c>
      <c r="J183" s="51">
        <f t="shared" si="7"/>
        <v>0</v>
      </c>
      <c r="K183" s="51">
        <f t="shared" si="7"/>
        <v>0</v>
      </c>
      <c r="L183" s="51">
        <f t="shared" si="7"/>
        <v>0.25</v>
      </c>
      <c r="M183" s="51">
        <f t="shared" si="7"/>
        <v>0.25</v>
      </c>
      <c r="N183" s="51">
        <f t="shared" si="7"/>
        <v>0</v>
      </c>
      <c r="O183" s="51">
        <f t="shared" si="7"/>
        <v>0.5</v>
      </c>
      <c r="P183" s="51">
        <f t="shared" si="7"/>
        <v>0</v>
      </c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1">
        <f t="shared" si="6"/>
        <v>3</v>
      </c>
    </row>
    <row r="184" spans="1:27" ht="16.5" thickBot="1" x14ac:dyDescent="0.3">
      <c r="A184" s="46" t="s">
        <v>14</v>
      </c>
      <c r="B184" s="51">
        <f t="shared" si="7"/>
        <v>0.5</v>
      </c>
      <c r="C184" s="51">
        <f t="shared" si="7"/>
        <v>0</v>
      </c>
      <c r="D184" s="51">
        <f t="shared" si="7"/>
        <v>0.25</v>
      </c>
      <c r="E184" s="51">
        <f t="shared" si="7"/>
        <v>0.5</v>
      </c>
      <c r="F184" s="51">
        <f t="shared" si="7"/>
        <v>0.5</v>
      </c>
      <c r="G184" s="51">
        <f t="shared" si="7"/>
        <v>0.5</v>
      </c>
      <c r="H184" s="51">
        <f t="shared" si="7"/>
        <v>0.25</v>
      </c>
      <c r="I184" s="51">
        <f t="shared" si="7"/>
        <v>0.25</v>
      </c>
      <c r="J184" s="51">
        <f t="shared" si="7"/>
        <v>0.25</v>
      </c>
      <c r="K184" s="51">
        <f t="shared" si="7"/>
        <v>0</v>
      </c>
      <c r="L184" s="51">
        <f t="shared" si="7"/>
        <v>0.5</v>
      </c>
      <c r="M184" s="51">
        <f t="shared" si="7"/>
        <v>0.5</v>
      </c>
      <c r="N184" s="51">
        <f t="shared" si="7"/>
        <v>0</v>
      </c>
      <c r="O184" s="51">
        <f t="shared" si="7"/>
        <v>0.75</v>
      </c>
      <c r="P184" s="51">
        <f t="shared" si="7"/>
        <v>0</v>
      </c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1">
        <f t="shared" si="6"/>
        <v>4.75</v>
      </c>
    </row>
    <row r="185" spans="1:27" ht="16.5" thickBot="1" x14ac:dyDescent="0.3">
      <c r="A185" s="46" t="s">
        <v>15</v>
      </c>
      <c r="B185" s="51">
        <f t="shared" si="7"/>
        <v>0.25</v>
      </c>
      <c r="C185" s="51">
        <f t="shared" si="7"/>
        <v>0</v>
      </c>
      <c r="D185" s="51">
        <f t="shared" si="7"/>
        <v>0.25</v>
      </c>
      <c r="E185" s="51">
        <f t="shared" si="7"/>
        <v>0</v>
      </c>
      <c r="F185" s="51">
        <f t="shared" si="7"/>
        <v>0.25</v>
      </c>
      <c r="G185" s="51">
        <f t="shared" si="7"/>
        <v>0.25</v>
      </c>
      <c r="H185" s="51">
        <f t="shared" si="7"/>
        <v>0.25</v>
      </c>
      <c r="I185" s="51">
        <f t="shared" si="7"/>
        <v>0.25</v>
      </c>
      <c r="J185" s="51">
        <f t="shared" si="7"/>
        <v>0.25</v>
      </c>
      <c r="K185" s="51">
        <f t="shared" si="7"/>
        <v>0.25</v>
      </c>
      <c r="L185" s="51">
        <f t="shared" si="7"/>
        <v>0</v>
      </c>
      <c r="M185" s="51">
        <f t="shared" si="7"/>
        <v>0</v>
      </c>
      <c r="N185" s="51">
        <f t="shared" si="7"/>
        <v>0</v>
      </c>
      <c r="O185" s="51">
        <f t="shared" si="7"/>
        <v>0.25</v>
      </c>
      <c r="P185" s="51">
        <f t="shared" si="7"/>
        <v>0</v>
      </c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1">
        <f t="shared" si="6"/>
        <v>2.25</v>
      </c>
    </row>
    <row r="186" spans="1:27" ht="16.5" thickBot="1" x14ac:dyDescent="0.3">
      <c r="A186" s="46" t="s">
        <v>16</v>
      </c>
      <c r="B186" s="51">
        <f t="shared" si="7"/>
        <v>0.5</v>
      </c>
      <c r="C186" s="51">
        <f t="shared" si="7"/>
        <v>0.25</v>
      </c>
      <c r="D186" s="51">
        <f t="shared" si="7"/>
        <v>0.5</v>
      </c>
      <c r="E186" s="51">
        <f t="shared" si="7"/>
        <v>0.25</v>
      </c>
      <c r="F186" s="51">
        <f t="shared" si="7"/>
        <v>0.5</v>
      </c>
      <c r="G186" s="51">
        <f t="shared" si="7"/>
        <v>0.5</v>
      </c>
      <c r="H186" s="51">
        <f t="shared" si="7"/>
        <v>0.25</v>
      </c>
      <c r="I186" s="51">
        <f t="shared" si="7"/>
        <v>0.5</v>
      </c>
      <c r="J186" s="51">
        <f t="shared" si="7"/>
        <v>0.5</v>
      </c>
      <c r="K186" s="51">
        <f t="shared" si="7"/>
        <v>0.5</v>
      </c>
      <c r="L186" s="51">
        <f t="shared" si="7"/>
        <v>0.25</v>
      </c>
      <c r="M186" s="51">
        <f t="shared" si="7"/>
        <v>0</v>
      </c>
      <c r="N186" s="51">
        <f t="shared" si="7"/>
        <v>0.25</v>
      </c>
      <c r="O186" s="51">
        <f t="shared" si="7"/>
        <v>0.5</v>
      </c>
      <c r="P186" s="51">
        <f t="shared" si="7"/>
        <v>0</v>
      </c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1">
        <f t="shared" si="6"/>
        <v>5.25</v>
      </c>
    </row>
    <row r="187" spans="1:27" ht="16.5" thickBot="1" x14ac:dyDescent="0.3">
      <c r="A187" s="46" t="s">
        <v>17</v>
      </c>
      <c r="B187" s="51">
        <f>SUM(B43,B72,B101,B130)/$O$22</f>
        <v>0.5</v>
      </c>
      <c r="C187" s="51">
        <f t="shared" si="7"/>
        <v>0</v>
      </c>
      <c r="D187" s="51">
        <f t="shared" si="7"/>
        <v>0.5</v>
      </c>
      <c r="E187" s="51">
        <f t="shared" si="7"/>
        <v>0.5</v>
      </c>
      <c r="F187" s="51">
        <f t="shared" si="7"/>
        <v>0.75</v>
      </c>
      <c r="G187" s="51">
        <f t="shared" si="7"/>
        <v>0.5</v>
      </c>
      <c r="H187" s="51">
        <f t="shared" si="7"/>
        <v>0.5</v>
      </c>
      <c r="I187" s="51">
        <f t="shared" si="7"/>
        <v>0.5</v>
      </c>
      <c r="J187" s="51">
        <f t="shared" si="7"/>
        <v>0.75</v>
      </c>
      <c r="K187" s="51">
        <f t="shared" si="7"/>
        <v>0.5</v>
      </c>
      <c r="L187" s="51">
        <f t="shared" si="7"/>
        <v>0.5</v>
      </c>
      <c r="M187" s="51">
        <f t="shared" si="7"/>
        <v>0.5</v>
      </c>
      <c r="N187" s="51">
        <f t="shared" si="7"/>
        <v>0</v>
      </c>
      <c r="O187" s="51">
        <f t="shared" si="7"/>
        <v>0.75</v>
      </c>
      <c r="P187" s="51">
        <f t="shared" si="7"/>
        <v>0</v>
      </c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1">
        <f t="shared" si="6"/>
        <v>6.75</v>
      </c>
    </row>
    <row r="188" spans="1:27" ht="16.5" thickBot="1" x14ac:dyDescent="0.3">
      <c r="A188" s="46" t="s">
        <v>18</v>
      </c>
      <c r="B188" s="51">
        <f t="shared" si="7"/>
        <v>0.25</v>
      </c>
      <c r="C188" s="51">
        <f t="shared" si="7"/>
        <v>0</v>
      </c>
      <c r="D188" s="51">
        <f t="shared" si="7"/>
        <v>0.25</v>
      </c>
      <c r="E188" s="51">
        <f t="shared" si="7"/>
        <v>0</v>
      </c>
      <c r="F188" s="51">
        <f t="shared" si="7"/>
        <v>0.25</v>
      </c>
      <c r="G188" s="51">
        <f t="shared" si="7"/>
        <v>0</v>
      </c>
      <c r="H188" s="51">
        <f t="shared" si="7"/>
        <v>0</v>
      </c>
      <c r="I188" s="51">
        <f t="shared" si="7"/>
        <v>0.25</v>
      </c>
      <c r="J188" s="51">
        <f t="shared" si="7"/>
        <v>0.25</v>
      </c>
      <c r="K188" s="51">
        <f t="shared" si="7"/>
        <v>0.25</v>
      </c>
      <c r="L188" s="51">
        <f t="shared" si="7"/>
        <v>0.25</v>
      </c>
      <c r="M188" s="51">
        <f t="shared" si="7"/>
        <v>0</v>
      </c>
      <c r="N188" s="51">
        <f t="shared" si="7"/>
        <v>0.25</v>
      </c>
      <c r="O188" s="51">
        <f t="shared" si="7"/>
        <v>0</v>
      </c>
      <c r="P188" s="51">
        <f t="shared" si="7"/>
        <v>0</v>
      </c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1">
        <f t="shared" si="6"/>
        <v>2</v>
      </c>
    </row>
    <row r="189" spans="1:27" ht="16.5" thickBot="1" x14ac:dyDescent="0.3">
      <c r="A189" s="46" t="s">
        <v>19</v>
      </c>
      <c r="B189" s="51">
        <f>SUM(B45,B74,B103,B132)/$O$22</f>
        <v>1</v>
      </c>
      <c r="C189" s="51">
        <f t="shared" si="7"/>
        <v>0.25</v>
      </c>
      <c r="D189" s="51">
        <f t="shared" si="7"/>
        <v>0.75</v>
      </c>
      <c r="E189" s="51">
        <f t="shared" si="7"/>
        <v>0.75</v>
      </c>
      <c r="F189" s="51">
        <f t="shared" si="7"/>
        <v>1</v>
      </c>
      <c r="G189" s="51">
        <f t="shared" si="7"/>
        <v>0.75</v>
      </c>
      <c r="H189" s="51">
        <f t="shared" si="7"/>
        <v>0.5</v>
      </c>
      <c r="I189" s="51">
        <f t="shared" si="7"/>
        <v>1</v>
      </c>
      <c r="J189" s="51">
        <f t="shared" si="7"/>
        <v>1</v>
      </c>
      <c r="K189" s="51">
        <f t="shared" si="7"/>
        <v>1</v>
      </c>
      <c r="L189" s="51">
        <f t="shared" si="7"/>
        <v>0.75</v>
      </c>
      <c r="M189" s="51">
        <f t="shared" si="7"/>
        <v>0.5</v>
      </c>
      <c r="N189" s="51">
        <f t="shared" si="7"/>
        <v>0.5</v>
      </c>
      <c r="O189" s="51">
        <f t="shared" si="7"/>
        <v>1</v>
      </c>
      <c r="P189" s="51">
        <f t="shared" si="7"/>
        <v>0</v>
      </c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1">
        <f t="shared" si="6"/>
        <v>10.75</v>
      </c>
    </row>
    <row r="190" spans="1:27" ht="16.5" thickBot="1" x14ac:dyDescent="0.3">
      <c r="A190" s="46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47"/>
      <c r="R190" s="52"/>
      <c r="S190" s="52"/>
      <c r="T190" s="52"/>
      <c r="U190" s="52"/>
      <c r="V190" s="52"/>
      <c r="W190" s="52"/>
      <c r="X190" s="52"/>
      <c r="Y190" s="52"/>
      <c r="Z190" s="52"/>
      <c r="AA190" s="52"/>
    </row>
    <row r="191" spans="1:27" ht="16.5" thickBot="1" x14ac:dyDescent="0.3">
      <c r="A191" s="46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47"/>
      <c r="S191" s="52"/>
      <c r="T191" s="52"/>
      <c r="U191" s="52"/>
      <c r="V191" s="52"/>
      <c r="W191" s="52"/>
      <c r="X191" s="52"/>
      <c r="Y191" s="52"/>
      <c r="Z191" s="52"/>
      <c r="AA191" s="52"/>
    </row>
    <row r="192" spans="1:27" ht="16.5" thickBot="1" x14ac:dyDescent="0.3">
      <c r="A192" s="46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47"/>
      <c r="T192" s="52"/>
      <c r="U192" s="52"/>
      <c r="V192" s="52"/>
      <c r="W192" s="52"/>
      <c r="X192" s="52"/>
      <c r="Y192" s="52"/>
      <c r="Z192" s="52"/>
      <c r="AA192" s="52"/>
    </row>
    <row r="193" spans="1:27" ht="16.5" thickBot="1" x14ac:dyDescent="0.3">
      <c r="A193" s="46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47"/>
      <c r="U193" s="52"/>
      <c r="V193" s="52"/>
      <c r="W193" s="52"/>
      <c r="X193" s="52"/>
      <c r="Y193" s="52"/>
      <c r="Z193" s="52"/>
      <c r="AA193" s="52"/>
    </row>
    <row r="194" spans="1:27" ht="16.5" thickBot="1" x14ac:dyDescent="0.3">
      <c r="A194" s="46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47"/>
      <c r="V194" s="52"/>
      <c r="W194" s="52"/>
      <c r="X194" s="52"/>
      <c r="Y194" s="52"/>
      <c r="Z194" s="52"/>
      <c r="AA194" s="52"/>
    </row>
    <row r="195" spans="1:27" ht="16.5" thickBot="1" x14ac:dyDescent="0.3">
      <c r="A195" s="46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47"/>
      <c r="W195" s="52"/>
      <c r="X195" s="52"/>
      <c r="Y195" s="52"/>
      <c r="Z195" s="52"/>
      <c r="AA195" s="52"/>
    </row>
    <row r="196" spans="1:27" ht="16.5" thickBot="1" x14ac:dyDescent="0.3">
      <c r="A196" s="46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47"/>
      <c r="X196" s="52"/>
      <c r="Y196" s="52"/>
      <c r="Z196" s="52"/>
      <c r="AA196" s="52"/>
    </row>
    <row r="197" spans="1:27" ht="16.5" thickBot="1" x14ac:dyDescent="0.3">
      <c r="A197" s="46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47"/>
      <c r="Y197" s="52"/>
      <c r="Z197" s="52"/>
      <c r="AA197" s="52"/>
    </row>
    <row r="198" spans="1:27" ht="16.5" thickBot="1" x14ac:dyDescent="0.3">
      <c r="A198" s="46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47"/>
      <c r="Z198" s="52"/>
      <c r="AA198" s="52"/>
    </row>
    <row r="199" spans="1:27" ht="16.5" thickBot="1" x14ac:dyDescent="0.3">
      <c r="A199" s="46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47"/>
      <c r="AA199" s="52"/>
    </row>
    <row r="200" spans="1:27" ht="16.5" thickBot="1" x14ac:dyDescent="0.3">
      <c r="A200" s="46" t="s">
        <v>118</v>
      </c>
      <c r="B200" s="51">
        <f>SUM(B175,B176,B177,B178,B179,B180,B181,B182,B183,B184,B185,B186,B187,B188,B189)</f>
        <v>7.25</v>
      </c>
      <c r="C200" s="51">
        <f t="shared" ref="C200:P200" si="8">SUM(C175,C176,C177,C178,C179,C180,C181,C182,C183,C184,C185,C186,C187,C188,C189)</f>
        <v>0.75</v>
      </c>
      <c r="D200" s="51">
        <f t="shared" si="8"/>
        <v>4.75</v>
      </c>
      <c r="E200" s="51">
        <f t="shared" si="8"/>
        <v>5.25</v>
      </c>
      <c r="F200" s="51">
        <f>SUM(F175,F176,F177,F178,F179,F180,F181,F182,F183,F184,F185,F186,F187,F188,F189)</f>
        <v>6.75</v>
      </c>
      <c r="G200" s="51">
        <f t="shared" si="8"/>
        <v>4.75</v>
      </c>
      <c r="H200" s="51">
        <f t="shared" si="8"/>
        <v>3</v>
      </c>
      <c r="I200" s="51">
        <f t="shared" si="8"/>
        <v>5.75</v>
      </c>
      <c r="J200" s="51">
        <f t="shared" si="8"/>
        <v>6.25</v>
      </c>
      <c r="K200" s="51">
        <f t="shared" si="8"/>
        <v>5.25</v>
      </c>
      <c r="L200" s="51">
        <f t="shared" si="8"/>
        <v>6.25</v>
      </c>
      <c r="M200" s="51">
        <f t="shared" si="8"/>
        <v>4.5</v>
      </c>
      <c r="N200" s="51">
        <f t="shared" si="8"/>
        <v>2.75</v>
      </c>
      <c r="O200" s="51">
        <f t="shared" si="8"/>
        <v>7.25</v>
      </c>
      <c r="P200" s="51">
        <f t="shared" si="8"/>
        <v>0</v>
      </c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7" x14ac:dyDescent="0.25">
      <c r="F201" s="53"/>
    </row>
    <row r="202" spans="1:27" ht="16.5" thickBot="1" x14ac:dyDescent="0.3"/>
    <row r="203" spans="1:27" ht="32.25" thickBot="1" x14ac:dyDescent="0.3">
      <c r="A203" s="44" t="s">
        <v>20</v>
      </c>
      <c r="B203" s="45" t="s">
        <v>119</v>
      </c>
      <c r="C203" s="45" t="s">
        <v>120</v>
      </c>
      <c r="H203" s="44" t="s">
        <v>20</v>
      </c>
      <c r="I203" s="45" t="s">
        <v>121</v>
      </c>
      <c r="J203" s="45" t="s">
        <v>21</v>
      </c>
    </row>
    <row r="204" spans="1:27" ht="16.5" thickBot="1" x14ac:dyDescent="0.3">
      <c r="A204" s="46" t="s">
        <v>5</v>
      </c>
      <c r="B204" s="51">
        <f>1/(O22-1)*AA175</f>
        <v>0.58333333333333326</v>
      </c>
      <c r="C204" s="51">
        <f>1/(O22-1)*B200</f>
        <v>2.4166666666666665</v>
      </c>
      <c r="H204" s="46" t="s">
        <v>5</v>
      </c>
      <c r="I204" s="51">
        <f>B204-C204</f>
        <v>-1.8333333333333333</v>
      </c>
      <c r="J204" s="48">
        <f>RANK(I204,$I$204:$I$228,0)</f>
        <v>14</v>
      </c>
    </row>
    <row r="205" spans="1:27" ht="16.5" thickBot="1" x14ac:dyDescent="0.3">
      <c r="A205" s="46" t="s">
        <v>6</v>
      </c>
      <c r="B205" s="51">
        <f>1/(O22-1)*AA176</f>
        <v>3.25</v>
      </c>
      <c r="C205" s="51">
        <f>1/(O22-1)*C200</f>
        <v>0.25</v>
      </c>
      <c r="H205" s="46" t="s">
        <v>6</v>
      </c>
      <c r="I205" s="51">
        <f t="shared" ref="I205:I218" si="9">B205-C205</f>
        <v>3</v>
      </c>
      <c r="J205" s="48">
        <f t="shared" ref="J205:J218" si="10">RANK(I205,$I$204:$I$228,0)</f>
        <v>2</v>
      </c>
    </row>
    <row r="206" spans="1:27" ht="16.5" thickBot="1" x14ac:dyDescent="0.3">
      <c r="A206" s="46" t="s">
        <v>7</v>
      </c>
      <c r="B206" s="51">
        <f>1/(O22-1)*AA177</f>
        <v>1.3333333333333333</v>
      </c>
      <c r="C206" s="51">
        <f>1/(O22-1)*D200</f>
        <v>1.5833333333333333</v>
      </c>
      <c r="H206" s="46" t="s">
        <v>7</v>
      </c>
      <c r="I206" s="51">
        <f t="shared" si="9"/>
        <v>-0.25</v>
      </c>
      <c r="J206" s="48">
        <f t="shared" si="10"/>
        <v>8</v>
      </c>
    </row>
    <row r="207" spans="1:27" ht="16.5" thickBot="1" x14ac:dyDescent="0.3">
      <c r="A207" s="46" t="s">
        <v>8</v>
      </c>
      <c r="B207" s="51">
        <f>1/(O22-1)*AA178</f>
        <v>1.4166666666666665</v>
      </c>
      <c r="C207" s="51">
        <f>1/(O22-1)*E200</f>
        <v>1.75</v>
      </c>
      <c r="H207" s="46" t="s">
        <v>8</v>
      </c>
      <c r="I207" s="51">
        <f t="shared" si="9"/>
        <v>-0.33333333333333348</v>
      </c>
      <c r="J207" s="48">
        <f t="shared" si="10"/>
        <v>9</v>
      </c>
    </row>
    <row r="208" spans="1:27" ht="16.5" thickBot="1" x14ac:dyDescent="0.3">
      <c r="A208" s="46" t="s">
        <v>9</v>
      </c>
      <c r="B208" s="51">
        <f>1/(O22-1)*AA179</f>
        <v>0.41666666666666663</v>
      </c>
      <c r="C208" s="51">
        <f>1/(O22-1)*F200</f>
        <v>2.25</v>
      </c>
      <c r="H208" s="46" t="s">
        <v>9</v>
      </c>
      <c r="I208" s="51">
        <f t="shared" si="9"/>
        <v>-1.8333333333333335</v>
      </c>
      <c r="J208" s="48">
        <f t="shared" si="10"/>
        <v>15</v>
      </c>
    </row>
    <row r="209" spans="1:18" ht="16.5" thickBot="1" x14ac:dyDescent="0.3">
      <c r="A209" s="46" t="s">
        <v>10</v>
      </c>
      <c r="B209" s="51">
        <f>1/(O22-1)*AA180</f>
        <v>1.5833333333333333</v>
      </c>
      <c r="C209" s="51">
        <f>1/(O22-1)*G200</f>
        <v>1.5833333333333333</v>
      </c>
      <c r="H209" s="46" t="s">
        <v>10</v>
      </c>
      <c r="I209" s="51">
        <f t="shared" si="9"/>
        <v>0</v>
      </c>
      <c r="J209" s="48">
        <f t="shared" si="10"/>
        <v>6</v>
      </c>
    </row>
    <row r="210" spans="1:18" ht="16.5" thickBot="1" x14ac:dyDescent="0.3">
      <c r="A210" s="46" t="s">
        <v>11</v>
      </c>
      <c r="B210" s="51">
        <f>1/(O22-1)*AA181</f>
        <v>2.333333333333333</v>
      </c>
      <c r="C210" s="51">
        <f>1/(O22-1)*H200</f>
        <v>1</v>
      </c>
      <c r="H210" s="46" t="s">
        <v>11</v>
      </c>
      <c r="I210" s="51">
        <f t="shared" si="9"/>
        <v>1.333333333333333</v>
      </c>
      <c r="J210" s="48">
        <f t="shared" si="10"/>
        <v>4</v>
      </c>
    </row>
    <row r="211" spans="1:18" ht="16.5" thickBot="1" x14ac:dyDescent="0.3">
      <c r="A211" s="46" t="s">
        <v>12</v>
      </c>
      <c r="B211" s="51">
        <f>1/(O22-1)*AA182</f>
        <v>1</v>
      </c>
      <c r="C211" s="51">
        <f>1/(O22-1)*I200</f>
        <v>1.9166666666666665</v>
      </c>
      <c r="H211" s="46" t="s">
        <v>12</v>
      </c>
      <c r="I211" s="51">
        <f t="shared" si="9"/>
        <v>-0.91666666666666652</v>
      </c>
      <c r="J211" s="48">
        <f t="shared" si="10"/>
        <v>10</v>
      </c>
      <c r="R211" s="54"/>
    </row>
    <row r="212" spans="1:18" ht="16.5" thickBot="1" x14ac:dyDescent="0.3">
      <c r="A212" s="46" t="s">
        <v>13</v>
      </c>
      <c r="B212" s="51">
        <f>1/(O22-1)*AA183</f>
        <v>1</v>
      </c>
      <c r="C212" s="51">
        <f>1/(O22-1)*J200</f>
        <v>2.083333333333333</v>
      </c>
      <c r="H212" s="46" t="s">
        <v>13</v>
      </c>
      <c r="I212" s="51">
        <f t="shared" si="9"/>
        <v>-1.083333333333333</v>
      </c>
      <c r="J212" s="48">
        <f t="shared" si="10"/>
        <v>11</v>
      </c>
      <c r="R212" s="54"/>
    </row>
    <row r="213" spans="1:18" ht="16.5" thickBot="1" x14ac:dyDescent="0.3">
      <c r="A213" s="46" t="s">
        <v>14</v>
      </c>
      <c r="B213" s="51">
        <f>1/(O22-1)*AA184</f>
        <v>1.5833333333333333</v>
      </c>
      <c r="C213" s="51">
        <f>1/(O22-1)*K200</f>
        <v>1.75</v>
      </c>
      <c r="H213" s="46" t="s">
        <v>14</v>
      </c>
      <c r="I213" s="51">
        <f t="shared" si="9"/>
        <v>-0.16666666666666674</v>
      </c>
      <c r="J213" s="48">
        <f t="shared" si="10"/>
        <v>7</v>
      </c>
      <c r="R213" s="54"/>
    </row>
    <row r="214" spans="1:18" ht="16.5" thickBot="1" x14ac:dyDescent="0.3">
      <c r="A214" s="46" t="s">
        <v>15</v>
      </c>
      <c r="B214" s="51">
        <f>1/(O22-1)*AA185</f>
        <v>0.75</v>
      </c>
      <c r="C214" s="51">
        <f>1/(O22-1)*L200</f>
        <v>2.083333333333333</v>
      </c>
      <c r="H214" s="46" t="s">
        <v>15</v>
      </c>
      <c r="I214" s="51">
        <f t="shared" si="9"/>
        <v>-1.333333333333333</v>
      </c>
      <c r="J214" s="48">
        <f t="shared" si="10"/>
        <v>12</v>
      </c>
      <c r="R214" s="54"/>
    </row>
    <row r="215" spans="1:18" ht="16.5" thickBot="1" x14ac:dyDescent="0.3">
      <c r="A215" s="46" t="s">
        <v>16</v>
      </c>
      <c r="B215" s="51">
        <f>1/(O22-1)*AA186</f>
        <v>1.75</v>
      </c>
      <c r="C215" s="51">
        <f>1/(O22-1)*M200</f>
        <v>1.5</v>
      </c>
      <c r="H215" s="46" t="s">
        <v>16</v>
      </c>
      <c r="I215" s="51">
        <f t="shared" si="9"/>
        <v>0.25</v>
      </c>
      <c r="J215" s="48">
        <f t="shared" si="10"/>
        <v>5</v>
      </c>
      <c r="R215" s="54"/>
    </row>
    <row r="216" spans="1:18" ht="16.5" thickBot="1" x14ac:dyDescent="0.3">
      <c r="A216" s="46" t="s">
        <v>17</v>
      </c>
      <c r="B216" s="51">
        <f>1/(O22-1)*AA187</f>
        <v>2.25</v>
      </c>
      <c r="C216" s="51">
        <f>1/(O22-1)*N200</f>
        <v>0.91666666666666663</v>
      </c>
      <c r="H216" s="46" t="s">
        <v>17</v>
      </c>
      <c r="I216" s="51">
        <f t="shared" si="9"/>
        <v>1.3333333333333335</v>
      </c>
      <c r="J216" s="48">
        <f t="shared" si="10"/>
        <v>3</v>
      </c>
      <c r="R216" s="54"/>
    </row>
    <row r="217" spans="1:18" ht="16.5" thickBot="1" x14ac:dyDescent="0.3">
      <c r="A217" s="46" t="s">
        <v>18</v>
      </c>
      <c r="B217" s="51">
        <f>1/(O22-1)*AA188</f>
        <v>0.66666666666666663</v>
      </c>
      <c r="C217" s="51">
        <f>1/(O22-1)*O200</f>
        <v>2.4166666666666665</v>
      </c>
      <c r="H217" s="46" t="s">
        <v>18</v>
      </c>
      <c r="I217" s="51">
        <f t="shared" si="9"/>
        <v>-1.75</v>
      </c>
      <c r="J217" s="48">
        <f t="shared" si="10"/>
        <v>13</v>
      </c>
    </row>
    <row r="218" spans="1:18" ht="16.5" thickBot="1" x14ac:dyDescent="0.3">
      <c r="A218" s="46" t="s">
        <v>19</v>
      </c>
      <c r="B218" s="51">
        <f>1/(O22-1)*AA189</f>
        <v>3.583333333333333</v>
      </c>
      <c r="C218" s="51">
        <f>1/(O22-1)*P200</f>
        <v>0</v>
      </c>
      <c r="H218" s="46" t="s">
        <v>19</v>
      </c>
      <c r="I218" s="51">
        <f t="shared" si="9"/>
        <v>3.583333333333333</v>
      </c>
      <c r="J218" s="48">
        <f t="shared" si="10"/>
        <v>1</v>
      </c>
    </row>
    <row r="219" spans="1:18" ht="16.5" thickBot="1" x14ac:dyDescent="0.3">
      <c r="A219" s="46"/>
      <c r="B219" s="51"/>
      <c r="C219" s="51"/>
      <c r="H219" s="46"/>
      <c r="I219" s="51"/>
      <c r="J219" s="48"/>
    </row>
    <row r="220" spans="1:18" ht="16.5" thickBot="1" x14ac:dyDescent="0.3">
      <c r="A220" s="46"/>
      <c r="B220" s="51"/>
      <c r="C220" s="51"/>
      <c r="H220" s="46"/>
      <c r="I220" s="51"/>
      <c r="J220" s="48"/>
    </row>
    <row r="221" spans="1:18" ht="16.5" thickBot="1" x14ac:dyDescent="0.3">
      <c r="A221" s="46"/>
      <c r="B221" s="51"/>
      <c r="C221" s="51"/>
      <c r="H221" s="46"/>
      <c r="I221" s="51"/>
      <c r="J221" s="48"/>
    </row>
    <row r="222" spans="1:18" ht="16.5" thickBot="1" x14ac:dyDescent="0.3">
      <c r="A222" s="46"/>
      <c r="B222" s="51"/>
      <c r="C222" s="51"/>
      <c r="H222" s="46"/>
      <c r="I222" s="51"/>
      <c r="J222" s="48"/>
    </row>
    <row r="223" spans="1:18" ht="16.5" thickBot="1" x14ac:dyDescent="0.3">
      <c r="A223" s="46"/>
      <c r="B223" s="51"/>
      <c r="C223" s="51"/>
      <c r="H223" s="46"/>
      <c r="I223" s="51"/>
      <c r="J223" s="48"/>
    </row>
    <row r="224" spans="1:18" ht="16.5" thickBot="1" x14ac:dyDescent="0.3">
      <c r="A224" s="46"/>
      <c r="B224" s="51"/>
      <c r="C224" s="51"/>
      <c r="H224" s="46"/>
      <c r="I224" s="51"/>
      <c r="J224" s="48"/>
    </row>
    <row r="225" spans="1:10" ht="16.5" thickBot="1" x14ac:dyDescent="0.3">
      <c r="A225" s="46"/>
      <c r="B225" s="51"/>
      <c r="C225" s="51"/>
      <c r="H225" s="46"/>
      <c r="I225" s="51"/>
      <c r="J225" s="48"/>
    </row>
    <row r="226" spans="1:10" ht="16.5" thickBot="1" x14ac:dyDescent="0.3">
      <c r="A226" s="55"/>
      <c r="B226" s="56"/>
      <c r="C226" s="56"/>
      <c r="H226" s="46"/>
      <c r="I226" s="51"/>
      <c r="J226" s="48"/>
    </row>
    <row r="227" spans="1:10" ht="16.5" thickBot="1" x14ac:dyDescent="0.3">
      <c r="A227" s="57"/>
      <c r="B227" s="58"/>
      <c r="C227" s="58"/>
      <c r="H227" s="46"/>
      <c r="I227" s="51"/>
      <c r="J227" s="48"/>
    </row>
    <row r="228" spans="1:10" ht="16.5" thickBot="1" x14ac:dyDescent="0.3">
      <c r="A228" s="57"/>
      <c r="B228" s="58"/>
      <c r="C228" s="58"/>
      <c r="D228" s="43"/>
      <c r="H228" s="46"/>
      <c r="I228" s="51"/>
      <c r="J228" s="48"/>
    </row>
    <row r="229" spans="1:10" x14ac:dyDescent="0.25">
      <c r="B229" s="1">
        <f>SUM(B204:B228)</f>
        <v>23.5</v>
      </c>
      <c r="C229" s="1">
        <f>SUM(C204:C228)</f>
        <v>23.5</v>
      </c>
      <c r="I229" s="43">
        <f>SUM(I204:I228)</f>
        <v>0</v>
      </c>
      <c r="J22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ahp al</vt:lpstr>
      <vt:lpstr>ahp jr</vt:lpstr>
      <vt:lpstr>ROC_KR</vt:lpstr>
      <vt:lpstr>oldahp</vt:lpstr>
      <vt:lpstr>xELECTRE</vt:lpstr>
      <vt:lpstr>MABAC</vt:lpstr>
      <vt:lpstr>MAUT</vt:lpstr>
      <vt:lpstr>MOORA</vt:lpstr>
      <vt:lpstr>PROMETHEE</vt:lpstr>
      <vt:lpstr>SAW</vt:lpstr>
      <vt:lpstr>SMART</vt:lpstr>
      <vt:lpstr>xVIKOR</vt:lpstr>
      <vt:lpstr>TOPSIS</vt:lpstr>
      <vt:lpstr>WP</vt:lpstr>
      <vt:lpstr>WASPAS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ridho reynaldo</cp:lastModifiedBy>
  <dcterms:created xsi:type="dcterms:W3CDTF">2023-05-13T11:58:08Z</dcterms:created>
  <dcterms:modified xsi:type="dcterms:W3CDTF">2025-07-10T09:54:35Z</dcterms:modified>
</cp:coreProperties>
</file>