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5480" windowHeight="844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4" i="2"/>
  <c r="J26"/>
  <c r="J23" l="1"/>
  <c r="J20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"/>
  <c r="E4" i="1"/>
  <c r="E5"/>
  <c r="E8"/>
  <c r="E9"/>
  <c r="E12"/>
  <c r="E13"/>
  <c r="E16"/>
  <c r="E17"/>
  <c r="E20"/>
  <c r="E24"/>
  <c r="E2"/>
  <c r="D3"/>
  <c r="E3" s="1"/>
  <c r="D4"/>
  <c r="D5"/>
  <c r="D6"/>
  <c r="E6" s="1"/>
  <c r="D7"/>
  <c r="E7" s="1"/>
  <c r="D8"/>
  <c r="D9"/>
  <c r="D10"/>
  <c r="E10" s="1"/>
  <c r="D11"/>
  <c r="E11" s="1"/>
  <c r="D12"/>
  <c r="D13"/>
  <c r="D14"/>
  <c r="E14" s="1"/>
  <c r="D15"/>
  <c r="E15" s="1"/>
  <c r="D16"/>
  <c r="D17"/>
  <c r="D18"/>
  <c r="E18" s="1"/>
  <c r="D19"/>
  <c r="E19" s="1"/>
  <c r="D20"/>
  <c r="D21"/>
  <c r="E21" s="1"/>
  <c r="D22"/>
  <c r="E22" s="1"/>
  <c r="D23"/>
  <c r="E23" s="1"/>
  <c r="D24"/>
  <c r="D25"/>
  <c r="E25" s="1"/>
  <c r="D26"/>
  <c r="E26" s="1"/>
  <c r="D27"/>
  <c r="E27" s="1"/>
  <c r="D2"/>
  <c r="J16" l="1"/>
  <c r="F2"/>
  <c r="C31"/>
  <c r="F3" l="1"/>
  <c r="F4"/>
  <c r="F5" l="1"/>
  <c r="F6" l="1"/>
  <c r="F7" l="1"/>
  <c r="F8" l="1"/>
  <c r="F9" l="1"/>
  <c r="F10" l="1"/>
  <c r="F11" l="1"/>
  <c r="F12" l="1"/>
  <c r="F13" l="1"/>
  <c r="F14" l="1"/>
  <c r="F15" l="1"/>
  <c r="F16" l="1"/>
  <c r="F17" l="1"/>
  <c r="F18" l="1"/>
  <c r="F19" l="1"/>
  <c r="F20" l="1"/>
  <c r="F21" l="1"/>
  <c r="F22" l="1"/>
  <c r="F23" l="1"/>
  <c r="F24" l="1"/>
  <c r="F25" l="1"/>
  <c r="F27" l="1"/>
  <c r="F26"/>
</calcChain>
</file>

<file path=xl/sharedStrings.xml><?xml version="1.0" encoding="utf-8"?>
<sst xmlns="http://schemas.openxmlformats.org/spreadsheetml/2006/main" count="31" uniqueCount="31">
  <si>
    <t>t</t>
  </si>
  <si>
    <t>v</t>
  </si>
  <si>
    <t>15/01/2009</t>
  </si>
  <si>
    <t>19/01/2009</t>
  </si>
  <si>
    <t>27/01/2009</t>
  </si>
  <si>
    <t>15/02/2009</t>
  </si>
  <si>
    <t>22/02/2009</t>
  </si>
  <si>
    <t>24/02/2009</t>
  </si>
  <si>
    <t>21/03/2009</t>
  </si>
  <si>
    <t>21/06/2009</t>
  </si>
  <si>
    <t>24/06/2009</t>
  </si>
  <si>
    <t>16/07/2009</t>
  </si>
  <si>
    <t>20/07/2009</t>
  </si>
  <si>
    <t>23/07/2009</t>
  </si>
  <si>
    <t>30/07/2009</t>
  </si>
  <si>
    <t>15/08/2009</t>
  </si>
  <si>
    <t>23/08/2009</t>
  </si>
  <si>
    <t>21/11/2009</t>
  </si>
  <si>
    <t>21/12/2009</t>
  </si>
  <si>
    <t>Waktu pengamatan</t>
  </si>
  <si>
    <t>JD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</si>
  <si>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JD</t>
    </r>
  </si>
  <si>
    <t>VR</t>
  </si>
  <si>
    <t>Kecepatan revolusi Bumi = (Vmax-Vmin)/2</t>
  </si>
  <si>
    <t>Kecepatan radial Arcturus = (Vmax+Vmin)/2</t>
  </si>
  <si>
    <t>Radius orbit Bumi = V * t/(2pi)</t>
  </si>
  <si>
    <t>Sumber kesalahan : tidak memperhitungkan rotasi Bumi, asumsi orbit Bumi lingkaran,</t>
  </si>
  <si>
    <t xml:space="preserve"> kesalahan dalam perhitungan kecepatan radial geosentrik</t>
  </si>
  <si>
    <t xml:space="preserve"> jawaban c</t>
  </si>
  <si>
    <t>V=(20.86541-(-30.6799))/2</t>
  </si>
  <si>
    <t>V=(20.86541+(-30.6799))/2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</si>
</sst>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4">
    <font>
      <sz val="11"/>
      <color theme="1"/>
      <name val="Calibri"/>
      <family val="2"/>
      <scheme val="minor"/>
    </font>
    <font>
      <sz val="11"/>
      <color rgb="FF666666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2" fillId="0" borderId="0" xfId="0" applyFont="1"/>
    <xf numFmtId="0" fontId="0" fillId="0" borderId="8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Sheet1!$F$2:$F$27</c:f>
              <c:numCache>
                <c:formatCode>General</c:formatCode>
                <c:ptCount val="26"/>
                <c:pt idx="0">
                  <c:v>14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37</c:v>
                </c:pt>
                <c:pt idx="5">
                  <c:v>40</c:v>
                </c:pt>
                <c:pt idx="6">
                  <c:v>45</c:v>
                </c:pt>
                <c:pt idx="7">
                  <c:v>52</c:v>
                </c:pt>
                <c:pt idx="8">
                  <c:v>54</c:v>
                </c:pt>
                <c:pt idx="9">
                  <c:v>60</c:v>
                </c:pt>
                <c:pt idx="10">
                  <c:v>79</c:v>
                </c:pt>
                <c:pt idx="11">
                  <c:v>171</c:v>
                </c:pt>
                <c:pt idx="12">
                  <c:v>174</c:v>
                </c:pt>
                <c:pt idx="13">
                  <c:v>181</c:v>
                </c:pt>
                <c:pt idx="14">
                  <c:v>188</c:v>
                </c:pt>
                <c:pt idx="15">
                  <c:v>191</c:v>
                </c:pt>
                <c:pt idx="16">
                  <c:v>196</c:v>
                </c:pt>
                <c:pt idx="17">
                  <c:v>200</c:v>
                </c:pt>
                <c:pt idx="18">
                  <c:v>203</c:v>
                </c:pt>
                <c:pt idx="19">
                  <c:v>210</c:v>
                </c:pt>
                <c:pt idx="20">
                  <c:v>217</c:v>
                </c:pt>
                <c:pt idx="21">
                  <c:v>222</c:v>
                </c:pt>
                <c:pt idx="22">
                  <c:v>226</c:v>
                </c:pt>
                <c:pt idx="23">
                  <c:v>234</c:v>
                </c:pt>
                <c:pt idx="24">
                  <c:v>324</c:v>
                </c:pt>
                <c:pt idx="25">
                  <c:v>354</c:v>
                </c:pt>
              </c:numCache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21.1</c:v>
                </c:pt>
                <c:pt idx="1">
                  <c:v>21</c:v>
                </c:pt>
                <c:pt idx="2">
                  <c:v>20.399999999999999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</c:v>
                </c:pt>
                <c:pt idx="6">
                  <c:v>17</c:v>
                </c:pt>
                <c:pt idx="7">
                  <c:v>15.1</c:v>
                </c:pt>
                <c:pt idx="8">
                  <c:v>14.3</c:v>
                </c:pt>
                <c:pt idx="9">
                  <c:v>12.2</c:v>
                </c:pt>
                <c:pt idx="10">
                  <c:v>4.9000000000000004</c:v>
                </c:pt>
                <c:pt idx="11">
                  <c:v>-28.1</c:v>
                </c:pt>
                <c:pt idx="12">
                  <c:v>-28.6</c:v>
                </c:pt>
                <c:pt idx="13">
                  <c:v>-29.4</c:v>
                </c:pt>
                <c:pt idx="14">
                  <c:v>-30.1</c:v>
                </c:pt>
                <c:pt idx="15">
                  <c:v>-30.1</c:v>
                </c:pt>
                <c:pt idx="16">
                  <c:v>-30.2</c:v>
                </c:pt>
                <c:pt idx="17">
                  <c:v>-30.2</c:v>
                </c:pt>
                <c:pt idx="18">
                  <c:v>-30.1</c:v>
                </c:pt>
                <c:pt idx="19">
                  <c:v>-29.5</c:v>
                </c:pt>
                <c:pt idx="20">
                  <c:v>-28.6</c:v>
                </c:pt>
                <c:pt idx="21">
                  <c:v>-27.8</c:v>
                </c:pt>
                <c:pt idx="22">
                  <c:v>-27</c:v>
                </c:pt>
                <c:pt idx="23">
                  <c:v>-25.2</c:v>
                </c:pt>
                <c:pt idx="24">
                  <c:v>-15</c:v>
                </c:pt>
                <c:pt idx="25">
                  <c:v>19</c:v>
                </c:pt>
              </c:numCache>
            </c:numRef>
          </c:yVal>
        </c:ser>
        <c:dLbls/>
        <c:axId val="57632256"/>
        <c:axId val="57633792"/>
      </c:scatterChart>
      <c:valAx>
        <c:axId val="57632256"/>
        <c:scaling>
          <c:orientation val="minMax"/>
        </c:scaling>
        <c:axPos val="b"/>
        <c:numFmt formatCode="General" sourceLinked="1"/>
        <c:tickLblPos val="nextTo"/>
        <c:crossAx val="57633792"/>
        <c:crosses val="autoZero"/>
        <c:crossBetween val="midCat"/>
      </c:valAx>
      <c:valAx>
        <c:axId val="57633792"/>
        <c:scaling>
          <c:orientation val="minMax"/>
        </c:scaling>
        <c:axPos val="l"/>
        <c:majorGridlines/>
        <c:numFmt formatCode="General" sourceLinked="1"/>
        <c:tickLblPos val="nextTo"/>
        <c:crossAx val="576322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plotArea>
      <c:layout>
        <c:manualLayout>
          <c:layoutTarget val="inner"/>
          <c:xMode val="edge"/>
          <c:yMode val="edge"/>
          <c:x val="6.854497119938846E-2"/>
          <c:y val="2.4680436402545046E-2"/>
          <c:w val="0.7760120075192285"/>
          <c:h val="0.91019610091012737"/>
        </c:manualLayout>
      </c:layout>
      <c:scatterChart>
        <c:scatterStyle val="smoothMarker"/>
        <c:ser>
          <c:idx val="1"/>
          <c:order val="1"/>
          <c:tx>
            <c:v>fit</c:v>
          </c:tx>
          <c:marker>
            <c:symbol val="none"/>
          </c:marker>
          <c:xVal>
            <c:numRef>
              <c:f>Sheet2!$C$2:$C$27</c:f>
              <c:numCache>
                <c:formatCode>General</c:formatCode>
                <c:ptCount val="26"/>
                <c:pt idx="0">
                  <c:v>14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37</c:v>
                </c:pt>
                <c:pt idx="5">
                  <c:v>40</c:v>
                </c:pt>
                <c:pt idx="6">
                  <c:v>45</c:v>
                </c:pt>
                <c:pt idx="7">
                  <c:v>52</c:v>
                </c:pt>
                <c:pt idx="8">
                  <c:v>54</c:v>
                </c:pt>
                <c:pt idx="9">
                  <c:v>60</c:v>
                </c:pt>
                <c:pt idx="10">
                  <c:v>79</c:v>
                </c:pt>
                <c:pt idx="11">
                  <c:v>171</c:v>
                </c:pt>
                <c:pt idx="12">
                  <c:v>174</c:v>
                </c:pt>
                <c:pt idx="13">
                  <c:v>181</c:v>
                </c:pt>
                <c:pt idx="14">
                  <c:v>188</c:v>
                </c:pt>
                <c:pt idx="15">
                  <c:v>191</c:v>
                </c:pt>
                <c:pt idx="16">
                  <c:v>196</c:v>
                </c:pt>
                <c:pt idx="17">
                  <c:v>200</c:v>
                </c:pt>
                <c:pt idx="18">
                  <c:v>203</c:v>
                </c:pt>
                <c:pt idx="19">
                  <c:v>210</c:v>
                </c:pt>
                <c:pt idx="20">
                  <c:v>217</c:v>
                </c:pt>
                <c:pt idx="21">
                  <c:v>222</c:v>
                </c:pt>
                <c:pt idx="22">
                  <c:v>226</c:v>
                </c:pt>
                <c:pt idx="23">
                  <c:v>234</c:v>
                </c:pt>
                <c:pt idx="24">
                  <c:v>324</c:v>
                </c:pt>
                <c:pt idx="25">
                  <c:v>354</c:v>
                </c:pt>
              </c:numCache>
            </c:numRef>
          </c:xVal>
          <c:yVal>
            <c:numRef>
              <c:f>Sheet2!$E$2:$E$27</c:f>
              <c:numCache>
                <c:formatCode>General</c:formatCode>
                <c:ptCount val="26"/>
                <c:pt idx="0">
                  <c:v>20.865413742151603</c:v>
                </c:pt>
                <c:pt idx="1">
                  <c:v>20.713091515374174</c:v>
                </c:pt>
                <c:pt idx="2">
                  <c:v>20.046435248052539</c:v>
                </c:pt>
                <c:pt idx="3">
                  <c:v>19.075895627943261</c:v>
                </c:pt>
                <c:pt idx="4">
                  <c:v>18.364446809567433</c:v>
                </c:pt>
                <c:pt idx="5">
                  <c:v>17.758471068200592</c:v>
                </c:pt>
                <c:pt idx="6">
                  <c:v>16.615442423480928</c:v>
                </c:pt>
                <c:pt idx="7">
                  <c:v>14.750343283108899</c:v>
                </c:pt>
                <c:pt idx="8">
                  <c:v>14.16395247922811</c:v>
                </c:pt>
                <c:pt idx="9">
                  <c:v>12.272441122810191</c:v>
                </c:pt>
                <c:pt idx="10">
                  <c:v>5.1854777256539411</c:v>
                </c:pt>
                <c:pt idx="11">
                  <c:v>-28.756510501444403</c:v>
                </c:pt>
                <c:pt idx="12">
                  <c:v>-29.231241675254793</c:v>
                </c:pt>
                <c:pt idx="13">
                  <c:v>-30.085392707641276</c:v>
                </c:pt>
                <c:pt idx="14">
                  <c:v>-30.575159711810215</c:v>
                </c:pt>
                <c:pt idx="15">
                  <c:v>-30.671568105997444</c:v>
                </c:pt>
                <c:pt idx="16">
                  <c:v>-30.679864857260803</c:v>
                </c:pt>
                <c:pt idx="17">
                  <c:v>-30.549361988824977</c:v>
                </c:pt>
                <c:pt idx="18">
                  <c:v>-30.371844071721625</c:v>
                </c:pt>
                <c:pt idx="19">
                  <c:v>-29.695294859537455</c:v>
                </c:pt>
                <c:pt idx="20">
                  <c:v>-28.660005582163876</c:v>
                </c:pt>
                <c:pt idx="21">
                  <c:v>-27.708974217117117</c:v>
                </c:pt>
                <c:pt idx="22">
                  <c:v>-26.826472807893062</c:v>
                </c:pt>
                <c:pt idx="23">
                  <c:v>-24.755120352575254</c:v>
                </c:pt>
                <c:pt idx="24">
                  <c:v>11.105896527813771</c:v>
                </c:pt>
                <c:pt idx="25">
                  <c:v>19.003920049708931</c:v>
                </c:pt>
              </c:numCache>
            </c:numRef>
          </c:yVal>
          <c:smooth val="1"/>
        </c:ser>
        <c:dLbls/>
        <c:axId val="57979648"/>
        <c:axId val="57981184"/>
      </c:scatterChart>
      <c:scatterChart>
        <c:scatterStyle val="lineMarker"/>
        <c:ser>
          <c:idx val="0"/>
          <c:order val="0"/>
          <c:tx>
            <c:strRef>
              <c:f>Sheet2!$D$1</c:f>
              <c:strCache>
                <c:ptCount val="1"/>
                <c:pt idx="0">
                  <c:v>VR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Sheet2!$C$2:$C$27</c:f>
              <c:numCache>
                <c:formatCode>General</c:formatCode>
                <c:ptCount val="26"/>
                <c:pt idx="0">
                  <c:v>14</c:v>
                </c:pt>
                <c:pt idx="1">
                  <c:v>18</c:v>
                </c:pt>
                <c:pt idx="2">
                  <c:v>26</c:v>
                </c:pt>
                <c:pt idx="3">
                  <c:v>33</c:v>
                </c:pt>
                <c:pt idx="4">
                  <c:v>37</c:v>
                </c:pt>
                <c:pt idx="5">
                  <c:v>40</c:v>
                </c:pt>
                <c:pt idx="6">
                  <c:v>45</c:v>
                </c:pt>
                <c:pt idx="7">
                  <c:v>52</c:v>
                </c:pt>
                <c:pt idx="8">
                  <c:v>54</c:v>
                </c:pt>
                <c:pt idx="9">
                  <c:v>60</c:v>
                </c:pt>
                <c:pt idx="10">
                  <c:v>79</c:v>
                </c:pt>
                <c:pt idx="11">
                  <c:v>171</c:v>
                </c:pt>
                <c:pt idx="12">
                  <c:v>174</c:v>
                </c:pt>
                <c:pt idx="13">
                  <c:v>181</c:v>
                </c:pt>
                <c:pt idx="14">
                  <c:v>188</c:v>
                </c:pt>
                <c:pt idx="15">
                  <c:v>191</c:v>
                </c:pt>
                <c:pt idx="16">
                  <c:v>196</c:v>
                </c:pt>
                <c:pt idx="17">
                  <c:v>200</c:v>
                </c:pt>
                <c:pt idx="18">
                  <c:v>203</c:v>
                </c:pt>
                <c:pt idx="19">
                  <c:v>210</c:v>
                </c:pt>
                <c:pt idx="20">
                  <c:v>217</c:v>
                </c:pt>
                <c:pt idx="21">
                  <c:v>222</c:v>
                </c:pt>
                <c:pt idx="22">
                  <c:v>226</c:v>
                </c:pt>
                <c:pt idx="23">
                  <c:v>234</c:v>
                </c:pt>
                <c:pt idx="24">
                  <c:v>324</c:v>
                </c:pt>
                <c:pt idx="25">
                  <c:v>354</c:v>
                </c:pt>
              </c:numCache>
            </c:numRef>
          </c:xVal>
          <c:yVal>
            <c:numRef>
              <c:f>Sheet2!$D$2:$D$27</c:f>
              <c:numCache>
                <c:formatCode>General</c:formatCode>
                <c:ptCount val="26"/>
                <c:pt idx="0">
                  <c:v>21.1</c:v>
                </c:pt>
                <c:pt idx="1">
                  <c:v>21</c:v>
                </c:pt>
                <c:pt idx="2">
                  <c:v>20.399999999999999</c:v>
                </c:pt>
                <c:pt idx="3">
                  <c:v>19.3</c:v>
                </c:pt>
                <c:pt idx="4">
                  <c:v>18.600000000000001</c:v>
                </c:pt>
                <c:pt idx="5">
                  <c:v>18</c:v>
                </c:pt>
                <c:pt idx="6">
                  <c:v>17</c:v>
                </c:pt>
                <c:pt idx="7">
                  <c:v>15.1</c:v>
                </c:pt>
                <c:pt idx="8">
                  <c:v>14.3</c:v>
                </c:pt>
                <c:pt idx="9">
                  <c:v>12.2</c:v>
                </c:pt>
                <c:pt idx="10">
                  <c:v>4.9000000000000004</c:v>
                </c:pt>
                <c:pt idx="11">
                  <c:v>-28.1</c:v>
                </c:pt>
                <c:pt idx="12">
                  <c:v>-28.6</c:v>
                </c:pt>
                <c:pt idx="13">
                  <c:v>-29.4</c:v>
                </c:pt>
                <c:pt idx="14">
                  <c:v>-30.1</c:v>
                </c:pt>
                <c:pt idx="15">
                  <c:v>-30.1</c:v>
                </c:pt>
                <c:pt idx="16">
                  <c:v>-30.2</c:v>
                </c:pt>
                <c:pt idx="17">
                  <c:v>-30.2</c:v>
                </c:pt>
                <c:pt idx="18">
                  <c:v>-30.1</c:v>
                </c:pt>
                <c:pt idx="19">
                  <c:v>-29.5</c:v>
                </c:pt>
                <c:pt idx="20">
                  <c:v>-28.6</c:v>
                </c:pt>
                <c:pt idx="21">
                  <c:v>-27.8</c:v>
                </c:pt>
                <c:pt idx="22">
                  <c:v>-27</c:v>
                </c:pt>
                <c:pt idx="23">
                  <c:v>-25.2</c:v>
                </c:pt>
                <c:pt idx="24">
                  <c:v>15</c:v>
                </c:pt>
                <c:pt idx="25">
                  <c:v>19</c:v>
                </c:pt>
              </c:numCache>
            </c:numRef>
          </c:yVal>
        </c:ser>
        <c:dLbls/>
        <c:axId val="57979648"/>
        <c:axId val="57981184"/>
      </c:scatterChart>
      <c:valAx>
        <c:axId val="57979648"/>
        <c:scaling>
          <c:orientation val="minMax"/>
        </c:scaling>
        <c:axPos val="b"/>
        <c:numFmt formatCode="General" sourceLinked="1"/>
        <c:tickLblPos val="nextTo"/>
        <c:crossAx val="57981184"/>
        <c:crosses val="autoZero"/>
        <c:crossBetween val="midCat"/>
      </c:valAx>
      <c:valAx>
        <c:axId val="57981184"/>
        <c:scaling>
          <c:orientation val="minMax"/>
        </c:scaling>
        <c:axPos val="l"/>
        <c:majorGridlines/>
        <c:numFmt formatCode="General" sourceLinked="1"/>
        <c:tickLblPos val="nextTo"/>
        <c:crossAx val="5797964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914399</xdr:colOff>
      <xdr:row>28</xdr:row>
      <xdr:rowOff>66675</xdr:rowOff>
    </xdr:from>
    <xdr:to>
      <xdr:col>9</xdr:col>
      <xdr:colOff>200024</xdr:colOff>
      <xdr:row>44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606136</xdr:colOff>
      <xdr:row>0</xdr:row>
      <xdr:rowOff>132917</xdr:rowOff>
    </xdr:from>
    <xdr:to>
      <xdr:col>18</xdr:col>
      <xdr:colOff>311727</xdr:colOff>
      <xdr:row>17</xdr:row>
      <xdr:rowOff>25978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selection activeCell="J26" sqref="J26"/>
    </sheetView>
  </sheetViews>
  <sheetFormatPr defaultRowHeight="15"/>
  <cols>
    <col min="1" max="1" width="20.28515625" customWidth="1"/>
    <col min="2" max="2" width="9.5703125" customWidth="1"/>
    <col min="3" max="6" width="17.28515625" customWidth="1"/>
  </cols>
  <sheetData>
    <row r="1" spans="1:10" ht="16.5" thickBot="1">
      <c r="A1" t="s">
        <v>0</v>
      </c>
      <c r="B1" t="s">
        <v>1</v>
      </c>
      <c r="D1" s="18">
        <v>39814</v>
      </c>
      <c r="F1" s="11">
        <v>2454832.5</v>
      </c>
    </row>
    <row r="2" spans="1:10">
      <c r="A2" s="8">
        <v>39828</v>
      </c>
      <c r="B2" s="3">
        <v>21.1</v>
      </c>
      <c r="C2" s="1" t="s">
        <v>2</v>
      </c>
      <c r="D2" s="1">
        <f>A2-$D$1</f>
        <v>14</v>
      </c>
      <c r="E2" s="6">
        <f>2454832.5+D2</f>
        <v>2454846.5</v>
      </c>
      <c r="F2" s="6">
        <f>E2-$F$1</f>
        <v>14</v>
      </c>
      <c r="G2" s="3">
        <v>21.1</v>
      </c>
    </row>
    <row r="3" spans="1:10">
      <c r="A3" s="9">
        <v>39832</v>
      </c>
      <c r="B3" s="4">
        <v>21</v>
      </c>
      <c r="C3" s="1" t="s">
        <v>3</v>
      </c>
      <c r="D3" s="1">
        <f t="shared" ref="D3:D27" si="0">A3-$D$1</f>
        <v>18</v>
      </c>
      <c r="E3" s="6">
        <f t="shared" ref="E3:E27" si="1">2454832.5+D3</f>
        <v>2454850.5</v>
      </c>
      <c r="F3" s="6">
        <f t="shared" ref="F3:F27" si="2">E3-$F$1</f>
        <v>18</v>
      </c>
      <c r="G3" s="4">
        <v>21</v>
      </c>
    </row>
    <row r="4" spans="1:10">
      <c r="A4" s="9">
        <v>39840</v>
      </c>
      <c r="B4" s="4">
        <v>20.399999999999999</v>
      </c>
      <c r="C4" s="1" t="s">
        <v>4</v>
      </c>
      <c r="D4" s="1">
        <f t="shared" si="0"/>
        <v>26</v>
      </c>
      <c r="E4" s="6">
        <f t="shared" si="1"/>
        <v>2454858.5</v>
      </c>
      <c r="F4" s="6">
        <f t="shared" si="2"/>
        <v>26</v>
      </c>
      <c r="G4" s="4">
        <v>20.399999999999999</v>
      </c>
    </row>
    <row r="5" spans="1:10">
      <c r="A5" s="9">
        <v>39847</v>
      </c>
      <c r="B5" s="4">
        <v>19.3</v>
      </c>
      <c r="C5" s="2">
        <v>39874</v>
      </c>
      <c r="D5" s="1">
        <f t="shared" si="0"/>
        <v>33</v>
      </c>
      <c r="E5" s="6">
        <f t="shared" si="1"/>
        <v>2454865.5</v>
      </c>
      <c r="F5" s="6">
        <f t="shared" si="2"/>
        <v>33</v>
      </c>
      <c r="G5" s="4">
        <v>19.3</v>
      </c>
    </row>
    <row r="6" spans="1:10">
      <c r="A6" s="9">
        <v>39851</v>
      </c>
      <c r="B6" s="4">
        <v>18.600000000000001</v>
      </c>
      <c r="C6" s="2">
        <v>39996</v>
      </c>
      <c r="D6" s="1">
        <f t="shared" si="0"/>
        <v>37</v>
      </c>
      <c r="E6" s="6">
        <f t="shared" si="1"/>
        <v>2454869.5</v>
      </c>
      <c r="F6" s="6">
        <f t="shared" si="2"/>
        <v>37</v>
      </c>
      <c r="G6" s="4">
        <v>18.600000000000001</v>
      </c>
    </row>
    <row r="7" spans="1:10">
      <c r="A7" s="9">
        <v>39854</v>
      </c>
      <c r="B7" s="4">
        <v>18</v>
      </c>
      <c r="C7" s="2">
        <v>40088</v>
      </c>
      <c r="D7" s="1">
        <f t="shared" si="0"/>
        <v>40</v>
      </c>
      <c r="E7" s="6">
        <f t="shared" si="1"/>
        <v>2454872.5</v>
      </c>
      <c r="F7" s="6">
        <f t="shared" si="2"/>
        <v>40</v>
      </c>
      <c r="G7" s="4">
        <v>18</v>
      </c>
    </row>
    <row r="8" spans="1:10">
      <c r="A8" s="9">
        <v>39859</v>
      </c>
      <c r="B8" s="4">
        <v>17</v>
      </c>
      <c r="C8" s="1" t="s">
        <v>5</v>
      </c>
      <c r="D8" s="1">
        <f t="shared" si="0"/>
        <v>45</v>
      </c>
      <c r="E8" s="6">
        <f t="shared" si="1"/>
        <v>2454877.5</v>
      </c>
      <c r="F8" s="6">
        <f t="shared" si="2"/>
        <v>45</v>
      </c>
      <c r="G8" s="4">
        <v>17</v>
      </c>
    </row>
    <row r="9" spans="1:10">
      <c r="A9" s="9">
        <v>39866</v>
      </c>
      <c r="B9" s="4">
        <v>15.1</v>
      </c>
      <c r="C9" s="1" t="s">
        <v>6</v>
      </c>
      <c r="D9" s="1">
        <f t="shared" si="0"/>
        <v>52</v>
      </c>
      <c r="E9" s="6">
        <f t="shared" si="1"/>
        <v>2454884.5</v>
      </c>
      <c r="F9" s="6">
        <f t="shared" si="2"/>
        <v>52</v>
      </c>
      <c r="G9" s="4">
        <v>15.1</v>
      </c>
    </row>
    <row r="10" spans="1:10">
      <c r="A10" s="9">
        <v>39868</v>
      </c>
      <c r="B10" s="4">
        <v>14.3</v>
      </c>
      <c r="C10" s="1" t="s">
        <v>7</v>
      </c>
      <c r="D10" s="1">
        <f t="shared" si="0"/>
        <v>54</v>
      </c>
      <c r="E10" s="6">
        <f t="shared" si="1"/>
        <v>2454886.5</v>
      </c>
      <c r="F10" s="6">
        <f t="shared" si="2"/>
        <v>54</v>
      </c>
      <c r="G10" s="4">
        <v>14.3</v>
      </c>
    </row>
    <row r="11" spans="1:10">
      <c r="A11" s="9">
        <v>39874</v>
      </c>
      <c r="B11" s="4">
        <v>12.2</v>
      </c>
      <c r="C11" s="2">
        <v>39847</v>
      </c>
      <c r="D11" s="1">
        <f t="shared" si="0"/>
        <v>60</v>
      </c>
      <c r="E11" s="6">
        <f t="shared" si="1"/>
        <v>2454892.5</v>
      </c>
      <c r="F11" s="6">
        <f t="shared" si="2"/>
        <v>60</v>
      </c>
      <c r="G11" s="4">
        <v>12.2</v>
      </c>
    </row>
    <row r="12" spans="1:10">
      <c r="A12" s="9">
        <v>39893</v>
      </c>
      <c r="B12" s="4">
        <v>4.9000000000000004</v>
      </c>
      <c r="C12" s="1" t="s">
        <v>8</v>
      </c>
      <c r="D12" s="1">
        <f t="shared" si="0"/>
        <v>79</v>
      </c>
      <c r="E12" s="6">
        <f t="shared" si="1"/>
        <v>2454911.5</v>
      </c>
      <c r="F12" s="6">
        <f t="shared" si="2"/>
        <v>79</v>
      </c>
      <c r="G12" s="4">
        <v>4.9000000000000004</v>
      </c>
    </row>
    <row r="13" spans="1:10">
      <c r="A13" s="9">
        <v>39985</v>
      </c>
      <c r="B13" s="4">
        <v>-28.1</v>
      </c>
      <c r="C13" s="1" t="s">
        <v>9</v>
      </c>
      <c r="D13" s="1">
        <f t="shared" si="0"/>
        <v>171</v>
      </c>
      <c r="E13" s="6">
        <f t="shared" si="1"/>
        <v>2455003.5</v>
      </c>
      <c r="F13" s="6">
        <f t="shared" si="2"/>
        <v>171</v>
      </c>
      <c r="G13" s="4">
        <v>-28.1</v>
      </c>
    </row>
    <row r="14" spans="1:10">
      <c r="A14" s="9">
        <v>39988</v>
      </c>
      <c r="B14" s="4">
        <v>-28.6</v>
      </c>
      <c r="C14" s="1" t="s">
        <v>10</v>
      </c>
      <c r="D14" s="1">
        <f t="shared" si="0"/>
        <v>174</v>
      </c>
      <c r="E14" s="6">
        <f t="shared" si="1"/>
        <v>2455006.5</v>
      </c>
      <c r="F14" s="6">
        <f t="shared" si="2"/>
        <v>174</v>
      </c>
      <c r="G14" s="4">
        <v>-28.6</v>
      </c>
    </row>
    <row r="15" spans="1:10">
      <c r="A15" s="9">
        <v>39995</v>
      </c>
      <c r="B15" s="4">
        <v>-29.4</v>
      </c>
      <c r="C15" s="2">
        <v>39820</v>
      </c>
      <c r="D15" s="1">
        <f t="shared" si="0"/>
        <v>181</v>
      </c>
      <c r="E15" s="6">
        <f t="shared" si="1"/>
        <v>2455013.5</v>
      </c>
      <c r="F15" s="6">
        <f t="shared" si="2"/>
        <v>181</v>
      </c>
      <c r="G15" s="4">
        <v>-29.4</v>
      </c>
    </row>
    <row r="16" spans="1:10">
      <c r="A16" s="9">
        <v>40002</v>
      </c>
      <c r="B16" s="4">
        <v>-30.1</v>
      </c>
      <c r="C16" s="2">
        <v>40032</v>
      </c>
      <c r="D16" s="1">
        <f t="shared" si="0"/>
        <v>188</v>
      </c>
      <c r="E16" s="6">
        <f t="shared" si="1"/>
        <v>2455020.5</v>
      </c>
      <c r="F16" s="6">
        <f t="shared" si="2"/>
        <v>188</v>
      </c>
      <c r="G16" s="4">
        <v>-30.1</v>
      </c>
      <c r="J16">
        <f>(21.1+30.2)/2</f>
        <v>25.65</v>
      </c>
    </row>
    <row r="17" spans="1:7">
      <c r="A17" s="9">
        <v>40005</v>
      </c>
      <c r="B17" s="4">
        <v>-30.1</v>
      </c>
      <c r="C17" s="2">
        <v>40124</v>
      </c>
      <c r="D17" s="1">
        <f t="shared" si="0"/>
        <v>191</v>
      </c>
      <c r="E17" s="6">
        <f t="shared" si="1"/>
        <v>2455023.5</v>
      </c>
      <c r="F17" s="6">
        <f t="shared" si="2"/>
        <v>191</v>
      </c>
      <c r="G17" s="4">
        <v>-30.1</v>
      </c>
    </row>
    <row r="18" spans="1:7">
      <c r="A18" s="9">
        <v>40010</v>
      </c>
      <c r="B18" s="4">
        <v>-30.2</v>
      </c>
      <c r="C18" s="1" t="s">
        <v>11</v>
      </c>
      <c r="D18" s="1">
        <f t="shared" si="0"/>
        <v>196</v>
      </c>
      <c r="E18" s="6">
        <f t="shared" si="1"/>
        <v>2455028.5</v>
      </c>
      <c r="F18" s="6">
        <f t="shared" si="2"/>
        <v>196</v>
      </c>
      <c r="G18" s="4">
        <v>-30.2</v>
      </c>
    </row>
    <row r="19" spans="1:7">
      <c r="A19" s="9">
        <v>40014</v>
      </c>
      <c r="B19" s="4">
        <v>-30.2</v>
      </c>
      <c r="C19" s="1" t="s">
        <v>12</v>
      </c>
      <c r="D19" s="1">
        <f t="shared" si="0"/>
        <v>200</v>
      </c>
      <c r="E19" s="6">
        <f t="shared" si="1"/>
        <v>2455032.5</v>
      </c>
      <c r="F19" s="6">
        <f t="shared" si="2"/>
        <v>200</v>
      </c>
      <c r="G19" s="4">
        <v>-30.2</v>
      </c>
    </row>
    <row r="20" spans="1:7">
      <c r="A20" s="9">
        <v>40017</v>
      </c>
      <c r="B20" s="4">
        <v>-30.1</v>
      </c>
      <c r="C20" s="1" t="s">
        <v>13</v>
      </c>
      <c r="D20" s="1">
        <f t="shared" si="0"/>
        <v>203</v>
      </c>
      <c r="E20" s="6">
        <f t="shared" si="1"/>
        <v>2455035.5</v>
      </c>
      <c r="F20" s="6">
        <f t="shared" si="2"/>
        <v>203</v>
      </c>
      <c r="G20" s="4">
        <v>-30.1</v>
      </c>
    </row>
    <row r="21" spans="1:7">
      <c r="A21" s="9">
        <v>40024</v>
      </c>
      <c r="B21" s="4">
        <v>-29.5</v>
      </c>
      <c r="C21" s="1" t="s">
        <v>14</v>
      </c>
      <c r="D21" s="1">
        <f t="shared" si="0"/>
        <v>210</v>
      </c>
      <c r="E21" s="6">
        <f t="shared" si="1"/>
        <v>2455042.5</v>
      </c>
      <c r="F21" s="6">
        <f t="shared" si="2"/>
        <v>210</v>
      </c>
      <c r="G21" s="4">
        <v>-29.5</v>
      </c>
    </row>
    <row r="22" spans="1:7">
      <c r="A22" s="9">
        <v>40031</v>
      </c>
      <c r="B22" s="4">
        <v>-28.6</v>
      </c>
      <c r="C22" s="2">
        <v>39972</v>
      </c>
      <c r="D22" s="1">
        <f t="shared" si="0"/>
        <v>217</v>
      </c>
      <c r="E22" s="6">
        <f t="shared" si="1"/>
        <v>2455049.5</v>
      </c>
      <c r="F22" s="6">
        <f t="shared" si="2"/>
        <v>217</v>
      </c>
      <c r="G22" s="4">
        <v>-28.6</v>
      </c>
    </row>
    <row r="23" spans="1:7">
      <c r="A23" s="9">
        <v>40036</v>
      </c>
      <c r="B23" s="4">
        <v>-27.8</v>
      </c>
      <c r="C23" s="2">
        <v>40125</v>
      </c>
      <c r="D23" s="1">
        <f t="shared" si="0"/>
        <v>222</v>
      </c>
      <c r="E23" s="6">
        <f t="shared" si="1"/>
        <v>2455054.5</v>
      </c>
      <c r="F23" s="6">
        <f t="shared" si="2"/>
        <v>222</v>
      </c>
      <c r="G23" s="4">
        <v>-27.8</v>
      </c>
    </row>
    <row r="24" spans="1:7">
      <c r="A24" s="9">
        <v>40040</v>
      </c>
      <c r="B24" s="4">
        <v>-27</v>
      </c>
      <c r="C24" s="1" t="s">
        <v>15</v>
      </c>
      <c r="D24" s="1">
        <f t="shared" si="0"/>
        <v>226</v>
      </c>
      <c r="E24" s="6">
        <f t="shared" si="1"/>
        <v>2455058.5</v>
      </c>
      <c r="F24" s="6">
        <f t="shared" si="2"/>
        <v>226</v>
      </c>
      <c r="G24" s="4">
        <v>-27</v>
      </c>
    </row>
    <row r="25" spans="1:7">
      <c r="A25" s="9">
        <v>40048</v>
      </c>
      <c r="B25" s="4">
        <v>-25.2</v>
      </c>
      <c r="C25" s="1" t="s">
        <v>16</v>
      </c>
      <c r="D25" s="1">
        <f t="shared" si="0"/>
        <v>234</v>
      </c>
      <c r="E25" s="6">
        <f t="shared" si="1"/>
        <v>2455066.5</v>
      </c>
      <c r="F25" s="6">
        <f t="shared" si="2"/>
        <v>234</v>
      </c>
      <c r="G25" s="4">
        <v>-25.2</v>
      </c>
    </row>
    <row r="26" spans="1:7">
      <c r="A26" s="9">
        <v>40138</v>
      </c>
      <c r="B26" s="4">
        <v>-15</v>
      </c>
      <c r="C26" s="1" t="s">
        <v>17</v>
      </c>
      <c r="D26" s="1">
        <f t="shared" si="0"/>
        <v>324</v>
      </c>
      <c r="E26" s="6">
        <f t="shared" si="1"/>
        <v>2455156.5</v>
      </c>
      <c r="F26" s="6">
        <f t="shared" si="2"/>
        <v>324</v>
      </c>
      <c r="G26" s="4">
        <v>-15</v>
      </c>
    </row>
    <row r="27" spans="1:7" ht="15.75" thickBot="1">
      <c r="A27" s="10">
        <v>40168</v>
      </c>
      <c r="B27" s="5">
        <v>19</v>
      </c>
      <c r="C27" s="1" t="s">
        <v>18</v>
      </c>
      <c r="D27" s="1">
        <f t="shared" si="0"/>
        <v>354</v>
      </c>
      <c r="E27" s="6">
        <f t="shared" si="1"/>
        <v>2455186.5</v>
      </c>
      <c r="F27" s="6">
        <f t="shared" si="2"/>
        <v>354</v>
      </c>
      <c r="G27" s="5">
        <v>19</v>
      </c>
    </row>
    <row r="28" spans="1:7">
      <c r="D28" s="7"/>
    </row>
    <row r="31" spans="1:7">
      <c r="C31">
        <f>15*14/60</f>
        <v>3.5</v>
      </c>
    </row>
  </sheetData>
  <pageMargins left="0.7" right="0.7" top="0.75" bottom="0.75" header="0.3" footer="0.3"/>
  <pageSetup paperSize="9" scale="7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8"/>
  <sheetViews>
    <sheetView tabSelected="1" workbookViewId="0">
      <selection activeCell="H1" sqref="H1:H1048576"/>
    </sheetView>
  </sheetViews>
  <sheetFormatPr defaultRowHeight="15"/>
  <cols>
    <col min="1" max="1" width="20.42578125" customWidth="1"/>
    <col min="2" max="2" width="12.85546875" customWidth="1"/>
    <col min="3" max="5" width="9.28515625" bestFit="1" customWidth="1"/>
    <col min="6" max="7" width="9.28515625" customWidth="1"/>
    <col min="8" max="8" width="11" customWidth="1"/>
    <col min="9" max="9" width="6.140625" customWidth="1"/>
    <col min="10" max="10" width="11.5703125" bestFit="1" customWidth="1"/>
    <col min="15" max="15" width="11.42578125" bestFit="1" customWidth="1"/>
  </cols>
  <sheetData>
    <row r="1" spans="1:5" ht="15.75" thickBot="1">
      <c r="A1" s="12" t="s">
        <v>19</v>
      </c>
      <c r="B1" s="13" t="s">
        <v>20</v>
      </c>
      <c r="C1" s="13" t="s">
        <v>21</v>
      </c>
      <c r="D1" s="14" t="s">
        <v>22</v>
      </c>
    </row>
    <row r="2" spans="1:5">
      <c r="A2" s="9">
        <v>39828</v>
      </c>
      <c r="B2" s="15">
        <v>2454846.5</v>
      </c>
      <c r="C2" s="15">
        <v>14</v>
      </c>
      <c r="D2" s="4">
        <v>21.1</v>
      </c>
      <c r="E2">
        <f>-4.9+30*COS(30.7*3.14/180)*COS(2*3.14*(C2-11)/365.25)</f>
        <v>20.865413742151603</v>
      </c>
    </row>
    <row r="3" spans="1:5">
      <c r="A3" s="9">
        <v>39832</v>
      </c>
      <c r="B3" s="16">
        <v>2454850.5</v>
      </c>
      <c r="C3" s="16">
        <v>18</v>
      </c>
      <c r="D3" s="4">
        <v>21</v>
      </c>
      <c r="E3">
        <f t="shared" ref="E3:E27" si="0">-4.9+30*COS(30.7*3.14/180)*COS(2*3.14*(C3-11)/365.25)</f>
        <v>20.713091515374174</v>
      </c>
    </row>
    <row r="4" spans="1:5">
      <c r="A4" s="9">
        <v>39840</v>
      </c>
      <c r="B4" s="16">
        <v>2454862.5</v>
      </c>
      <c r="C4" s="16">
        <v>26</v>
      </c>
      <c r="D4" s="4">
        <v>20.399999999999999</v>
      </c>
      <c r="E4">
        <f t="shared" si="0"/>
        <v>20.046435248052539</v>
      </c>
    </row>
    <row r="5" spans="1:5">
      <c r="A5" s="9">
        <v>39847</v>
      </c>
      <c r="B5" s="16">
        <v>2454881.5</v>
      </c>
      <c r="C5" s="16">
        <v>33</v>
      </c>
      <c r="D5" s="4">
        <v>19.3</v>
      </c>
      <c r="E5">
        <f t="shared" si="0"/>
        <v>19.075895627943261</v>
      </c>
    </row>
    <row r="6" spans="1:5">
      <c r="A6" s="9">
        <v>39851</v>
      </c>
      <c r="B6" s="16">
        <v>2454904.5</v>
      </c>
      <c r="C6" s="16">
        <v>37</v>
      </c>
      <c r="D6" s="4">
        <v>18.600000000000001</v>
      </c>
      <c r="E6">
        <f t="shared" si="0"/>
        <v>18.364446809567433</v>
      </c>
    </row>
    <row r="7" spans="1:5">
      <c r="A7" s="9">
        <v>39854</v>
      </c>
      <c r="B7" s="16">
        <v>2454930.5</v>
      </c>
      <c r="C7" s="16">
        <v>40</v>
      </c>
      <c r="D7" s="4">
        <v>18</v>
      </c>
      <c r="E7">
        <f t="shared" si="0"/>
        <v>17.758471068200592</v>
      </c>
    </row>
    <row r="8" spans="1:5">
      <c r="A8" s="9">
        <v>39859</v>
      </c>
      <c r="B8" s="16">
        <v>2454961.5</v>
      </c>
      <c r="C8" s="16">
        <v>45</v>
      </c>
      <c r="D8" s="4">
        <v>17</v>
      </c>
      <c r="E8">
        <f t="shared" si="0"/>
        <v>16.615442423480928</v>
      </c>
    </row>
    <row r="9" spans="1:5">
      <c r="A9" s="9">
        <v>39866</v>
      </c>
      <c r="B9" s="16">
        <v>2454999.5</v>
      </c>
      <c r="C9" s="16">
        <v>52</v>
      </c>
      <c r="D9" s="4">
        <v>15.1</v>
      </c>
      <c r="E9">
        <f t="shared" si="0"/>
        <v>14.750343283108899</v>
      </c>
    </row>
    <row r="10" spans="1:5">
      <c r="A10" s="9">
        <v>39868</v>
      </c>
      <c r="B10" s="16">
        <v>2455039.5</v>
      </c>
      <c r="C10" s="16">
        <v>54</v>
      </c>
      <c r="D10" s="4">
        <v>14.3</v>
      </c>
      <c r="E10">
        <f t="shared" si="0"/>
        <v>14.16395247922811</v>
      </c>
    </row>
    <row r="11" spans="1:5">
      <c r="A11" s="9">
        <v>39874</v>
      </c>
      <c r="B11" s="16">
        <v>2455085.5</v>
      </c>
      <c r="C11" s="16">
        <v>60</v>
      </c>
      <c r="D11" s="4">
        <v>12.2</v>
      </c>
      <c r="E11">
        <f t="shared" si="0"/>
        <v>12.272441122810191</v>
      </c>
    </row>
    <row r="12" spans="1:5">
      <c r="A12" s="9">
        <v>39893</v>
      </c>
      <c r="B12" s="16">
        <v>2455150.5</v>
      </c>
      <c r="C12" s="16">
        <v>79</v>
      </c>
      <c r="D12" s="4">
        <v>4.9000000000000004</v>
      </c>
      <c r="E12">
        <f t="shared" si="0"/>
        <v>5.1854777256539411</v>
      </c>
    </row>
    <row r="13" spans="1:5">
      <c r="A13" s="9">
        <v>39985</v>
      </c>
      <c r="B13" s="16">
        <v>2455307.5</v>
      </c>
      <c r="C13" s="16">
        <v>171</v>
      </c>
      <c r="D13" s="4">
        <v>-28.1</v>
      </c>
      <c r="E13">
        <f t="shared" si="0"/>
        <v>-28.756510501444403</v>
      </c>
    </row>
    <row r="14" spans="1:5">
      <c r="A14" s="9">
        <v>39988</v>
      </c>
      <c r="B14" s="16">
        <v>2455467.5</v>
      </c>
      <c r="C14" s="16">
        <v>174</v>
      </c>
      <c r="D14" s="4">
        <v>-28.6</v>
      </c>
      <c r="E14">
        <f t="shared" si="0"/>
        <v>-29.231241675254793</v>
      </c>
    </row>
    <row r="15" spans="1:5">
      <c r="A15" s="9">
        <v>39995</v>
      </c>
      <c r="B15" s="16">
        <v>2455634.5</v>
      </c>
      <c r="C15" s="16">
        <v>181</v>
      </c>
      <c r="D15" s="4">
        <v>-29.4</v>
      </c>
      <c r="E15">
        <f t="shared" si="0"/>
        <v>-30.085392707641276</v>
      </c>
    </row>
    <row r="16" spans="1:5">
      <c r="A16" s="9">
        <v>40002</v>
      </c>
      <c r="B16" s="16">
        <v>2455808.5</v>
      </c>
      <c r="C16" s="16">
        <v>188</v>
      </c>
      <c r="D16" s="4">
        <v>-30.1</v>
      </c>
      <c r="E16">
        <f t="shared" si="0"/>
        <v>-30.575159711810215</v>
      </c>
    </row>
    <row r="17" spans="1:15">
      <c r="A17" s="9">
        <v>40005</v>
      </c>
      <c r="B17" s="16">
        <v>2455985.5</v>
      </c>
      <c r="C17" s="16">
        <v>191</v>
      </c>
      <c r="D17" s="4">
        <v>-30.1</v>
      </c>
      <c r="E17">
        <f t="shared" si="0"/>
        <v>-30.671568105997444</v>
      </c>
    </row>
    <row r="18" spans="1:15">
      <c r="A18" s="9">
        <v>40010</v>
      </c>
      <c r="B18" s="16">
        <v>2456167.5</v>
      </c>
      <c r="C18" s="16">
        <v>196</v>
      </c>
      <c r="D18" s="4">
        <v>-30.2</v>
      </c>
      <c r="E18">
        <f t="shared" si="0"/>
        <v>-30.679864857260803</v>
      </c>
      <c r="J18" t="s">
        <v>23</v>
      </c>
    </row>
    <row r="19" spans="1:15">
      <c r="A19" s="9">
        <v>40014</v>
      </c>
      <c r="B19" s="16">
        <v>2456353.5</v>
      </c>
      <c r="C19" s="16">
        <v>200</v>
      </c>
      <c r="D19" s="4">
        <v>-30.2</v>
      </c>
      <c r="E19">
        <f t="shared" si="0"/>
        <v>-30.549361988824977</v>
      </c>
      <c r="J19" t="s">
        <v>29</v>
      </c>
    </row>
    <row r="20" spans="1:15">
      <c r="A20" s="9">
        <v>40017</v>
      </c>
      <c r="B20" s="16">
        <v>2456542.5</v>
      </c>
      <c r="C20" s="16">
        <v>203</v>
      </c>
      <c r="D20" s="4">
        <v>-30.1</v>
      </c>
      <c r="E20">
        <f t="shared" si="0"/>
        <v>-30.371844071721625</v>
      </c>
      <c r="J20">
        <f>(20.86541+30.6799)/2</f>
        <v>25.772655</v>
      </c>
      <c r="K20" t="s">
        <v>28</v>
      </c>
    </row>
    <row r="21" spans="1:15">
      <c r="A21" s="9">
        <v>40024</v>
      </c>
      <c r="B21" s="16">
        <v>2456738.5</v>
      </c>
      <c r="C21" s="16">
        <v>210</v>
      </c>
      <c r="D21" s="4">
        <v>-29.5</v>
      </c>
      <c r="E21">
        <f t="shared" si="0"/>
        <v>-29.695294859537455</v>
      </c>
      <c r="J21" t="s">
        <v>24</v>
      </c>
    </row>
    <row r="22" spans="1:15">
      <c r="A22" s="9">
        <v>40031</v>
      </c>
      <c r="B22" s="16">
        <v>2456941.5</v>
      </c>
      <c r="C22" s="16">
        <v>217</v>
      </c>
      <c r="D22" s="4">
        <v>-28.6</v>
      </c>
      <c r="E22">
        <f t="shared" si="0"/>
        <v>-28.660005582163876</v>
      </c>
      <c r="J22" t="s">
        <v>30</v>
      </c>
    </row>
    <row r="23" spans="1:15">
      <c r="A23" s="9">
        <v>40036</v>
      </c>
      <c r="B23" s="16">
        <v>2457149.5</v>
      </c>
      <c r="C23" s="16">
        <v>222</v>
      </c>
      <c r="D23" s="4">
        <v>-27.8</v>
      </c>
      <c r="E23">
        <f t="shared" si="0"/>
        <v>-27.708974217117117</v>
      </c>
      <c r="J23">
        <f>(20.86541-30.6799)/2</f>
        <v>-4.9072449999999996</v>
      </c>
    </row>
    <row r="24" spans="1:15">
      <c r="A24" s="9">
        <v>40040</v>
      </c>
      <c r="B24" s="16">
        <v>2457361.5</v>
      </c>
      <c r="C24" s="16">
        <v>226</v>
      </c>
      <c r="D24" s="4">
        <v>-27</v>
      </c>
      <c r="E24">
        <f t="shared" si="0"/>
        <v>-26.826472807893062</v>
      </c>
      <c r="O24">
        <f>365.25*24*60*60</f>
        <v>31557600</v>
      </c>
    </row>
    <row r="25" spans="1:15">
      <c r="A25" s="9">
        <v>40048</v>
      </c>
      <c r="B25" s="16">
        <v>2457581.5</v>
      </c>
      <c r="C25" s="16">
        <v>234</v>
      </c>
      <c r="D25" s="4">
        <v>-25.2</v>
      </c>
      <c r="E25">
        <f t="shared" si="0"/>
        <v>-24.755120352575254</v>
      </c>
      <c r="J25" t="s">
        <v>25</v>
      </c>
    </row>
    <row r="26" spans="1:15">
      <c r="A26" s="9">
        <v>40138</v>
      </c>
      <c r="B26" s="16">
        <v>2457891.5</v>
      </c>
      <c r="C26" s="16">
        <v>324</v>
      </c>
      <c r="D26" s="4">
        <v>15</v>
      </c>
      <c r="E26">
        <f t="shared" si="0"/>
        <v>11.105896527813771</v>
      </c>
      <c r="J26">
        <f>25.773*31556900/3.14/2</f>
        <v>129508914.60191083</v>
      </c>
    </row>
    <row r="27" spans="1:15" ht="15.75" thickBot="1">
      <c r="A27" s="10">
        <v>40168</v>
      </c>
      <c r="B27" s="17">
        <v>2458231.5</v>
      </c>
      <c r="C27" s="17">
        <v>354</v>
      </c>
      <c r="D27" s="5">
        <v>19</v>
      </c>
      <c r="E27">
        <f t="shared" si="0"/>
        <v>19.003920049708931</v>
      </c>
      <c r="J27" t="s">
        <v>26</v>
      </c>
    </row>
    <row r="28" spans="1:15">
      <c r="J28" t="s">
        <v>27</v>
      </c>
    </row>
  </sheetData>
  <pageMargins left="0.7" right="0.7" top="0.75" bottom="0.75" header="0.3" footer="0.3"/>
  <pageSetup scale="12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Ikbal Arifyanto</dc:creator>
  <cp:lastModifiedBy>yayan</cp:lastModifiedBy>
  <cp:lastPrinted>2012-09-01T12:51:10Z</cp:lastPrinted>
  <dcterms:created xsi:type="dcterms:W3CDTF">2012-08-27T04:34:20Z</dcterms:created>
  <dcterms:modified xsi:type="dcterms:W3CDTF">2012-09-01T12:51:22Z</dcterms:modified>
</cp:coreProperties>
</file>