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X\S2 PASCA\clone 3\SAKOLA-PASCA\SEMESTER2\STATISTIK DAN DATA ANALIS\MATERI\"/>
    </mc:Choice>
  </mc:AlternateContent>
  <xr:revisionPtr revIDLastSave="0" documentId="13_ncr:1_{DD7E3C2B-E6D9-46C6-AAFF-7F4B09731B85}" xr6:coauthVersionLast="47" xr6:coauthVersionMax="47" xr10:uidLastSave="{00000000-0000-0000-0000-000000000000}"/>
  <bookViews>
    <workbookView xWindow="1230" yWindow="1125" windowWidth="16890" windowHeight="11040" xr2:uid="{B255CA55-95D2-42F4-895E-6AEBCCF71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7" i="1" l="1"/>
  <c r="AG18" i="1" s="1"/>
  <c r="AG19" i="1" s="1"/>
  <c r="AG16" i="1"/>
  <c r="AF16" i="1"/>
  <c r="AF17" i="1"/>
  <c r="AF18" i="1"/>
  <c r="AF19" i="1"/>
  <c r="AF15" i="1"/>
  <c r="AC17" i="1"/>
  <c r="AC18" i="1"/>
  <c r="AC19" i="1" s="1"/>
  <c r="AC16" i="1"/>
  <c r="AB16" i="1"/>
  <c r="AB17" i="1"/>
  <c r="AB18" i="1"/>
  <c r="AB19" i="1"/>
  <c r="AB15" i="1"/>
  <c r="Y21" i="1"/>
  <c r="Y16" i="1"/>
  <c r="Y17" i="1"/>
  <c r="Y18" i="1"/>
  <c r="Y19" i="1"/>
  <c r="Y15" i="1"/>
  <c r="X16" i="1"/>
  <c r="X17" i="1"/>
  <c r="X18" i="1"/>
  <c r="X19" i="1"/>
  <c r="X15" i="1"/>
  <c r="W16" i="1"/>
  <c r="W17" i="1"/>
  <c r="W18" i="1"/>
  <c r="W19" i="1"/>
  <c r="W15" i="1"/>
  <c r="V16" i="1"/>
  <c r="V17" i="1"/>
  <c r="V18" i="1"/>
  <c r="V19" i="1"/>
  <c r="V15" i="1"/>
  <c r="U15" i="1" a="1"/>
  <c r="U15" i="1" s="1"/>
  <c r="U21" i="1" s="1"/>
  <c r="T15" i="1"/>
  <c r="S7" i="1"/>
  <c r="T7" i="1" s="1"/>
  <c r="S16" i="1"/>
  <c r="S6" i="1"/>
  <c r="S4" i="1"/>
  <c r="S3" i="1"/>
  <c r="S5" i="1" l="1"/>
  <c r="S17" i="1"/>
  <c r="T17" i="1" s="1"/>
  <c r="T16" i="1"/>
  <c r="S8" i="1"/>
  <c r="S11" i="1" s="1"/>
  <c r="S18" i="1" l="1"/>
  <c r="T18" i="1"/>
  <c r="S19" i="1" s="1"/>
  <c r="T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<sst xmlns="http://schemas.openxmlformats.org/spreadsheetml/2006/main" count="48" uniqueCount="38">
  <si>
    <t>Data terkecil = 10 dan Data terbesar = 98</t>
  </si>
  <si>
    <t>r = 98 – 10 = 88</t>
  </si>
  <si>
    <t>Jadi rentang/jangkauannya adalah sebesar 88</t>
  </si>
  <si>
    <t>2. Banyak kelas (k) = 1 + 3,3 log 60 = 6,8</t>
  </si>
  <si>
    <t>Jadi banyak kelas adalah sebanyak 7 kelas</t>
  </si>
  <si>
    <t>3. Panjang kelas (p) = 88 / 6.8 = 12,94 mendekati 13</t>
  </si>
  <si>
    <t>4. Ujung bawah kelas pertama adalah 10, missal kita pilih</t>
  </si>
  <si>
    <t>ke;as pertama ujung bawah kelas 9</t>
  </si>
  <si>
    <t>Maka batas bawah kelas-nya adalah 8,5</t>
  </si>
  <si>
    <t>Batas atas kelas pertama adalah batas bawah kelas ditambah lebar kelas, yaitu sebesar</t>
  </si>
  <si>
    <t>- 8,5 + 13 = 21,5</t>
  </si>
  <si>
    <t>Ujung atas atas kelas pertama adalah sebesar</t>
  </si>
  <si>
    <t>- 21,5 - 0,5 = 21</t>
  </si>
  <si>
    <t>nilai</t>
  </si>
  <si>
    <t>MIN</t>
  </si>
  <si>
    <t>MAX</t>
  </si>
  <si>
    <t>RENTANG DATA (r)</t>
  </si>
  <si>
    <t>n</t>
  </si>
  <si>
    <t>Banyaknya kelas (k)</t>
  </si>
  <si>
    <t>panjang kelas p</t>
  </si>
  <si>
    <t>banyak kelas 7</t>
  </si>
  <si>
    <t>ujung bawah kelas pertama</t>
  </si>
  <si>
    <t>batas bawah nya 34 (dipilih) batas bawahnya 34.50</t>
  </si>
  <si>
    <t>batas atas kelas pertama</t>
  </si>
  <si>
    <t>ujung atas kelas pertama</t>
  </si>
  <si>
    <t>tabel</t>
  </si>
  <si>
    <t>Frekuensi</t>
  </si>
  <si>
    <t>Batas Kelas</t>
  </si>
  <si>
    <t>nilai tengah</t>
  </si>
  <si>
    <t>Frek rel (%)</t>
  </si>
  <si>
    <t>Tabel Komulatif &lt;</t>
  </si>
  <si>
    <t>Nilai</t>
  </si>
  <si>
    <t>&lt;</t>
  </si>
  <si>
    <t>FK</t>
  </si>
  <si>
    <t>nilai 3 diambil paling atas frek</t>
  </si>
  <si>
    <t>Tabel Komulatif  &gt;</t>
  </si>
  <si>
    <t>&gt;</t>
  </si>
  <si>
    <t xml:space="preserve">diambil dari Nilai 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</si>
</sst>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2" borderId="0" xfId="0" applyFill="1"/>
    <xf numFmtId="0" fontId="0" fillId="0" borderId="0" xfId="0" applyBorder="1"/>
    <xf numFmtId="0" fontId="0" fillId="2" borderId="4" xfId="0" applyFill="1" applyBorder="1"/>
    <xf numFmtId="0" fontId="0" fillId="0" borderId="9" xfId="0" applyBorder="1"/>
    <xf numFmtId="0" fontId="0" fillId="0" borderId="7" xfId="0" applyBorder="1"/>
    <xf numFmtId="0" fontId="0" fillId="3" borderId="0" xfId="0" applyFill="1"/>
    <xf numFmtId="0" fontId="0" fillId="3" borderId="4" xfId="0" applyFill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0235-EA9C-4E70-B82D-91D15FD08368}">
  <dimension ref="A1:AG23"/>
  <sheetViews>
    <sheetView tabSelected="1" topLeftCell="S7" workbookViewId="0">
      <selection activeCell="AI17" sqref="AI17"/>
    </sheetView>
  </sheetViews>
  <sheetFormatPr defaultRowHeight="15" x14ac:dyDescent="0.25"/>
  <cols>
    <col min="1" max="16" width="3" bestFit="1" customWidth="1"/>
    <col min="18" max="18" width="43" bestFit="1" customWidth="1"/>
    <col min="19" max="19" width="6.42578125" customWidth="1"/>
    <col min="20" max="20" width="4" bestFit="1" customWidth="1"/>
    <col min="22" max="23" width="6" bestFit="1" customWidth="1"/>
    <col min="24" max="24" width="11.42578125" bestFit="1" customWidth="1"/>
    <col min="25" max="25" width="11.42578125" customWidth="1"/>
    <col min="27" max="27" width="3.28515625" customWidth="1"/>
    <col min="28" max="28" width="6" bestFit="1" customWidth="1"/>
    <col min="29" max="29" width="7.7109375" customWidth="1"/>
    <col min="31" max="31" width="2.85546875" customWidth="1"/>
  </cols>
  <sheetData>
    <row r="1" spans="1:33" x14ac:dyDescent="0.25">
      <c r="A1">
        <v>79</v>
      </c>
      <c r="B1">
        <v>49</v>
      </c>
      <c r="C1">
        <v>48</v>
      </c>
      <c r="D1">
        <v>74</v>
      </c>
      <c r="E1">
        <v>81</v>
      </c>
      <c r="F1">
        <v>98</v>
      </c>
      <c r="G1">
        <v>87</v>
      </c>
      <c r="H1">
        <v>80</v>
      </c>
      <c r="I1">
        <v>80</v>
      </c>
      <c r="J1">
        <v>84</v>
      </c>
      <c r="K1">
        <v>90</v>
      </c>
      <c r="L1">
        <v>70</v>
      </c>
      <c r="M1">
        <v>91</v>
      </c>
      <c r="N1">
        <v>93</v>
      </c>
      <c r="O1">
        <v>82</v>
      </c>
      <c r="P1">
        <v>78</v>
      </c>
    </row>
    <row r="2" spans="1:33" x14ac:dyDescent="0.25">
      <c r="A2">
        <v>70</v>
      </c>
      <c r="B2">
        <v>71</v>
      </c>
      <c r="C2">
        <v>92</v>
      </c>
      <c r="D2">
        <v>38</v>
      </c>
      <c r="E2">
        <v>56</v>
      </c>
      <c r="F2">
        <v>81</v>
      </c>
      <c r="G2">
        <v>74</v>
      </c>
      <c r="H2">
        <v>73</v>
      </c>
      <c r="I2">
        <v>68</v>
      </c>
      <c r="J2">
        <v>72</v>
      </c>
      <c r="K2">
        <v>85</v>
      </c>
      <c r="L2">
        <v>51</v>
      </c>
      <c r="M2">
        <v>65</v>
      </c>
      <c r="N2">
        <v>93</v>
      </c>
      <c r="O2">
        <v>83</v>
      </c>
      <c r="P2">
        <v>86</v>
      </c>
      <c r="S2" t="s">
        <v>13</v>
      </c>
    </row>
    <row r="3" spans="1:33" x14ac:dyDescent="0.25">
      <c r="A3">
        <v>90</v>
      </c>
      <c r="B3">
        <v>35</v>
      </c>
      <c r="C3">
        <v>83</v>
      </c>
      <c r="D3">
        <v>73</v>
      </c>
      <c r="E3">
        <v>74</v>
      </c>
      <c r="F3">
        <v>43</v>
      </c>
      <c r="G3">
        <v>86</v>
      </c>
      <c r="H3">
        <v>88</v>
      </c>
      <c r="I3">
        <v>92</v>
      </c>
      <c r="J3">
        <v>93</v>
      </c>
      <c r="K3">
        <v>76</v>
      </c>
      <c r="L3">
        <v>71</v>
      </c>
      <c r="M3">
        <v>90</v>
      </c>
      <c r="N3">
        <v>72</v>
      </c>
      <c r="O3">
        <v>67</v>
      </c>
      <c r="P3">
        <v>75</v>
      </c>
      <c r="R3" t="s">
        <v>14</v>
      </c>
      <c r="S3">
        <f>MIN(A1:P5)</f>
        <v>35</v>
      </c>
    </row>
    <row r="4" spans="1:33" x14ac:dyDescent="0.25">
      <c r="A4">
        <v>80</v>
      </c>
      <c r="B4">
        <v>91</v>
      </c>
      <c r="C4">
        <v>61</v>
      </c>
      <c r="D4">
        <v>72</v>
      </c>
      <c r="E4">
        <v>97</v>
      </c>
      <c r="F4">
        <v>91</v>
      </c>
      <c r="G4">
        <v>88</v>
      </c>
      <c r="H4">
        <v>81</v>
      </c>
      <c r="I4">
        <v>70</v>
      </c>
      <c r="J4">
        <v>74</v>
      </c>
      <c r="K4">
        <v>99</v>
      </c>
      <c r="L4">
        <v>95</v>
      </c>
      <c r="M4">
        <v>80</v>
      </c>
      <c r="N4">
        <v>59</v>
      </c>
      <c r="O4">
        <v>71</v>
      </c>
      <c r="P4">
        <v>77</v>
      </c>
      <c r="R4" t="s">
        <v>15</v>
      </c>
      <c r="S4">
        <f>MAX(A1:P5)</f>
        <v>99</v>
      </c>
    </row>
    <row r="5" spans="1:33" x14ac:dyDescent="0.25">
      <c r="A5">
        <v>63</v>
      </c>
      <c r="B5">
        <v>60</v>
      </c>
      <c r="C5">
        <v>83</v>
      </c>
      <c r="D5">
        <v>82</v>
      </c>
      <c r="E5">
        <v>60</v>
      </c>
      <c r="F5">
        <v>67</v>
      </c>
      <c r="G5">
        <v>89</v>
      </c>
      <c r="H5">
        <v>63</v>
      </c>
      <c r="I5">
        <v>76</v>
      </c>
      <c r="J5">
        <v>63</v>
      </c>
      <c r="K5">
        <v>88</v>
      </c>
      <c r="L5">
        <v>70</v>
      </c>
      <c r="M5">
        <v>66</v>
      </c>
      <c r="N5">
        <v>88</v>
      </c>
      <c r="O5">
        <v>79</v>
      </c>
      <c r="P5">
        <v>75</v>
      </c>
      <c r="R5" t="s">
        <v>16</v>
      </c>
      <c r="S5">
        <f>S4-S3</f>
        <v>64</v>
      </c>
    </row>
    <row r="6" spans="1:33" x14ac:dyDescent="0.25">
      <c r="R6" t="s">
        <v>17</v>
      </c>
      <c r="S6">
        <f>COUNT(A1:P5)</f>
        <v>80</v>
      </c>
    </row>
    <row r="7" spans="1:33" x14ac:dyDescent="0.25">
      <c r="R7" t="s">
        <v>18</v>
      </c>
      <c r="S7" s="1">
        <f>LOG(80)</f>
        <v>1.9030899869919435</v>
      </c>
      <c r="T7" s="1">
        <f>1 + (3.3*S7)</f>
        <v>7.2801969570734135</v>
      </c>
      <c r="U7" t="s">
        <v>20</v>
      </c>
    </row>
    <row r="8" spans="1:33" x14ac:dyDescent="0.25">
      <c r="A8" t="s">
        <v>0</v>
      </c>
      <c r="R8" t="s">
        <v>19</v>
      </c>
      <c r="S8" s="1">
        <f>S4/T7</f>
        <v>13.598533196799291</v>
      </c>
    </row>
    <row r="9" spans="1:33" x14ac:dyDescent="0.25">
      <c r="A9" t="s">
        <v>1</v>
      </c>
      <c r="R9" t="s">
        <v>21</v>
      </c>
      <c r="S9">
        <v>35</v>
      </c>
    </row>
    <row r="10" spans="1:33" x14ac:dyDescent="0.25">
      <c r="A10" t="s">
        <v>2</v>
      </c>
      <c r="R10" t="s">
        <v>22</v>
      </c>
      <c r="S10">
        <v>34.5</v>
      </c>
    </row>
    <row r="11" spans="1:33" x14ac:dyDescent="0.25">
      <c r="A11" t="s">
        <v>3</v>
      </c>
      <c r="R11" t="s">
        <v>23</v>
      </c>
      <c r="S11" s="1">
        <f>S10+S8</f>
        <v>48.098533196799295</v>
      </c>
    </row>
    <row r="12" spans="1:33" x14ac:dyDescent="0.25">
      <c r="A12" t="s">
        <v>4</v>
      </c>
      <c r="R12" t="s">
        <v>24</v>
      </c>
      <c r="S12">
        <v>49</v>
      </c>
    </row>
    <row r="13" spans="1:33" x14ac:dyDescent="0.25">
      <c r="A13" t="s">
        <v>5</v>
      </c>
      <c r="AA13" s="2" t="s">
        <v>30</v>
      </c>
      <c r="AB13" s="2"/>
      <c r="AC13" s="2"/>
      <c r="AE13" s="2" t="s">
        <v>35</v>
      </c>
      <c r="AF13" s="2"/>
      <c r="AG13" s="2"/>
    </row>
    <row r="14" spans="1:33" x14ac:dyDescent="0.25">
      <c r="A14" t="s">
        <v>6</v>
      </c>
      <c r="S14" s="12" t="s">
        <v>25</v>
      </c>
      <c r="T14" s="12"/>
      <c r="U14" s="3" t="s">
        <v>26</v>
      </c>
      <c r="V14" s="12" t="s">
        <v>27</v>
      </c>
      <c r="W14" s="12"/>
      <c r="X14" s="3" t="s">
        <v>28</v>
      </c>
      <c r="Y14" s="3" t="s">
        <v>29</v>
      </c>
      <c r="AA14" s="12" t="s">
        <v>31</v>
      </c>
      <c r="AB14" s="12"/>
      <c r="AC14" s="3" t="s">
        <v>33</v>
      </c>
      <c r="AE14" s="22" t="s">
        <v>31</v>
      </c>
      <c r="AF14" s="23"/>
      <c r="AG14" s="14" t="s">
        <v>33</v>
      </c>
    </row>
    <row r="15" spans="1:33" x14ac:dyDescent="0.25">
      <c r="A15" t="s">
        <v>7</v>
      </c>
      <c r="S15" s="10">
        <v>34</v>
      </c>
      <c r="T15" s="10">
        <f>S15+13</f>
        <v>47</v>
      </c>
      <c r="U15" s="11" cm="1">
        <f t="array" ref="U15:U20">FREQUENCY(A1:P5,T15:T19)</f>
        <v>3</v>
      </c>
      <c r="V15" s="6">
        <f>S15-0.5</f>
        <v>33.5</v>
      </c>
      <c r="W15" s="7">
        <f>T15+0.5</f>
        <v>47.5</v>
      </c>
      <c r="X15" s="3">
        <f>(S15+T15)/2</f>
        <v>40.5</v>
      </c>
      <c r="Y15" s="3">
        <f>(U15/$U$21)*100</f>
        <v>3.75</v>
      </c>
      <c r="AA15" s="6" t="s">
        <v>32</v>
      </c>
      <c r="AB15" s="7">
        <f>W15</f>
        <v>47.5</v>
      </c>
      <c r="AC15" s="17">
        <v>3</v>
      </c>
      <c r="AE15" s="6" t="s">
        <v>36</v>
      </c>
      <c r="AF15" s="7">
        <f>V15</f>
        <v>33.5</v>
      </c>
      <c r="AG15" s="21">
        <v>80</v>
      </c>
    </row>
    <row r="16" spans="1:33" x14ac:dyDescent="0.25">
      <c r="A16" t="s">
        <v>8</v>
      </c>
      <c r="S16" s="4">
        <f>T15+1</f>
        <v>48</v>
      </c>
      <c r="T16" s="4">
        <f t="shared" ref="T16:T20" si="0">S16+13</f>
        <v>61</v>
      </c>
      <c r="U16" s="5">
        <v>8</v>
      </c>
      <c r="V16" s="6">
        <f t="shared" ref="V16:V20" si="1">S16-0.5</f>
        <v>47.5</v>
      </c>
      <c r="W16" s="7">
        <f t="shared" ref="W16:W20" si="2">T16+0.5</f>
        <v>61.5</v>
      </c>
      <c r="X16" s="3">
        <f t="shared" ref="X16:X20" si="3">(S16+T16)/2</f>
        <v>54.5</v>
      </c>
      <c r="Y16" s="3">
        <f>(U16/$U$21)*100</f>
        <v>10</v>
      </c>
      <c r="AA16" s="6" t="s">
        <v>32</v>
      </c>
      <c r="AB16" s="7">
        <f t="shared" ref="AB16:AB19" si="4">W16</f>
        <v>61.5</v>
      </c>
      <c r="AC16" s="7">
        <f>AC15+U16</f>
        <v>11</v>
      </c>
      <c r="AE16" s="6" t="s">
        <v>36</v>
      </c>
      <c r="AF16" s="7">
        <f t="shared" ref="AF16:AF19" si="5">V16</f>
        <v>47.5</v>
      </c>
      <c r="AG16" s="7">
        <f>AG15-U15</f>
        <v>77</v>
      </c>
    </row>
    <row r="17" spans="1:33" x14ac:dyDescent="0.25">
      <c r="A17" t="s">
        <v>9</v>
      </c>
      <c r="S17" s="4">
        <f t="shared" ref="S17:S20" si="6">T16+1</f>
        <v>62</v>
      </c>
      <c r="T17" s="4">
        <f t="shared" si="0"/>
        <v>75</v>
      </c>
      <c r="U17" s="5">
        <v>26</v>
      </c>
      <c r="V17" s="6">
        <f t="shared" si="1"/>
        <v>61.5</v>
      </c>
      <c r="W17" s="7">
        <f t="shared" si="2"/>
        <v>75.5</v>
      </c>
      <c r="X17" s="3">
        <f t="shared" si="3"/>
        <v>68.5</v>
      </c>
      <c r="Y17" s="3">
        <f t="shared" ref="Y16:Y19" si="7">(U17/$U$21)*100</f>
        <v>32.5</v>
      </c>
      <c r="AA17" s="6" t="s">
        <v>32</v>
      </c>
      <c r="AB17" s="7">
        <f t="shared" si="4"/>
        <v>75.5</v>
      </c>
      <c r="AC17" s="7">
        <f t="shared" ref="AC17:AC19" si="8">AC16+U17</f>
        <v>37</v>
      </c>
      <c r="AE17" s="6" t="s">
        <v>36</v>
      </c>
      <c r="AF17" s="7">
        <f t="shared" si="5"/>
        <v>61.5</v>
      </c>
      <c r="AG17" s="7">
        <f t="shared" ref="AG17:AG19" si="9">AG16-U16</f>
        <v>69</v>
      </c>
    </row>
    <row r="18" spans="1:33" x14ac:dyDescent="0.25">
      <c r="A18" t="s">
        <v>10</v>
      </c>
      <c r="S18" s="4">
        <f t="shared" si="6"/>
        <v>76</v>
      </c>
      <c r="T18" s="4">
        <f t="shared" si="0"/>
        <v>89</v>
      </c>
      <c r="U18" s="5">
        <v>28</v>
      </c>
      <c r="V18" s="6">
        <f t="shared" si="1"/>
        <v>75.5</v>
      </c>
      <c r="W18" s="7">
        <f t="shared" si="2"/>
        <v>89.5</v>
      </c>
      <c r="X18" s="3">
        <f t="shared" si="3"/>
        <v>82.5</v>
      </c>
      <c r="Y18" s="3">
        <f t="shared" si="7"/>
        <v>35</v>
      </c>
      <c r="AA18" s="6" t="s">
        <v>32</v>
      </c>
      <c r="AB18" s="7">
        <f t="shared" si="4"/>
        <v>89.5</v>
      </c>
      <c r="AC18" s="7">
        <f t="shared" si="8"/>
        <v>65</v>
      </c>
      <c r="AE18" s="6" t="s">
        <v>36</v>
      </c>
      <c r="AF18" s="7">
        <f t="shared" si="5"/>
        <v>75.5</v>
      </c>
      <c r="AG18" s="7">
        <f t="shared" si="9"/>
        <v>43</v>
      </c>
    </row>
    <row r="19" spans="1:33" x14ac:dyDescent="0.25">
      <c r="A19" t="s">
        <v>11</v>
      </c>
      <c r="S19" s="4">
        <f t="shared" si="6"/>
        <v>90</v>
      </c>
      <c r="T19" s="4">
        <f t="shared" si="0"/>
        <v>103</v>
      </c>
      <c r="U19" s="5">
        <v>15</v>
      </c>
      <c r="V19" s="6">
        <f t="shared" si="1"/>
        <v>89.5</v>
      </c>
      <c r="W19" s="7">
        <f t="shared" si="2"/>
        <v>103.5</v>
      </c>
      <c r="X19" s="3">
        <f t="shared" si="3"/>
        <v>96.5</v>
      </c>
      <c r="Y19" s="3">
        <f t="shared" si="7"/>
        <v>18.75</v>
      </c>
      <c r="AA19" s="8" t="s">
        <v>32</v>
      </c>
      <c r="AB19" s="9">
        <f t="shared" si="4"/>
        <v>103.5</v>
      </c>
      <c r="AC19" s="19">
        <f t="shared" si="8"/>
        <v>80</v>
      </c>
      <c r="AE19" s="8" t="s">
        <v>36</v>
      </c>
      <c r="AF19" s="9">
        <f t="shared" si="5"/>
        <v>89.5</v>
      </c>
      <c r="AG19" s="9">
        <f t="shared" si="9"/>
        <v>15</v>
      </c>
    </row>
    <row r="20" spans="1:33" x14ac:dyDescent="0.25">
      <c r="A20" t="s">
        <v>12</v>
      </c>
      <c r="S20" s="4"/>
      <c r="T20" s="4"/>
      <c r="U20" s="5">
        <v>0</v>
      </c>
      <c r="V20" s="13"/>
      <c r="W20" s="14"/>
      <c r="X20" s="3"/>
      <c r="Y20" s="3"/>
      <c r="AA20" s="8"/>
      <c r="AB20" s="18"/>
      <c r="AC20" s="9"/>
    </row>
    <row r="21" spans="1:33" x14ac:dyDescent="0.25">
      <c r="U21">
        <f>SUM(_xlfn.ANCHORARRAY(U15))</f>
        <v>80</v>
      </c>
      <c r="Y21">
        <f>SUM(Y15:Y20)</f>
        <v>100</v>
      </c>
      <c r="AA21" s="16"/>
      <c r="AB21" s="16"/>
      <c r="AC21" s="16"/>
    </row>
    <row r="22" spans="1:33" x14ac:dyDescent="0.25">
      <c r="AA22" s="15"/>
      <c r="AB22" t="s">
        <v>34</v>
      </c>
    </row>
    <row r="23" spans="1:33" x14ac:dyDescent="0.25">
      <c r="AA23" s="20"/>
      <c r="AB23" t="s">
        <v>37</v>
      </c>
    </row>
  </sheetData>
  <mergeCells count="6">
    <mergeCell ref="V14:W14"/>
    <mergeCell ref="S14:T14"/>
    <mergeCell ref="AA14:AB14"/>
    <mergeCell ref="AA13:AC13"/>
    <mergeCell ref="AE13:AG13"/>
    <mergeCell ref="AE14:A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RIDWAN</dc:creator>
  <cp:lastModifiedBy>ASEP RIDWAN</cp:lastModifiedBy>
  <dcterms:created xsi:type="dcterms:W3CDTF">2024-09-24T10:03:21Z</dcterms:created>
  <dcterms:modified xsi:type="dcterms:W3CDTF">2024-09-26T07:39:39Z</dcterms:modified>
</cp:coreProperties>
</file>