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ROJECT X\S2 PASCA\clone 3\SAKOLA-PASCA\SEMESTER2\STATISTIK DAN DATA ANALIS\MATERI\"/>
    </mc:Choice>
  </mc:AlternateContent>
  <xr:revisionPtr revIDLastSave="0" documentId="13_ncr:1_{15A3D5BE-8DCB-4329-B56C-8D97935AC6F2}" xr6:coauthVersionLast="47" xr6:coauthVersionMax="47" xr10:uidLastSave="{00000000-0000-0000-0000-000000000000}"/>
  <bookViews>
    <workbookView xWindow="750" yWindow="1455" windowWidth="9045" windowHeight="9780" activeTab="1" xr2:uid="{38BF80AD-41B0-4649-B49A-2B9D2BC123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5" i="2"/>
  <c r="H13" i="2"/>
  <c r="H3" i="2"/>
  <c r="H4" i="2"/>
  <c r="H5" i="2"/>
  <c r="H6" i="2"/>
  <c r="H7" i="2"/>
  <c r="H8" i="2"/>
  <c r="H9" i="2"/>
  <c r="H10" i="2"/>
  <c r="H11" i="2"/>
  <c r="H12" i="2"/>
  <c r="H2" i="2"/>
  <c r="G3" i="2"/>
  <c r="G4" i="2"/>
  <c r="G5" i="2"/>
  <c r="G6" i="2"/>
  <c r="G7" i="2"/>
  <c r="G8" i="2"/>
  <c r="G9" i="2"/>
  <c r="G10" i="2"/>
  <c r="G11" i="2"/>
  <c r="G12" i="2"/>
  <c r="G2" i="2"/>
  <c r="F5" i="2"/>
  <c r="F6" i="2"/>
  <c r="F7" i="2" s="1"/>
  <c r="F8" i="2" s="1"/>
  <c r="F9" i="2" s="1"/>
  <c r="F10" i="2" s="1"/>
  <c r="F11" i="2" s="1"/>
  <c r="F12" i="2" s="1"/>
  <c r="F4" i="2"/>
  <c r="F3" i="2"/>
  <c r="F2" i="2"/>
  <c r="E3" i="2"/>
  <c r="E4" i="2"/>
  <c r="E5" i="2"/>
  <c r="E6" i="2"/>
  <c r="E7" i="2"/>
  <c r="E8" i="2"/>
  <c r="E9" i="2"/>
  <c r="E10" i="2"/>
  <c r="E11" i="2"/>
  <c r="E12" i="2"/>
  <c r="E2" i="2"/>
  <c r="D13" i="2"/>
  <c r="C3" i="2"/>
  <c r="A4" i="2" s="1"/>
  <c r="C4" i="2" s="1"/>
  <c r="A5" i="2" s="1"/>
  <c r="C5" i="2" s="1"/>
  <c r="A6" i="2" s="1"/>
  <c r="C6" i="2" s="1"/>
  <c r="A7" i="2" s="1"/>
  <c r="C7" i="2" s="1"/>
  <c r="A8" i="2" s="1"/>
  <c r="C8" i="2" s="1"/>
  <c r="A9" i="2" s="1"/>
  <c r="C9" i="2" s="1"/>
  <c r="A10" i="2" s="1"/>
  <c r="C10" i="2" s="1"/>
  <c r="A11" i="2" s="1"/>
  <c r="C11" i="2" s="1"/>
  <c r="A12" i="2" s="1"/>
  <c r="C12" i="2" s="1"/>
  <c r="A3" i="2"/>
  <c r="F2" i="1"/>
  <c r="F3" i="1"/>
  <c r="F1" i="1"/>
  <c r="D4" i="1"/>
  <c r="D1" i="1"/>
  <c r="D3" i="1"/>
  <c r="D2" i="1"/>
</calcChain>
</file>

<file path=xl/sharedStrings.xml><?xml version="1.0" encoding="utf-8"?>
<sst xmlns="http://schemas.openxmlformats.org/spreadsheetml/2006/main" count="33" uniqueCount="20">
  <si>
    <t>Median</t>
  </si>
  <si>
    <t>Modus</t>
  </si>
  <si>
    <t>Rata-Rata</t>
  </si>
  <si>
    <t>) hitung rata-rata, median, dan modus, Varians, Standar Deviasi, Kwartil, percentil 50.</t>
  </si>
  <si>
    <t>Varian</t>
  </si>
  <si>
    <t>standar dev</t>
  </si>
  <si>
    <t>kwartil</t>
  </si>
  <si>
    <t>Percentil</t>
  </si>
  <si>
    <t>-</t>
  </si>
  <si>
    <t>Frekuensi</t>
  </si>
  <si>
    <t>Xi</t>
  </si>
  <si>
    <t>Frekuensi komlatif</t>
  </si>
  <si>
    <t>lower Boundary</t>
  </si>
  <si>
    <t>fiXi</t>
  </si>
  <si>
    <t>Frekuensi (fi)</t>
  </si>
  <si>
    <t>Mean</t>
  </si>
  <si>
    <t>LB</t>
  </si>
  <si>
    <t>n</t>
  </si>
  <si>
    <t>Fmed</t>
  </si>
  <si>
    <t>Fkum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</si>
</sst>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BBC4-8D98-425B-95F9-DCAE31924774}">
  <dimension ref="A1:F40"/>
  <sheetViews>
    <sheetView workbookViewId="0">
      <selection activeCell="F3" sqref="F3"/>
    </sheetView>
  </sheetViews>
  <sheetFormatPr defaultRowHeight="15" x14ac:dyDescent="0.25"/>
  <cols>
    <col min="4" max="4" width="17.42578125" customWidth="1"/>
    <col min="5" max="5" width="11.28515625" bestFit="1" customWidth="1"/>
    <col min="6" max="6" width="12" bestFit="1" customWidth="1"/>
  </cols>
  <sheetData>
    <row r="1" spans="1:6" x14ac:dyDescent="0.25">
      <c r="A1">
        <v>35</v>
      </c>
      <c r="C1" t="s">
        <v>2</v>
      </c>
      <c r="D1">
        <f>AVERAGE(A1:A40)</f>
        <v>75.25</v>
      </c>
      <c r="E1" t="s">
        <v>5</v>
      </c>
      <c r="F1">
        <f>_xlfn.STDEV.P(A1:A40)</f>
        <v>13.987047579814691</v>
      </c>
    </row>
    <row r="2" spans="1:6" x14ac:dyDescent="0.25">
      <c r="A2">
        <v>48</v>
      </c>
      <c r="C2" t="s">
        <v>0</v>
      </c>
      <c r="D2">
        <f>MEDIAN(A1:A40)</f>
        <v>75</v>
      </c>
      <c r="E2" t="s">
        <v>6</v>
      </c>
      <c r="F2">
        <f>QUARTILE(A1:A40,)</f>
        <v>35</v>
      </c>
    </row>
    <row r="3" spans="1:6" x14ac:dyDescent="0.25">
      <c r="A3">
        <v>49</v>
      </c>
      <c r="C3" t="s">
        <v>1</v>
      </c>
      <c r="D3">
        <f>_xlfn.MODE.SNGL(A1:A40)</f>
        <v>70</v>
      </c>
      <c r="E3" t="s">
        <v>7</v>
      </c>
      <c r="F3" t="e">
        <f>PERCENTILE(A1:A40,50)</f>
        <v>#NUM!</v>
      </c>
    </row>
    <row r="4" spans="1:6" x14ac:dyDescent="0.25">
      <c r="A4">
        <v>51</v>
      </c>
      <c r="C4" t="s">
        <v>4</v>
      </c>
      <c r="D4">
        <f>_xlfn.VAR.P(A1:A40)</f>
        <v>195.63749999999999</v>
      </c>
    </row>
    <row r="5" spans="1:6" x14ac:dyDescent="0.25">
      <c r="A5">
        <v>60</v>
      </c>
      <c r="C5" t="s">
        <v>3</v>
      </c>
    </row>
    <row r="6" spans="1:6" x14ac:dyDescent="0.25">
      <c r="A6">
        <v>61</v>
      </c>
    </row>
    <row r="7" spans="1:6" x14ac:dyDescent="0.25">
      <c r="A7">
        <v>63</v>
      </c>
    </row>
    <row r="8" spans="1:6" x14ac:dyDescent="0.25">
      <c r="A8">
        <v>63</v>
      </c>
    </row>
    <row r="9" spans="1:6" x14ac:dyDescent="0.25">
      <c r="A9">
        <v>68</v>
      </c>
    </row>
    <row r="10" spans="1:6" x14ac:dyDescent="0.25">
      <c r="A10">
        <v>70</v>
      </c>
    </row>
    <row r="11" spans="1:6" x14ac:dyDescent="0.25">
      <c r="A11">
        <v>70</v>
      </c>
    </row>
    <row r="12" spans="1:6" x14ac:dyDescent="0.25">
      <c r="A12">
        <v>70</v>
      </c>
    </row>
    <row r="13" spans="1:6" x14ac:dyDescent="0.25">
      <c r="A13">
        <v>70</v>
      </c>
    </row>
    <row r="14" spans="1:6" x14ac:dyDescent="0.25">
      <c r="A14">
        <v>71</v>
      </c>
    </row>
    <row r="15" spans="1:6" x14ac:dyDescent="0.25">
      <c r="A15">
        <v>71</v>
      </c>
    </row>
    <row r="16" spans="1:6" x14ac:dyDescent="0.25">
      <c r="A16">
        <v>72</v>
      </c>
    </row>
    <row r="17" spans="1:1" x14ac:dyDescent="0.25">
      <c r="A17">
        <v>72</v>
      </c>
    </row>
    <row r="18" spans="1:1" x14ac:dyDescent="0.25">
      <c r="A18">
        <v>73</v>
      </c>
    </row>
    <row r="19" spans="1:1" x14ac:dyDescent="0.25">
      <c r="A19">
        <v>74</v>
      </c>
    </row>
    <row r="20" spans="1:1" x14ac:dyDescent="0.25">
      <c r="A20">
        <v>74</v>
      </c>
    </row>
    <row r="21" spans="1:1" x14ac:dyDescent="0.25">
      <c r="A21">
        <v>76</v>
      </c>
    </row>
    <row r="22" spans="1:1" x14ac:dyDescent="0.25">
      <c r="A22">
        <v>76</v>
      </c>
    </row>
    <row r="23" spans="1:1" x14ac:dyDescent="0.25">
      <c r="A23">
        <v>79</v>
      </c>
    </row>
    <row r="24" spans="1:1" x14ac:dyDescent="0.25">
      <c r="A24">
        <v>80</v>
      </c>
    </row>
    <row r="25" spans="1:1" x14ac:dyDescent="0.25">
      <c r="A25">
        <v>80</v>
      </c>
    </row>
    <row r="26" spans="1:1" x14ac:dyDescent="0.25">
      <c r="A26">
        <v>82</v>
      </c>
    </row>
    <row r="27" spans="1:1" x14ac:dyDescent="0.25">
      <c r="A27">
        <v>82</v>
      </c>
    </row>
    <row r="28" spans="1:1" x14ac:dyDescent="0.25">
      <c r="A28">
        <v>83</v>
      </c>
    </row>
    <row r="29" spans="1:1" x14ac:dyDescent="0.25">
      <c r="A29">
        <v>84</v>
      </c>
    </row>
    <row r="30" spans="1:1" x14ac:dyDescent="0.25">
      <c r="A30">
        <v>85</v>
      </c>
    </row>
    <row r="31" spans="1:1" x14ac:dyDescent="0.25">
      <c r="A31">
        <v>88</v>
      </c>
    </row>
    <row r="32" spans="1:1" x14ac:dyDescent="0.25">
      <c r="A32">
        <v>88</v>
      </c>
    </row>
    <row r="33" spans="1:1" x14ac:dyDescent="0.25">
      <c r="A33">
        <v>90</v>
      </c>
    </row>
    <row r="34" spans="1:1" x14ac:dyDescent="0.25">
      <c r="A34">
        <v>90</v>
      </c>
    </row>
    <row r="35" spans="1:1" x14ac:dyDescent="0.25">
      <c r="A35">
        <v>91</v>
      </c>
    </row>
    <row r="36" spans="1:1" x14ac:dyDescent="0.25">
      <c r="A36">
        <v>92</v>
      </c>
    </row>
    <row r="37" spans="1:1" x14ac:dyDescent="0.25">
      <c r="A37">
        <v>92</v>
      </c>
    </row>
    <row r="38" spans="1:1" x14ac:dyDescent="0.25">
      <c r="A38">
        <v>93</v>
      </c>
    </row>
    <row r="39" spans="1:1" x14ac:dyDescent="0.25">
      <c r="A39">
        <v>95</v>
      </c>
    </row>
    <row r="40" spans="1:1" x14ac:dyDescent="0.25">
      <c r="A40">
        <v>99</v>
      </c>
    </row>
  </sheetData>
  <sortState xmlns:xlrd2="http://schemas.microsoft.com/office/spreadsheetml/2017/richdata2" ref="A1:A41">
    <sortCondition ref="A1:A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61C9-E089-4C75-A2C3-EC4B2E01FD50}">
  <dimension ref="A1:H21"/>
  <sheetViews>
    <sheetView tabSelected="1" workbookViewId="0">
      <selection activeCell="D25" sqref="D25"/>
    </sheetView>
  </sheetViews>
  <sheetFormatPr defaultRowHeight="15" x14ac:dyDescent="0.25"/>
  <cols>
    <col min="1" max="3" width="3" bestFit="1" customWidth="1"/>
    <col min="4" max="4" width="12.28515625" bestFit="1" customWidth="1"/>
    <col min="6" max="6" width="10.140625" customWidth="1"/>
  </cols>
  <sheetData>
    <row r="1" spans="1:8" ht="29.25" customHeight="1" x14ac:dyDescent="0.25">
      <c r="A1" s="3" t="s">
        <v>9</v>
      </c>
      <c r="B1" s="3"/>
      <c r="C1" s="3"/>
      <c r="D1" t="s">
        <v>14</v>
      </c>
      <c r="E1" t="s">
        <v>10</v>
      </c>
      <c r="F1" s="4" t="s">
        <v>11</v>
      </c>
      <c r="G1" s="4" t="s">
        <v>12</v>
      </c>
      <c r="H1" t="s">
        <v>13</v>
      </c>
    </row>
    <row r="2" spans="1:8" x14ac:dyDescent="0.25">
      <c r="A2">
        <v>40</v>
      </c>
      <c r="B2" s="1" t="s">
        <v>8</v>
      </c>
      <c r="C2">
        <v>44</v>
      </c>
      <c r="D2" s="2">
        <v>3</v>
      </c>
      <c r="E2">
        <f>(A2+C2)/2</f>
        <v>42</v>
      </c>
      <c r="F2">
        <f>D2</f>
        <v>3</v>
      </c>
      <c r="G2">
        <f>A2-0.5</f>
        <v>39.5</v>
      </c>
      <c r="H2">
        <f>D2*E2</f>
        <v>126</v>
      </c>
    </row>
    <row r="3" spans="1:8" x14ac:dyDescent="0.25">
      <c r="A3">
        <f>C2+1</f>
        <v>45</v>
      </c>
      <c r="B3" s="1" t="s">
        <v>8</v>
      </c>
      <c r="C3">
        <f>A3+4</f>
        <v>49</v>
      </c>
      <c r="D3" s="2">
        <v>4</v>
      </c>
      <c r="E3">
        <f t="shared" ref="E3:E12" si="0">(A3+C3)/2</f>
        <v>47</v>
      </c>
      <c r="F3">
        <f>F2+D3</f>
        <v>7</v>
      </c>
      <c r="G3">
        <f t="shared" ref="G3:G13" si="1">A3-0.5</f>
        <v>44.5</v>
      </c>
      <c r="H3">
        <f t="shared" ref="H3:H12" si="2">D3*E3</f>
        <v>188</v>
      </c>
    </row>
    <row r="4" spans="1:8" x14ac:dyDescent="0.25">
      <c r="A4">
        <f>C3+1</f>
        <v>50</v>
      </c>
      <c r="B4" s="1" t="s">
        <v>8</v>
      </c>
      <c r="C4">
        <f>A4+4</f>
        <v>54</v>
      </c>
      <c r="D4" s="2">
        <v>6</v>
      </c>
      <c r="E4">
        <f t="shared" si="0"/>
        <v>52</v>
      </c>
      <c r="F4">
        <f>F3+D4</f>
        <v>13</v>
      </c>
      <c r="G4">
        <f t="shared" si="1"/>
        <v>49.5</v>
      </c>
      <c r="H4">
        <f t="shared" si="2"/>
        <v>312</v>
      </c>
    </row>
    <row r="5" spans="1:8" x14ac:dyDescent="0.25">
      <c r="A5">
        <f>C4+1</f>
        <v>55</v>
      </c>
      <c r="B5" s="1" t="s">
        <v>8</v>
      </c>
      <c r="C5">
        <f>A5+4</f>
        <v>59</v>
      </c>
      <c r="D5" s="2">
        <v>8</v>
      </c>
      <c r="E5">
        <f t="shared" si="0"/>
        <v>57</v>
      </c>
      <c r="F5">
        <f>F4+D5</f>
        <v>21</v>
      </c>
      <c r="G5">
        <f t="shared" si="1"/>
        <v>54.5</v>
      </c>
      <c r="H5">
        <f t="shared" si="2"/>
        <v>456</v>
      </c>
    </row>
    <row r="6" spans="1:8" x14ac:dyDescent="0.25">
      <c r="A6">
        <f>C5+1</f>
        <v>60</v>
      </c>
      <c r="B6" s="1" t="s">
        <v>8</v>
      </c>
      <c r="C6">
        <f>A6+4</f>
        <v>64</v>
      </c>
      <c r="D6" s="2">
        <v>10</v>
      </c>
      <c r="E6">
        <f t="shared" si="0"/>
        <v>62</v>
      </c>
      <c r="F6">
        <f t="shared" ref="F5:F12" si="3">F5+D6</f>
        <v>31</v>
      </c>
      <c r="G6">
        <f t="shared" si="1"/>
        <v>59.5</v>
      </c>
      <c r="H6">
        <f t="shared" si="2"/>
        <v>620</v>
      </c>
    </row>
    <row r="7" spans="1:8" x14ac:dyDescent="0.25">
      <c r="A7" s="5">
        <f>C6+1</f>
        <v>65</v>
      </c>
      <c r="B7" s="6" t="s">
        <v>8</v>
      </c>
      <c r="C7" s="5">
        <f>A7+4</f>
        <v>69</v>
      </c>
      <c r="D7" s="2">
        <v>11</v>
      </c>
      <c r="E7">
        <f t="shared" si="0"/>
        <v>67</v>
      </c>
      <c r="F7">
        <f t="shared" si="3"/>
        <v>42</v>
      </c>
      <c r="G7" s="5">
        <f t="shared" si="1"/>
        <v>64.5</v>
      </c>
      <c r="H7">
        <f t="shared" si="2"/>
        <v>737</v>
      </c>
    </row>
    <row r="8" spans="1:8" x14ac:dyDescent="0.25">
      <c r="A8">
        <f>C7+1</f>
        <v>70</v>
      </c>
      <c r="B8" s="1" t="s">
        <v>8</v>
      </c>
      <c r="C8">
        <f>A8+4</f>
        <v>74</v>
      </c>
      <c r="D8" s="2">
        <v>15</v>
      </c>
      <c r="E8">
        <f t="shared" si="0"/>
        <v>72</v>
      </c>
      <c r="F8">
        <f t="shared" si="3"/>
        <v>57</v>
      </c>
      <c r="G8">
        <f t="shared" si="1"/>
        <v>69.5</v>
      </c>
      <c r="H8">
        <f t="shared" si="2"/>
        <v>1080</v>
      </c>
    </row>
    <row r="9" spans="1:8" x14ac:dyDescent="0.25">
      <c r="A9">
        <f>C8+1</f>
        <v>75</v>
      </c>
      <c r="B9" s="1" t="s">
        <v>8</v>
      </c>
      <c r="C9">
        <f>A9+4</f>
        <v>79</v>
      </c>
      <c r="D9" s="2">
        <v>6</v>
      </c>
      <c r="E9">
        <f t="shared" si="0"/>
        <v>77</v>
      </c>
      <c r="F9">
        <f t="shared" si="3"/>
        <v>63</v>
      </c>
      <c r="G9">
        <f t="shared" si="1"/>
        <v>74.5</v>
      </c>
      <c r="H9">
        <f t="shared" si="2"/>
        <v>462</v>
      </c>
    </row>
    <row r="10" spans="1:8" x14ac:dyDescent="0.25">
      <c r="A10">
        <f>C9+1</f>
        <v>80</v>
      </c>
      <c r="B10" s="1" t="s">
        <v>8</v>
      </c>
      <c r="C10">
        <f>A10+4</f>
        <v>84</v>
      </c>
      <c r="D10" s="2">
        <v>4</v>
      </c>
      <c r="E10">
        <f t="shared" si="0"/>
        <v>82</v>
      </c>
      <c r="F10">
        <f t="shared" si="3"/>
        <v>67</v>
      </c>
      <c r="G10">
        <f t="shared" si="1"/>
        <v>79.5</v>
      </c>
      <c r="H10">
        <f t="shared" si="2"/>
        <v>328</v>
      </c>
    </row>
    <row r="11" spans="1:8" x14ac:dyDescent="0.25">
      <c r="A11">
        <f>C10+1</f>
        <v>85</v>
      </c>
      <c r="B11" s="1" t="s">
        <v>8</v>
      </c>
      <c r="C11">
        <f>A11+4</f>
        <v>89</v>
      </c>
      <c r="D11" s="2">
        <v>2</v>
      </c>
      <c r="E11">
        <f t="shared" si="0"/>
        <v>87</v>
      </c>
      <c r="F11">
        <f t="shared" si="3"/>
        <v>69</v>
      </c>
      <c r="G11">
        <f t="shared" si="1"/>
        <v>84.5</v>
      </c>
      <c r="H11">
        <f t="shared" si="2"/>
        <v>174</v>
      </c>
    </row>
    <row r="12" spans="1:8" x14ac:dyDescent="0.25">
      <c r="A12">
        <f>C11+1</f>
        <v>90</v>
      </c>
      <c r="B12" s="1" t="s">
        <v>8</v>
      </c>
      <c r="C12">
        <f>A12+4</f>
        <v>94</v>
      </c>
      <c r="D12" s="2">
        <v>2</v>
      </c>
      <c r="E12">
        <f t="shared" si="0"/>
        <v>92</v>
      </c>
      <c r="F12">
        <f t="shared" si="3"/>
        <v>71</v>
      </c>
      <c r="G12">
        <f t="shared" si="1"/>
        <v>89.5</v>
      </c>
      <c r="H12">
        <f t="shared" si="2"/>
        <v>184</v>
      </c>
    </row>
    <row r="13" spans="1:8" x14ac:dyDescent="0.25">
      <c r="D13">
        <f>SUM(D2:D12)</f>
        <v>71</v>
      </c>
      <c r="H13">
        <f>SUM(H2:H12)</f>
        <v>4667</v>
      </c>
    </row>
    <row r="15" spans="1:8" x14ac:dyDescent="0.25">
      <c r="D15" t="s">
        <v>15</v>
      </c>
      <c r="E15">
        <f>H13/D13</f>
        <v>65.732394366197184</v>
      </c>
    </row>
    <row r="16" spans="1:8" x14ac:dyDescent="0.25">
      <c r="D16" t="s">
        <v>0</v>
      </c>
      <c r="E16" t="s">
        <v>16</v>
      </c>
      <c r="F16">
        <v>64.5</v>
      </c>
    </row>
    <row r="17" spans="4:6" x14ac:dyDescent="0.25">
      <c r="E17" t="s">
        <v>17</v>
      </c>
      <c r="F17">
        <v>71</v>
      </c>
    </row>
    <row r="18" spans="4:6" x14ac:dyDescent="0.25">
      <c r="E18" t="s">
        <v>19</v>
      </c>
      <c r="F18">
        <v>31</v>
      </c>
    </row>
    <row r="19" spans="4:6" x14ac:dyDescent="0.25">
      <c r="E19" t="s">
        <v>18</v>
      </c>
      <c r="F19">
        <v>11</v>
      </c>
    </row>
    <row r="20" spans="4:6" x14ac:dyDescent="0.25">
      <c r="D20" t="s">
        <v>0</v>
      </c>
      <c r="E20">
        <f>F16+((F17/2-F18)/F19)*4</f>
        <v>66.13636363636364</v>
      </c>
    </row>
    <row r="21" spans="4:6" x14ac:dyDescent="0.25">
      <c r="D21" t="s">
        <v>1</v>
      </c>
      <c r="E21">
        <f>F16+(10)</f>
        <v>74.5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 RIDWAN</dc:creator>
  <cp:lastModifiedBy>ASEP RIDWAN</cp:lastModifiedBy>
  <dcterms:created xsi:type="dcterms:W3CDTF">2024-10-02T02:50:02Z</dcterms:created>
  <dcterms:modified xsi:type="dcterms:W3CDTF">2024-10-03T10:02:21Z</dcterms:modified>
</cp:coreProperties>
</file>