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WORKING\Unpam\MTI\Mata Kuliah\Modul audit dan Tata Kelola TI\COBIT eBook\cobit-2019-design-toolkit_tkt_eng_0222\"/>
    </mc:Choice>
  </mc:AlternateContent>
  <xr:revisionPtr revIDLastSave="0" documentId="13_ncr:1_{08AB22BD-F210-45D5-B7C8-EAB561D7D2DB}" xr6:coauthVersionLast="47" xr6:coauthVersionMax="47" xr10:uidLastSave="{00000000-0000-0000-0000-000000000000}"/>
  <bookViews>
    <workbookView xWindow="-108" yWindow="-108" windowWidth="23256" windowHeight="12456" tabRatio="673" activeTab="8" xr2:uid="{21D6200F-DB24-4846-89A4-2FC6C1C2A2F7}"/>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3" i="52"/>
  <c r="J25" i="52" s="1"/>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D46" i="48" s="1"/>
  <c r="B42" i="48"/>
  <c r="D42" i="48" s="1"/>
  <c r="B34" i="48"/>
  <c r="B69" i="48"/>
  <c r="B65" i="48"/>
  <c r="B61" i="48"/>
  <c r="B57" i="48"/>
  <c r="B53" i="48"/>
  <c r="B49" i="48"/>
  <c r="B45" i="48"/>
  <c r="B41" i="48"/>
  <c r="B37" i="48"/>
  <c r="B33" i="48"/>
  <c r="B67" i="48"/>
  <c r="D67" i="48" s="1"/>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D67" i="45" s="1"/>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D55" i="44" s="1"/>
  <c r="B47" i="44"/>
  <c r="B43" i="44"/>
  <c r="B35" i="44"/>
  <c r="B31" i="44"/>
  <c r="B66" i="44"/>
  <c r="B62" i="44"/>
  <c r="B58" i="44"/>
  <c r="B54" i="44"/>
  <c r="B50" i="44"/>
  <c r="B46" i="44"/>
  <c r="B42" i="44"/>
  <c r="B38" i="44"/>
  <c r="B34" i="44"/>
  <c r="B30" i="44"/>
  <c r="B65" i="44"/>
  <c r="B61" i="44"/>
  <c r="B57" i="44"/>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57" i="44" l="1"/>
  <c r="D33" i="44"/>
  <c r="M11" i="2" s="1"/>
  <c r="D41" i="44"/>
  <c r="M19" i="2" s="1"/>
  <c r="D53" i="44"/>
  <c r="M31" i="2" s="1"/>
  <c r="D42" i="52"/>
  <c r="E17" i="2" s="1"/>
  <c r="D46" i="52"/>
  <c r="E21" i="2" s="1"/>
  <c r="D38" i="52"/>
  <c r="E13" i="2" s="1"/>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D45" i="48"/>
  <c r="K19" i="2" s="1"/>
  <c r="D61" i="48"/>
  <c r="K35" i="2" s="1"/>
  <c r="D42" i="50"/>
  <c r="J18" i="2" s="1"/>
  <c r="D58" i="50"/>
  <c r="J34" i="2" s="1"/>
  <c r="D35" i="50"/>
  <c r="J11" i="2" s="1"/>
  <c r="D51" i="50"/>
  <c r="J27" i="2" s="1"/>
  <c r="D67" i="50"/>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L41" i="2"/>
  <c r="K28"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43" i="2"/>
  <c r="J6" i="2"/>
  <c r="I19" i="2"/>
  <c r="K41" i="2"/>
  <c r="K16" i="2"/>
  <c r="L9" i="2"/>
  <c r="L16" i="2"/>
  <c r="M35"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D51" i="35" s="1"/>
  <c r="B47" i="35"/>
  <c r="B43" i="35"/>
  <c r="B39" i="35"/>
  <c r="B35" i="35"/>
  <c r="B31" i="35"/>
  <c r="B27" i="35"/>
  <c r="B23" i="35"/>
  <c r="B53" i="35"/>
  <c r="B41" i="35"/>
  <c r="B33" i="35"/>
  <c r="B58" i="35"/>
  <c r="B54" i="35"/>
  <c r="B50" i="35"/>
  <c r="B46" i="35"/>
  <c r="B42" i="35"/>
  <c r="B38" i="35"/>
  <c r="B34" i="35"/>
  <c r="B30" i="35"/>
  <c r="B26" i="35"/>
  <c r="D35" i="35" l="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N35" i="2"/>
  <c r="N19" i="2"/>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D69" i="43"/>
  <c r="C44" i="2" s="1"/>
  <c r="D43" i="43"/>
  <c r="C18" i="2" s="1"/>
  <c r="D58" i="43"/>
  <c r="C33" i="2" s="1"/>
  <c r="D48" i="43"/>
  <c r="C23" i="2" s="1"/>
  <c r="D51" i="43"/>
  <c r="C26" i="2" s="1"/>
  <c r="D39" i="43"/>
  <c r="C14" i="2" s="1"/>
  <c r="D45" i="43"/>
  <c r="C20" i="2" s="1"/>
  <c r="D60" i="43"/>
  <c r="C35" i="2" s="1"/>
  <c r="D55" i="43"/>
  <c r="C30" i="2" s="1"/>
  <c r="D50" i="43"/>
  <c r="C25" i="2" s="1"/>
  <c r="D63" i="43"/>
  <c r="C38" i="2" s="1"/>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D59" i="43"/>
  <c r="C34" i="2" s="1"/>
  <c r="D57" i="43"/>
  <c r="C32" i="2" s="1"/>
  <c r="D42" i="43"/>
  <c r="C17" i="2" s="1"/>
  <c r="D38" i="43"/>
  <c r="C13" i="2" s="1"/>
  <c r="D33" i="43"/>
  <c r="C8" i="2" s="1"/>
  <c r="D47" i="43"/>
  <c r="C22" i="2" s="1"/>
  <c r="D64" i="43"/>
  <c r="C39" i="2" s="1"/>
  <c r="D67" i="43"/>
  <c r="C42" i="2" s="1"/>
  <c r="D36" i="43"/>
  <c r="C11" i="2" s="1"/>
  <c r="D46" i="43"/>
  <c r="C21" i="2" s="1"/>
  <c r="D32" i="43"/>
  <c r="C7" i="2" s="1"/>
  <c r="D62" i="43"/>
  <c r="C37" i="2" s="1"/>
  <c r="D54" i="43"/>
  <c r="C29" i="2" s="1"/>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B41" i="42"/>
  <c r="B25" i="42"/>
  <c r="D25" i="42" s="1"/>
  <c r="B48" i="42"/>
  <c r="B32" i="42"/>
  <c r="B55" i="42"/>
  <c r="B39" i="42"/>
  <c r="B23" i="42"/>
  <c r="B46" i="42"/>
  <c r="B30" i="42"/>
  <c r="D30" i="42" s="1"/>
  <c r="B47" i="42"/>
  <c r="B61" i="42"/>
  <c r="D61" i="42" s="1"/>
  <c r="B29" i="42"/>
  <c r="D29" i="42" s="1"/>
  <c r="B36" i="42"/>
  <c r="D36" i="42" s="1"/>
  <c r="B59" i="42"/>
  <c r="B27" i="42"/>
  <c r="B34" i="42"/>
  <c r="B53" i="42"/>
  <c r="B37" i="42"/>
  <c r="B60" i="42"/>
  <c r="B44" i="42"/>
  <c r="B28" i="42"/>
  <c r="B51" i="42"/>
  <c r="D51" i="42" s="1"/>
  <c r="B35" i="42"/>
  <c r="B58" i="42"/>
  <c r="D58" i="42" s="1"/>
  <c r="B42" i="42"/>
  <c r="B26" i="42"/>
  <c r="B49" i="42"/>
  <c r="B40" i="42"/>
  <c r="D40" i="42" s="1"/>
  <c r="B31" i="42"/>
  <c r="D31" i="42" s="1"/>
  <c r="B38" i="42"/>
  <c r="D38" i="42" s="1"/>
  <c r="B33" i="42"/>
  <c r="D33" i="42" s="1"/>
  <c r="B56" i="42"/>
  <c r="B24" i="42"/>
  <c r="B54" i="42"/>
  <c r="B45" i="42"/>
  <c r="B52" i="42"/>
  <c r="D52" i="42" s="1"/>
  <c r="B43" i="42"/>
  <c r="B50" i="42"/>
  <c r="D50" i="42" s="1"/>
  <c r="D32" i="42" l="1"/>
  <c r="B16" i="2" s="1"/>
  <c r="P16" i="2" s="1"/>
  <c r="D49" i="42"/>
  <c r="B33" i="2" s="1"/>
  <c r="P33" i="2" s="1"/>
  <c r="D44" i="42"/>
  <c r="D26" i="42"/>
  <c r="D37" i="42"/>
  <c r="B21" i="2" s="1"/>
  <c r="D53" i="42"/>
  <c r="B37" i="2" s="1"/>
  <c r="P37" i="2" s="1"/>
  <c r="D34" i="42"/>
  <c r="B18" i="2" s="1"/>
  <c r="P18" i="2" s="1"/>
  <c r="D46" i="42"/>
  <c r="B30" i="2" s="1"/>
  <c r="P30" i="2" s="1"/>
  <c r="D59" i="42"/>
  <c r="B43" i="2" s="1"/>
  <c r="P43" i="2" s="1"/>
  <c r="D39" i="42"/>
  <c r="D43" i="42"/>
  <c r="B27" i="2" s="1"/>
  <c r="P27" i="2" s="1"/>
  <c r="D28" i="42"/>
  <c r="B12" i="2" s="1"/>
  <c r="P12" i="2" s="1"/>
  <c r="D55" i="42"/>
  <c r="B39" i="2" s="1"/>
  <c r="P39" i="2" s="1"/>
  <c r="D47" i="42"/>
  <c r="D56" i="42"/>
  <c r="D57" i="42"/>
  <c r="D35" i="42"/>
  <c r="D27" i="42"/>
  <c r="D54" i="42"/>
  <c r="D23" i="42"/>
  <c r="B7" i="2" s="1"/>
  <c r="P7" i="2" s="1"/>
  <c r="D42" i="42"/>
  <c r="B26" i="2" s="1"/>
  <c r="P26" i="2" s="1"/>
  <c r="D41" i="42"/>
  <c r="B25" i="2" s="1"/>
  <c r="P25" i="2" s="1"/>
  <c r="D24" i="42"/>
  <c r="B8" i="2" s="1"/>
  <c r="P8" i="2" s="1"/>
  <c r="D45" i="42"/>
  <c r="B29" i="2" s="1"/>
  <c r="P29" i="2" s="1"/>
  <c r="D60" i="42"/>
  <c r="B44" i="2" s="1"/>
  <c r="P44" i="2" s="1"/>
  <c r="D48" i="42"/>
  <c r="B9" i="2"/>
  <c r="B10" i="2"/>
  <c r="B14" i="2"/>
  <c r="P14" i="2" s="1"/>
  <c r="B40" i="2"/>
  <c r="P40" i="2" s="1"/>
  <c r="B28" i="2"/>
  <c r="P28" i="2" s="1"/>
  <c r="B11" i="2"/>
  <c r="P11" i="2" s="1"/>
  <c r="B45" i="2"/>
  <c r="P45" i="2" s="1"/>
  <c r="B15" i="2"/>
  <c r="P15" i="2" s="1"/>
  <c r="B36" i="2"/>
  <c r="P36" i="2" s="1"/>
  <c r="B24" i="2"/>
  <c r="P24" i="2" s="1"/>
  <c r="B13" i="2"/>
  <c r="P13" i="2" s="1"/>
  <c r="B34" i="2"/>
  <c r="P34" i="2" s="1"/>
  <c r="B22" i="2"/>
  <c r="P22" i="2" s="1"/>
  <c r="B17" i="2"/>
  <c r="P17" i="2" s="1"/>
  <c r="B19" i="2"/>
  <c r="P19"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<sst xmlns="http://schemas.openxmlformats.org/spreadsheetml/2006/main" count="1436" uniqueCount="383">
  <si>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t>DF1</t>
  </si>
  <si>
    <t>DF4</t>
  </si>
  <si>
    <t>DF5</t>
  </si>
  <si>
    <t>DF6</t>
  </si>
  <si>
    <t>DF7</t>
  </si>
  <si>
    <t>DF8</t>
  </si>
  <si>
    <t>DF9</t>
  </si>
  <si>
    <t>DF10</t>
  </si>
  <si>
    <t>APO10</t>
  </si>
  <si>
    <t>APO11</t>
  </si>
  <si>
    <t>APO12</t>
  </si>
  <si>
    <t>APO13</t>
  </si>
  <si>
    <t>APO14</t>
  </si>
  <si>
    <t>BAI10</t>
  </si>
  <si>
    <t>BAI11</t>
  </si>
  <si>
    <t>Growth/Acquisition</t>
  </si>
  <si>
    <t>Innovation/Differentiation</t>
  </si>
  <si>
    <t>Cost Leadership</t>
  </si>
  <si>
    <t>Client Service/Stability</t>
  </si>
  <si>
    <t>EG01</t>
  </si>
  <si>
    <t>Agile portfolio of competitive products and services</t>
  </si>
  <si>
    <t>EG02</t>
  </si>
  <si>
    <t xml:space="preserve">Managed business risks </t>
  </si>
  <si>
    <t>EG03</t>
  </si>
  <si>
    <t>Compliance with external laws and regulations</t>
  </si>
  <si>
    <t>EG04</t>
  </si>
  <si>
    <t>Transparency and accuracy of financial information</t>
  </si>
  <si>
    <t>EG05</t>
  </si>
  <si>
    <t>Customer-oriented service culture</t>
  </si>
  <si>
    <t>EG06</t>
  </si>
  <si>
    <t>Business service continuity and availability</t>
  </si>
  <si>
    <t>EG07</t>
  </si>
  <si>
    <t xml:space="preserve">Quality of management information </t>
  </si>
  <si>
    <t>EG08</t>
  </si>
  <si>
    <t>Optimization of internal business process functionality</t>
  </si>
  <si>
    <t>EG09</t>
  </si>
  <si>
    <t>Optimization of business process costs</t>
  </si>
  <si>
    <t>EG10</t>
  </si>
  <si>
    <t>Staff skills, motivation and productivity</t>
  </si>
  <si>
    <t>EG11</t>
  </si>
  <si>
    <t>Compliance with internal policies</t>
  </si>
  <si>
    <t>EG12</t>
  </si>
  <si>
    <t>Managed business transformation programs</t>
  </si>
  <si>
    <t>EG13</t>
  </si>
  <si>
    <t>Product and business innovation</t>
  </si>
  <si>
    <t>Enterprise Strategy</t>
  </si>
  <si>
    <t>Stdev</t>
  </si>
  <si>
    <t>Growth / Acquisition</t>
  </si>
  <si>
    <t>Innovation / Differentiation</t>
  </si>
  <si>
    <t>Client Service / Stability</t>
  </si>
  <si>
    <t>Score</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</si>
  <si>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</si>
  <si>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</si>
  <si>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</si>
  <si>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</si>
  <si>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</si>
  <si>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</si>
  <si>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</si>
  <si>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</si>
  <si>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</si>
  <si>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</si>
  <si>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</si>
  <si>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</si>
  <si>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</si>
  <si>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</si>
  <si>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</si>
  <si>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</si>
  <si>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</si>
  <si>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</si>
  <si>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</si>
  <si>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</si>
  <si>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</si>
  <si>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Quality of IT Management Information</t>
  </si>
  <si>
    <t>IT compliance with internal policies</t>
  </si>
  <si>
    <t>Competent and motivated staff with mutual understanding of technology and business.</t>
  </si>
  <si>
    <t>Knowledge, expertise and initiatives for business innovation</t>
  </si>
  <si>
    <t>Portfolio of agile and competitive products and services</t>
  </si>
  <si>
    <t xml:space="preserve">Accuracy (Quality?) of Management Information </t>
  </si>
  <si>
    <t>Mapping Table AG-GMO</t>
  </si>
  <si>
    <t>EDM01</t>
  </si>
  <si>
    <t>EDM02</t>
  </si>
  <si>
    <t>EDM03</t>
  </si>
  <si>
    <t>EDM04</t>
  </si>
  <si>
    <t>EDM05</t>
  </si>
  <si>
    <t>APO01</t>
  </si>
  <si>
    <t>APO02</t>
  </si>
  <si>
    <t>APO03</t>
  </si>
  <si>
    <t>APO04</t>
  </si>
  <si>
    <t>APO05</t>
  </si>
  <si>
    <t>APO06</t>
  </si>
  <si>
    <t>APO07</t>
  </si>
  <si>
    <t>APO08</t>
  </si>
  <si>
    <t>APO09</t>
  </si>
  <si>
    <t>BAI01</t>
  </si>
  <si>
    <t>BAI02</t>
  </si>
  <si>
    <t>BAI03</t>
  </si>
  <si>
    <t>BAI04</t>
  </si>
  <si>
    <t>BAI05</t>
  </si>
  <si>
    <t>BAI06</t>
  </si>
  <si>
    <t>BAI07</t>
  </si>
  <si>
    <t>BAI08</t>
  </si>
  <si>
    <t>BAI09</t>
  </si>
  <si>
    <t>DSS01</t>
  </si>
  <si>
    <t>DSS02</t>
  </si>
  <si>
    <t>DSS03</t>
  </si>
  <si>
    <t>DSS04</t>
  </si>
  <si>
    <t>DSS05</t>
  </si>
  <si>
    <t>DSS06</t>
  </si>
  <si>
    <t>MEA01</t>
  </si>
  <si>
    <t>MEA02</t>
  </si>
  <si>
    <t>MEA03</t>
  </si>
  <si>
    <t>MEA04</t>
  </si>
  <si>
    <t>Ensured Governance Framework Setting &amp; Maintenance</t>
  </si>
  <si>
    <t>Ensured Benefits Delivery</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</si>
  <si>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</si>
  <si>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</si>
  <si>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</si>
  <si>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</si>
  <si>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</si>
  <si>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</si>
  <si>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</si>
  <si>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</si>
  <si>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</si>
  <si>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</si>
  <si>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</si>
  <si>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</si>
  <si>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</si>
  <si>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</si>
  <si>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</si>
  <si>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Requirements Definition</t>
  </si>
  <si>
    <t>Managed Availability &amp; Capacity</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</si>
  <si>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</si>
  <si>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</si>
  <si>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</si>
  <si>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</si>
  <si>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</si>
  <si>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</si>
  <si>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</si>
  <si>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</si>
  <si>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</si>
  <si>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</si>
  <si>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</si>
  <si>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</si>
  <si>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</si>
  <si>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</si>
  <si>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</si>
  <si>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</si>
  <si>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</si>
  <si>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Baseline</t>
  </si>
  <si>
    <t>Imp®</t>
  </si>
  <si>
    <t>Industrial Action</t>
  </si>
  <si>
    <t>Environmental</t>
  </si>
  <si>
    <t>Enterprise Goals</t>
  </si>
  <si>
    <t>Size</t>
  </si>
  <si>
    <t xml:space="preserve">Service delivery problems by the IT outsourcer(s) </t>
  </si>
  <si>
    <t>Regular audit findings or other assessment reports about poor IT performance or reported IT quality or service problems</t>
  </si>
  <si>
    <t>Insufficient IT resources, staff with inadequate skills or staff burnout / dissatisfaction</t>
  </si>
  <si>
    <t xml:space="preserve"> IT-enabled changes or projects frequently failing to meet business needs and delivered late or over budget</t>
  </si>
  <si>
    <t>Regular issues with data quality and integration of data across various sources </t>
  </si>
  <si>
    <t>Insufficient IT resources, staff with inadequate skills or staff burnout/dissatisfaction</t>
  </si>
  <si>
    <t>Threat Landscape</t>
  </si>
  <si>
    <t>High</t>
  </si>
  <si>
    <t>Normal</t>
  </si>
  <si>
    <t>Compliance Req's</t>
  </si>
  <si>
    <t>Low</t>
  </si>
  <si>
    <t>Role of IT</t>
  </si>
  <si>
    <t>IT Implementation Methods</t>
  </si>
  <si>
    <t>Value</t>
  </si>
  <si>
    <t>Average</t>
  </si>
  <si>
    <t>Correction Factor</t>
  </si>
  <si>
    <t>Support</t>
  </si>
  <si>
    <t>Factory</t>
  </si>
  <si>
    <t>Turnaround</t>
  </si>
  <si>
    <t>Strategic</t>
  </si>
  <si>
    <t>Outsourcing</t>
  </si>
  <si>
    <t>Cloud</t>
  </si>
  <si>
    <t>Insourcing</t>
  </si>
  <si>
    <t>Importance (100%)</t>
  </si>
  <si>
    <t>Agile</t>
  </si>
  <si>
    <t>DevOps</t>
  </si>
  <si>
    <t>Traditional</t>
  </si>
  <si>
    <t>First Mover</t>
  </si>
  <si>
    <t>Follower</t>
  </si>
  <si>
    <t>Weight</t>
  </si>
  <si>
    <t>Importance (1-5)</t>
  </si>
  <si>
    <t>Risk Scenario Category</t>
  </si>
  <si>
    <t>Risk Rating</t>
  </si>
  <si>
    <t>Likelihood (1-5)</t>
  </si>
  <si>
    <t>Impact 
(1-5)</t>
  </si>
  <si>
    <t>Importance
 (1-3)</t>
  </si>
  <si>
    <t>Very High Risk</t>
  </si>
  <si>
    <t>High Risk</t>
  </si>
  <si>
    <t>Normal Risk</t>
  </si>
  <si>
    <t>Low Risk</t>
  </si>
  <si>
    <t>No Issue</t>
  </si>
  <si>
    <t>Issue</t>
  </si>
  <si>
    <t>Serious Issue</t>
  </si>
  <si>
    <t>Baseline Score</t>
  </si>
  <si>
    <t>Relative Importance</t>
  </si>
  <si>
    <t>Input Section</t>
  </si>
  <si>
    <t>Output Section</t>
  </si>
  <si>
    <t>Importance 
(1-5)</t>
  </si>
  <si>
    <t>Governance / Management Objective</t>
  </si>
  <si>
    <t>Terms &amp; Definitions</t>
  </si>
  <si>
    <t>Sheet</t>
  </si>
  <si>
    <t>User Action Required</t>
  </si>
  <si>
    <t>[Optional] Enter values between 1 and 5 expressing the importance or relevance of each of the given generic enterprise strategies for the user enterprise</t>
  </si>
  <si>
    <t>Description</t>
  </si>
  <si>
    <t>Canvas</t>
  </si>
  <si>
    <t>Step 2: Determine the initial scope of the Governance System</t>
  </si>
  <si>
    <t>Step 3: Refine the scope of the Governance System</t>
  </si>
  <si>
    <t>Step 4: Conclude the Scope of the Governance System</t>
  </si>
  <si>
    <t>Reason</t>
  </si>
  <si>
    <t>Chart 1</t>
  </si>
  <si>
    <t>Chart 2</t>
  </si>
  <si>
    <t>The output section of this sheet contains the calculated relative importance of each of the 40 COBIT 2019 Governance and Management Objectives</t>
  </si>
  <si>
    <t>DF2</t>
  </si>
  <si>
    <t>DF3</t>
  </si>
  <si>
    <t>IT Investment Decision Making, Portfolio Definition &amp; Maintenance</t>
  </si>
  <si>
    <t>IT Cost &amp; Oversight</t>
  </si>
  <si>
    <t>IT Expertise, Skills &amp; Behavior</t>
  </si>
  <si>
    <t>IT Operational Infrastructure Incidents</t>
  </si>
  <si>
    <t>Unauthorized actions</t>
  </si>
  <si>
    <t>Software adoption/usage problems</t>
  </si>
  <si>
    <t>Hardware Incidents</t>
  </si>
  <si>
    <t>Software failures</t>
  </si>
  <si>
    <t>Acts of Nature</t>
  </si>
  <si>
    <t>Data &amp; Information Management</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</si>
  <si>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</si>
  <si>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Instructions</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</si>
  <si>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</si>
  <si>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Slow Adopter</t>
  </si>
  <si>
    <t>Adjustment (between -100 and +100)</t>
  </si>
  <si>
    <r>
      <rPr>
        <b/>
        <u/>
        <sz val="10"/>
        <color theme="0"/>
        <rFont val="Calibri"/>
        <family val="2"/>
        <scheme val="minor"/>
      </rPr>
      <t>Suggested</t>
    </r>
    <r>
      <rPr>
        <b/>
        <sz val="10"/>
        <color theme="0"/>
        <rFont val="Calibri"/>
        <family val="2"/>
        <scheme val="minor"/>
      </rPr>
      <t xml:space="preserve"> Target Capability Level</t>
    </r>
  </si>
  <si>
    <r>
      <rPr>
        <b/>
        <u/>
        <sz val="10"/>
        <color theme="0"/>
        <rFont val="Calibri"/>
        <family val="2"/>
        <scheme val="minor"/>
      </rPr>
      <t>Agreed</t>
    </r>
    <r>
      <rPr>
        <b/>
        <sz val="10"/>
        <color theme="0"/>
        <rFont val="Calibri"/>
        <family val="2"/>
        <scheme val="minor"/>
      </rPr>
      <t xml:space="preserve"> Target Capability Level</t>
    </r>
  </si>
  <si>
    <t>BIA01</t>
  </si>
  <si>
    <t>Page intentionally left blank</t>
  </si>
  <si>
    <t>Importance   (100%)</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</si>
  <si>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</si>
  <si>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</si>
  <si>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COBIT® 2019 Governance System Design Workbook—Canvas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</si>
  <si>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</si>
  <si>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</si>
  <si>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</si>
  <si>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</si>
  <si>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</si>
  <si>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</si>
  <si>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</si>
  <si>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</si>
  <si>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</si>
  <si>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</si>
  <si>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</si>
  <si>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</si>
  <si>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</si>
  <si>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</si>
  <si>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</si>
  <si>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</si>
  <si>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</si>
  <si>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</si>
  <si>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</si>
  <si>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</si>
  <si>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</si>
  <si>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</si>
  <si>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</si>
  <si>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</si>
  <si>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</si>
  <si>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</si>
  <si>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</si>
  <si>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</si>
  <si>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</si>
  <si>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</si>
  <si>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</si>
  <si>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</si>
  <si>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</si>
  <si>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</si>
  <si>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</si>
  <si>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</si>
  <si>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</si>
  <si>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</si>
  <si>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</si>
  <si>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</si>
  <si>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6"/>
        <color theme="0"/>
        <rFont val="Calibri"/>
        <family val="2"/>
        <scheme val="minor"/>
      </rPr>
      <t>Design Factors:</t>
    </r>
    <r>
      <rPr>
        <b/>
        <sz val="12"/>
        <color theme="0"/>
        <rFont val="Calibri"/>
        <family val="2"/>
        <scheme val="minor"/>
      </rPr>
      <t xml:space="preserve"> </t>
    </r>
  </si>
  <si>
    <r>
      <rPr>
        <b/>
        <u/>
        <sz val="11"/>
        <color theme="0"/>
        <rFont val="Calibri"/>
        <family val="2"/>
        <scheme val="minor"/>
      </rPr>
      <t>Concluded</t>
    </r>
    <r>
      <rPr>
        <b/>
        <sz val="11"/>
        <color theme="0"/>
        <rFont val="Calibri"/>
        <family val="2"/>
        <scheme val="minor"/>
      </rPr>
      <t xml:space="preserve"> Scope: Governance/
Management Objectives Priority</t>
    </r>
  </si>
  <si>
    <r>
      <rPr>
        <b/>
        <u/>
        <sz val="11"/>
        <color theme="0"/>
        <rFont val="Calibri"/>
        <family val="2"/>
        <scheme val="minor"/>
      </rPr>
      <t>Refined</t>
    </r>
    <r>
      <rPr>
        <b/>
        <sz val="11"/>
        <color theme="0"/>
        <rFont val="Calibri"/>
        <family val="2"/>
        <scheme val="minor"/>
      </rPr>
      <t xml:space="preserve"> Scope: Governance/
Management Objectives Score</t>
    </r>
  </si>
  <si>
    <r>
      <rPr>
        <b/>
        <u/>
        <sz val="11"/>
        <color theme="0"/>
        <rFont val="Calibri"/>
        <family val="2"/>
        <scheme val="minor"/>
      </rPr>
      <t>Initial</t>
    </r>
    <r>
      <rPr>
        <b/>
        <sz val="11"/>
        <color theme="0"/>
        <rFont val="Calibri"/>
        <family val="2"/>
        <scheme val="minor"/>
      </rPr>
      <t xml:space="preserve"> Scope: Governance/
Management Objectives Score</t>
    </r>
  </si>
  <si>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</si>
  <si>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Resulting Governance/ Management Objectives Importance</t>
  </si>
  <si>
    <t>Resulting Governance/Management Objectives Importance</t>
  </si>
  <si>
    <t>Output Section—Resulting relative importance of each governance/management objective</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</si>
  <si>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</si>
  <si>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EG03—Compliance with external laws and regulations</t>
  </si>
  <si>
    <t>EG04—Quality of financial information</t>
  </si>
  <si>
    <t>EG05—Customer-oriented service culture</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</si>
  <si>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</si>
  <si>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</si>
  <si>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</si>
  <si>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</si>
  <si>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</si>
  <si>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</si>
  <si>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EG01—Portfolio of competitive products and services</t>
  </si>
  <si>
    <t>Realized benefits from IT-enabled investments  and services portfolio</t>
  </si>
  <si>
    <t>Delivery of programs  on time, on budget, and meeting requirements and quality standards</t>
  </si>
  <si>
    <t>Optimization of business process functionality</t>
  </si>
  <si>
    <t>Ensured Risk Optimization</t>
  </si>
  <si>
    <t>Ensured Resource Optimization</t>
  </si>
  <si>
    <t>Managed Programs</t>
  </si>
  <si>
    <t>Managed Solutions Identification &amp; Build</t>
  </si>
  <si>
    <t>Managed Organizational Change</t>
  </si>
  <si>
    <t xml:space="preserve">Enterprise/
IT Architecture </t>
  </si>
  <si>
    <t>Third-Party/
Supplier Incidents</t>
  </si>
  <si>
    <t>Noncompliance</t>
  </si>
  <si>
    <t>Geopolitical Issues</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</si>
  <si>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</si>
  <si>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IT-Related Issue</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</si>
  <si>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</si>
  <si>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</si>
  <si>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</si>
  <si>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</si>
  <si>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</si>
  <si>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Input Section—Importance of Role of IT</t>
  </si>
  <si>
    <t>Input Section—Importance of Each Enterprise Strategy Archetype</t>
  </si>
  <si>
    <t>Input Section—Importance of Each Enterprise Goal</t>
  </si>
  <si>
    <t>Input Section—Importance of Each Generic IT Risk Category</t>
  </si>
  <si>
    <t>Input Section—Importance of Each Generic IT-Related Issue</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</si>
  <si>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</si>
  <si>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</si>
  <si>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</si>
  <si>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</si>
  <si>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Input Section—Importance of Threat Landscape</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</si>
  <si>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</si>
  <si>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</si>
  <si>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Technology Adoption Strategy</t>
  </si>
  <si>
    <t>Frustration between different IT entities across the organization because of a perception of low contribution to business value</t>
  </si>
  <si>
    <t>Frustration between business departments (i.e., the IT customer) and the IT department because of failed initiatives or a perception of low contribution to business value</t>
  </si>
  <si>
    <t>Significant IT-related incidents, such as data loss, security breaches, project failure and application errors, linked to IT</t>
  </si>
  <si>
    <t xml:space="preserve">Failures to meet IT-related regulatory or contractual requirements </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</si>
  <si>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</si>
  <si>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</si>
  <si>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</si>
  <si>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</si>
  <si>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</si>
  <si>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</si>
  <si>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</si>
  <si>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</si>
  <si>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</si>
  <si>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</si>
  <si>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Ignorance of and/or noncompliance with privacy regulations</t>
  </si>
  <si>
    <t>Inability to exploit new technologies or innovate using I&amp;T</t>
  </si>
  <si>
    <t>Business departments implementing their own information solutions with little or no involvement of the enterprise IT department (related to end-user computing, which often stems from dissatisfaction with IT solutions and services)</t>
  </si>
  <si>
    <t>Risk Profile</t>
  </si>
  <si>
    <t>IT-Related Issues</t>
  </si>
  <si>
    <t>Sourcing Model
for IT</t>
  </si>
  <si>
    <t>Technology Adoption Strategy</t>
  </si>
  <si>
    <t>EG02—Managed business risk</t>
  </si>
  <si>
    <t>EG06—Business-service continuity and availability</t>
  </si>
  <si>
    <t>EG07—Quality of management information</t>
  </si>
  <si>
    <t>Program &amp; Projects Life Cycle Management</t>
  </si>
  <si>
    <t>Logical attacks (hacking, malware, etc.)</t>
  </si>
  <si>
    <t>IT investment decision making, portfolio definition &amp; maintenance</t>
  </si>
  <si>
    <t>Program &amp; projects life cycle management</t>
  </si>
  <si>
    <t>IT cost &amp; oversight</t>
  </si>
  <si>
    <t>IT expertise, skills &amp; behavior</t>
  </si>
  <si>
    <t xml:space="preserve">Enterprise/IT architecture </t>
  </si>
  <si>
    <t>IT operational infrastructure incidents</t>
  </si>
  <si>
    <t>Hardware incidents</t>
  </si>
  <si>
    <t>Third-party/supplier incidents</t>
  </si>
  <si>
    <t>Industrial action</t>
  </si>
  <si>
    <t>Acts of nature</t>
  </si>
  <si>
    <t xml:space="preserve">Technology-based innovation </t>
  </si>
  <si>
    <t>Data &amp; information management</t>
  </si>
  <si>
    <t>Unauthorized Actions</t>
  </si>
  <si>
    <t>Software Adoption/
Usage Problems</t>
  </si>
  <si>
    <t>Software Failures</t>
  </si>
  <si>
    <t>Logical Attacks (Hacking, Malware, etc.)</t>
  </si>
  <si>
    <t xml:space="preserve">Technology-Based Innovation </t>
  </si>
  <si>
    <t>Duplications or overlaps between various initiatives or other forms of wasted resources</t>
  </si>
  <si>
    <t>Gap between business and technical knowledge, which leads to business  users and information and/or technology specialists speaking different languages</t>
  </si>
  <si>
    <t>Business departments implementing their own information solutions with little or no involvement of the enterprise IT department</t>
  </si>
  <si>
    <t>Insourced</t>
  </si>
  <si>
    <t>First mover</t>
  </si>
  <si>
    <t>Slow adopter</t>
  </si>
  <si>
    <t>BAI01—Managed Programs</t>
  </si>
  <si>
    <r>
      <t>COBIT</t>
    </r>
    <r>
      <rPr>
        <b/>
        <sz val="14"/>
        <color theme="3"/>
        <rFont val="Calibri"/>
        <family val="2"/>
      </rPr>
      <t>®</t>
    </r>
    <r>
      <rPr>
        <b/>
        <sz val="14"/>
        <color theme="3"/>
        <rFont val="Calibri"/>
        <family val="2"/>
        <scheme val="minor"/>
      </rPr>
      <t xml:space="preserve"> 2019 Governance System Design Workbook</t>
    </r>
    <r>
      <rPr>
        <b/>
        <sz val="14"/>
        <color theme="3"/>
        <rFont val="Calibri"/>
        <family val="2"/>
      </rPr>
      <t>—</t>
    </r>
    <r>
      <rPr>
        <b/>
        <sz val="14"/>
        <color theme="3"/>
        <rFont val="Calibri"/>
        <family val="2"/>
        <scheme val="minor"/>
      </rPr>
      <t>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</si>
</sst>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RISKCAT&quot;00"/>
    <numFmt numFmtId="166" formatCode="&quot;ITG&quot;00"/>
    <numFmt numFmtId="167" formatCode="###0;[Red]\-###0"/>
    <numFmt numFmtId="168" formatCode="0_ ;[Red]\-0\ "/>
  </numFmts>
  <fonts count="56" x14ac:knownFonts="1">
    <font>
      <sz val="11"/>
      <color theme="1"/>
      <name val="Calibri"/>
      <family val="2"/>
      <scheme val="minor"/>
    </font>
    <font>
      <sz val="11"/>
      <color theme="0"/>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b/>
      <sz val="13"/>
      <color theme="3"/>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8"/>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10"/>
      <name val="Calibri"/>
      <family val="2"/>
      <scheme val="minor"/>
    </font>
    <font>
      <sz val="8"/>
      <color theme="1"/>
      <name val="Symbol"/>
      <family val="1"/>
      <charset val="2"/>
    </font>
    <font>
      <sz val="12"/>
      <color theme="1"/>
      <name val="Calibri"/>
      <family val="2"/>
      <scheme val="minor"/>
    </font>
    <font>
      <sz val="12"/>
      <color theme="0"/>
      <name val="Calibri"/>
      <family val="2"/>
      <scheme val="minor"/>
    </font>
    <font>
      <sz val="11"/>
      <name val="Calibri"/>
      <family val="2"/>
      <scheme val="minor"/>
    </font>
    <font>
      <b/>
      <sz val="12"/>
      <color theme="0"/>
      <name val="Calibri"/>
      <family val="2"/>
      <scheme val="minor"/>
    </font>
    <font>
      <i/>
      <sz val="10"/>
      <color theme="0" tint="-0.249977111117893"/>
      <name val="Calibri"/>
      <family val="2"/>
      <scheme val="minor"/>
    </font>
    <font>
      <b/>
      <sz val="11"/>
      <color theme="7" tint="0.79998168889431442"/>
      <name val="Calibri"/>
      <family val="2"/>
      <scheme val="minor"/>
    </font>
    <font>
      <b/>
      <sz val="11"/>
      <color theme="0"/>
      <name val="Calibri"/>
      <family val="2"/>
      <scheme val="minor"/>
    </font>
    <font>
      <b/>
      <sz val="16"/>
      <color theme="0"/>
      <name val="Calibri"/>
      <family val="2"/>
      <scheme val="minor"/>
    </font>
    <font>
      <sz val="8"/>
      <color theme="0"/>
      <name val="Calibri"/>
      <family val="2"/>
      <scheme val="minor"/>
    </font>
    <font>
      <sz val="11"/>
      <color rgb="FF000000"/>
      <name val="Calibri"/>
      <family val="2"/>
    </font>
    <font>
      <i/>
      <sz val="10"/>
      <color theme="0"/>
      <name val="Calibri"/>
      <family val="2"/>
      <scheme val="minor"/>
    </font>
    <font>
      <b/>
      <sz val="14"/>
      <color theme="4" tint="-0.249977111117893"/>
      <name val="Calibri"/>
      <family val="2"/>
      <scheme val="minor"/>
    </font>
    <font>
      <b/>
      <sz val="14"/>
      <color theme="0"/>
      <name val="Calibri"/>
      <family val="2"/>
      <scheme val="minor"/>
    </font>
    <font>
      <b/>
      <sz val="10"/>
      <name val="Calibri"/>
      <family val="2"/>
      <scheme val="minor"/>
    </font>
    <font>
      <b/>
      <u/>
      <sz val="10"/>
      <color theme="0"/>
      <name val="Calibri"/>
      <family val="2"/>
      <scheme val="minor"/>
    </font>
    <font>
      <b/>
      <sz val="15"/>
      <color theme="3"/>
      <name val="Calibri"/>
      <family val="2"/>
      <scheme val="minor"/>
    </font>
    <font>
      <b/>
      <sz val="11"/>
      <color theme="3"/>
      <name val="Calibri"/>
      <family val="2"/>
      <scheme val="minor"/>
    </font>
    <font>
      <sz val="9"/>
      <name val="Calibri"/>
      <family val="2"/>
      <scheme val="minor"/>
    </font>
    <font>
      <b/>
      <sz val="24"/>
      <color theme="8" tint="-0.499984740745262"/>
      <name val="Arial"/>
      <family val="2"/>
    </font>
    <font>
      <sz val="10"/>
      <color theme="2" tint="-0.499984740745262"/>
      <name val="Calibri"/>
      <family val="2"/>
      <scheme val="minor"/>
    </font>
    <font>
      <b/>
      <sz val="12"/>
      <name val="Arial"/>
      <family val="2"/>
    </font>
    <font>
      <b/>
      <sz val="12"/>
      <color theme="2" tint="-0.499984740745262"/>
      <name val="Arial"/>
      <family val="2"/>
    </font>
    <font>
      <b/>
      <sz val="12"/>
      <color theme="1"/>
      <name val="Arial"/>
      <family val="2"/>
    </font>
    <font>
      <b/>
      <sz val="12"/>
      <color theme="1"/>
      <name val="Calibri"/>
      <family val="2"/>
      <scheme val="minor"/>
    </font>
    <font>
      <b/>
      <sz val="9"/>
      <name val="Calibri"/>
      <family val="2"/>
      <scheme val="minor"/>
    </font>
    <font>
      <b/>
      <i/>
      <sz val="11"/>
      <color theme="0"/>
      <name val="Calibri"/>
      <family val="2"/>
      <scheme val="minor"/>
    </font>
    <font>
      <b/>
      <i/>
      <sz val="9"/>
      <color theme="0"/>
      <name val="Calibri"/>
      <family val="2"/>
      <scheme val="minor"/>
    </font>
    <font>
      <b/>
      <sz val="9"/>
      <color theme="1"/>
      <name val="Calibri"/>
      <family val="2"/>
      <scheme val="minor"/>
    </font>
    <font>
      <b/>
      <i/>
      <sz val="10"/>
      <color theme="1"/>
      <name val="Calibri"/>
      <family val="2"/>
      <scheme val="minor"/>
    </font>
    <font>
      <sz val="9"/>
      <color rgb="FF000000"/>
      <name val="Calibri"/>
      <family val="2"/>
    </font>
    <font>
      <b/>
      <sz val="9"/>
      <color theme="0"/>
      <name val="Calibri"/>
      <family val="2"/>
      <scheme val="minor"/>
    </font>
    <font>
      <b/>
      <sz val="14"/>
      <color theme="3"/>
      <name val="Calibri"/>
      <family val="2"/>
      <scheme val="minor"/>
    </font>
    <font>
      <b/>
      <sz val="14"/>
      <color theme="3"/>
      <name val="Calibri"/>
      <family val="2"/>
    </font>
    <font>
      <b/>
      <sz val="14"/>
      <color theme="8" tint="-0.499984740745262"/>
      <name val="Calibri"/>
      <family val="2"/>
      <scheme val="minor"/>
    </font>
    <font>
      <b/>
      <u/>
      <sz val="11"/>
      <color theme="0"/>
      <name val="Calibri"/>
      <family val="2"/>
      <scheme val="minor"/>
    </font>
    <font>
      <b/>
      <i/>
      <sz val="12"/>
      <name val="Arial"/>
      <family val="2"/>
    </font>
    <font>
      <b/>
      <sz val="11"/>
      <name val="Calibri"/>
      <family val="2"/>
      <scheme val="minor"/>
    </font>
  </fonts>
  <fills count="32">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59">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Alignment="1">
      <alignment wrapText="1"/>
    </xf>
    <xf numFmtId="0" fontId="29" fillId="0" borderId="9" xfId="0" applyFont="1" applyBorder="1" applyAlignment="1">
      <alignment vertical="top"/>
    </xf>
    <xf numFmtId="2" fontId="29" fillId="0" borderId="9" xfId="0" applyNumberFormat="1" applyFont="1" applyBorder="1" applyAlignment="1">
      <alignment horizontal="right"/>
    </xf>
    <xf numFmtId="0" fontId="31" fillId="0" borderId="0" xfId="0" applyFont="1" applyAlignment="1">
      <alignment horizontal="left" vertical="center"/>
    </xf>
    <xf numFmtId="0" fontId="1" fillId="0" borderId="0" xfId="0" applyFont="1"/>
    <xf numFmtId="0" fontId="20" fillId="0" borderId="0" xfId="0" applyFont="1" applyAlignment="1">
      <alignment vertical="center"/>
    </xf>
    <xf numFmtId="0" fontId="15" fillId="0" borderId="0" xfId="0" applyFont="1"/>
    <xf numFmtId="0" fontId="15" fillId="0" borderId="0" xfId="0" applyFont="1" applyAlignment="1">
      <alignment horizontal="center"/>
    </xf>
    <xf numFmtId="167" fontId="32" fillId="29" borderId="9" xfId="0" applyNumberFormat="1" applyFont="1" applyFill="1" applyBorder="1" applyAlignment="1">
      <alignment horizontal="right"/>
    </xf>
    <xf numFmtId="2" fontId="29" fillId="0" borderId="0" xfId="0" applyNumberFormat="1" applyFont="1" applyAlignment="1">
      <alignment horizontal="right"/>
    </xf>
    <xf numFmtId="0" fontId="5" fillId="0" borderId="0" xfId="0" applyFont="1" applyAlignment="1">
      <alignment horizontal="center" vertical="center"/>
    </xf>
    <xf numFmtId="0" fontId="5" fillId="0" borderId="0" xfId="0" applyFont="1" applyAlignment="1">
      <alignment horizontal="center"/>
    </xf>
    <xf numFmtId="0" fontId="41" fillId="0" borderId="0" xfId="0" applyFont="1" applyAlignment="1">
      <alignment horizontal="left" vertical="center"/>
    </xf>
    <xf numFmtId="0" fontId="22" fillId="26" borderId="0" xfId="0" applyFont="1" applyFill="1" applyAlignment="1">
      <alignment vertical="center"/>
    </xf>
    <xf numFmtId="0" fontId="20" fillId="0" borderId="0" xfId="0" applyFont="1" applyAlignment="1">
      <alignment horizontal="left" vertical="center"/>
    </xf>
    <xf numFmtId="0" fontId="1" fillId="0" borderId="0" xfId="0" applyFont="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Border="1" applyAlignment="1" applyProtection="1">
      <alignment horizontal="center" vertical="center"/>
      <protection locked="0"/>
    </xf>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Alignment="1">
      <alignment horizontal="center" vertical="center" wrapText="1"/>
    </xf>
    <xf numFmtId="2" fontId="29" fillId="0" borderId="0" xfId="0" applyNumberFormat="1" applyFont="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Alignment="1">
      <alignment vertical="top"/>
    </xf>
    <xf numFmtId="2" fontId="23" fillId="0" borderId="0" xfId="0" applyNumberFormat="1" applyFont="1" applyAlignment="1">
      <alignment horizontal="right"/>
    </xf>
    <xf numFmtId="0" fontId="2" fillId="0" borderId="0" xfId="0" applyFont="1" applyAlignment="1">
      <alignment vertical="center" wrapText="1"/>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Alignment="1">
      <alignment vertical="top" wrapText="1"/>
    </xf>
    <xf numFmtId="0" fontId="36" fillId="30" borderId="0" xfId="0" applyFont="1" applyFill="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1" fontId="3" fillId="31" borderId="7"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Alignment="1">
      <alignment horizontal="left" vertical="center"/>
    </xf>
    <xf numFmtId="0" fontId="20" fillId="0" borderId="0" xfId="0" applyFont="1" applyAlignment="1">
      <alignment horizontal="center" vertical="center"/>
    </xf>
    <xf numFmtId="0" fontId="16" fillId="26" borderId="0" xfId="0" applyFont="1" applyFill="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9" fillId="0" borderId="0" xfId="0" applyFont="1" applyAlignment="1">
      <alignment horizontal="left" vertical="top"/>
    </xf>
    <xf numFmtId="0" fontId="1" fillId="0" borderId="0" xfId="0" applyFont="1" applyAlignment="1">
      <alignment horizontal="left" vertical="top"/>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ill="1" applyBorder="1" applyAlignment="1" applyProtection="1">
      <alignment horizontal="center"/>
      <protection locked="0"/>
    </xf>
    <xf numFmtId="9" fontId="0" fillId="15" borderId="13" xfId="0" applyNumberForma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ill="1" applyBorder="1" applyAlignment="1" applyProtection="1">
      <alignment horizontal="center" vertical="center"/>
      <protection locked="0"/>
    </xf>
    <xf numFmtId="9" fontId="0" fillId="15" borderId="13" xfId="0" applyNumberForma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xr:uid="{00000000-0005-0000-0000-000031000000}"/>
    <cellStyle name="Percent" xfId="2" builtinId="5"/>
  </cellStyles>
  <dxfs count="33">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rgb="FFF2D2EE"/>
        </patternFill>
      </fill>
    </dxf>
    <dxf>
      <fill>
        <patternFill>
          <bgColor rgb="FFF2D2EE"/>
        </patternFill>
      </fill>
    </dxf>
    <dxf>
      <fill>
        <patternFill>
          <bgColor theme="0"/>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id-ID"/>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4</c:v>
                </c:pt>
                <c:pt idx="1">
                  <c:v>5</c:v>
                </c:pt>
                <c:pt idx="2">
                  <c:v>2</c:v>
                </c:pt>
                <c:pt idx="3">
                  <c:v>1</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id-ID"/>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id-ID"/>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-25</c:v>
                </c:pt>
                <c:pt idx="2">
                  <c:v>-15</c:v>
                </c:pt>
                <c:pt idx="3">
                  <c:v>-10</c:v>
                </c:pt>
                <c:pt idx="4">
                  <c:v>-5</c:v>
                </c:pt>
                <c:pt idx="5">
                  <c:v>0</c:v>
                </c:pt>
                <c:pt idx="6">
                  <c:v>25</c:v>
                </c:pt>
                <c:pt idx="7">
                  <c:v>20</c:v>
                </c:pt>
                <c:pt idx="8">
                  <c:v>30</c:v>
                </c:pt>
                <c:pt idx="9">
                  <c:v>20</c:v>
                </c:pt>
                <c:pt idx="10">
                  <c:v>-10</c:v>
                </c:pt>
                <c:pt idx="11">
                  <c:v>5</c:v>
                </c:pt>
                <c:pt idx="12">
                  <c:v>-20</c:v>
                </c:pt>
                <c:pt idx="13">
                  <c:v>-30</c:v>
                </c:pt>
                <c:pt idx="14">
                  <c:v>-15</c:v>
                </c:pt>
                <c:pt idx="15">
                  <c:v>-30</c:v>
                </c:pt>
                <c:pt idx="16">
                  <c:v>-10</c:v>
                </c:pt>
                <c:pt idx="17">
                  <c:v>-20</c:v>
                </c:pt>
                <c:pt idx="18">
                  <c:v>0</c:v>
                </c:pt>
                <c:pt idx="19">
                  <c:v>15</c:v>
                </c:pt>
                <c:pt idx="20">
                  <c:v>-5</c:v>
                </c:pt>
                <c:pt idx="21">
                  <c:v>-5</c:v>
                </c:pt>
                <c:pt idx="22">
                  <c:v>-20</c:v>
                </c:pt>
                <c:pt idx="23">
                  <c:v>15</c:v>
                </c:pt>
                <c:pt idx="24">
                  <c:v>10</c:v>
                </c:pt>
                <c:pt idx="25">
                  <c:v>10</c:v>
                </c:pt>
                <c:pt idx="26">
                  <c:v>25</c:v>
                </c:pt>
                <c:pt idx="27">
                  <c:v>0</c:v>
                </c:pt>
                <c:pt idx="28">
                  <c:v>0</c:v>
                </c:pt>
                <c:pt idx="29">
                  <c:v>20</c:v>
                </c:pt>
                <c:pt idx="30">
                  <c:v>-5</c:v>
                </c:pt>
                <c:pt idx="31">
                  <c:v>-30</c:v>
                </c:pt>
                <c:pt idx="32">
                  <c:v>-20</c:v>
                </c:pt>
                <c:pt idx="33">
                  <c:v>-30</c:v>
                </c:pt>
                <c:pt idx="34">
                  <c:v>-20</c:v>
                </c:pt>
                <c:pt idx="35">
                  <c:v>-5</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-25</c:v>
                </c:pt>
                <c:pt idx="2">
                  <c:v>-15</c:v>
                </c:pt>
                <c:pt idx="3">
                  <c:v>-10</c:v>
                </c:pt>
                <c:pt idx="4">
                  <c:v>-5</c:v>
                </c:pt>
                <c:pt idx="5">
                  <c:v>0</c:v>
                </c:pt>
                <c:pt idx="6">
                  <c:v>25</c:v>
                </c:pt>
                <c:pt idx="7">
                  <c:v>20</c:v>
                </c:pt>
                <c:pt idx="8">
                  <c:v>30</c:v>
                </c:pt>
                <c:pt idx="9">
                  <c:v>20</c:v>
                </c:pt>
                <c:pt idx="10">
                  <c:v>-10</c:v>
                </c:pt>
                <c:pt idx="11">
                  <c:v>5</c:v>
                </c:pt>
                <c:pt idx="12">
                  <c:v>-20</c:v>
                </c:pt>
                <c:pt idx="13">
                  <c:v>-30</c:v>
                </c:pt>
                <c:pt idx="14">
                  <c:v>-15</c:v>
                </c:pt>
                <c:pt idx="15">
                  <c:v>-30</c:v>
                </c:pt>
                <c:pt idx="16">
                  <c:v>-10</c:v>
                </c:pt>
                <c:pt idx="17">
                  <c:v>-20</c:v>
                </c:pt>
                <c:pt idx="18">
                  <c:v>0</c:v>
                </c:pt>
                <c:pt idx="19">
                  <c:v>15</c:v>
                </c:pt>
                <c:pt idx="20">
                  <c:v>-5</c:v>
                </c:pt>
                <c:pt idx="21">
                  <c:v>-5</c:v>
                </c:pt>
                <c:pt idx="22">
                  <c:v>-20</c:v>
                </c:pt>
                <c:pt idx="23">
                  <c:v>15</c:v>
                </c:pt>
                <c:pt idx="24">
                  <c:v>10</c:v>
                </c:pt>
                <c:pt idx="25">
                  <c:v>10</c:v>
                </c:pt>
                <c:pt idx="26">
                  <c:v>25</c:v>
                </c:pt>
                <c:pt idx="27">
                  <c:v>0</c:v>
                </c:pt>
                <c:pt idx="28">
                  <c:v>0</c:v>
                </c:pt>
                <c:pt idx="29">
                  <c:v>20</c:v>
                </c:pt>
                <c:pt idx="30">
                  <c:v>-5</c:v>
                </c:pt>
                <c:pt idx="31">
                  <c:v>-30</c:v>
                </c:pt>
                <c:pt idx="32">
                  <c:v>-20</c:v>
                </c:pt>
                <c:pt idx="33">
                  <c:v>-30</c:v>
                </c:pt>
                <c:pt idx="34">
                  <c:v>-20</c:v>
                </c:pt>
                <c:pt idx="35">
                  <c:v>-5</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4</c:v>
                </c:pt>
                <c:pt idx="1">
                  <c:v>5</c:v>
                </c:pt>
                <c:pt idx="2">
                  <c:v>2</c:v>
                </c:pt>
                <c:pt idx="3">
                  <c:v>1</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801629848"/>
        <c:axId val="801625584"/>
      </c:radarChart>
      <c:catAx>
        <c:axId val="80162984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id-ID"/>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5</c:v>
                </c:pt>
                <c:pt idx="1">
                  <c:v>2</c:v>
                </c:pt>
                <c:pt idx="2">
                  <c:v>2</c:v>
                </c:pt>
                <c:pt idx="3">
                  <c:v>3</c:v>
                </c:pt>
                <c:pt idx="4">
                  <c:v>4</c:v>
                </c:pt>
                <c:pt idx="5">
                  <c:v>2</c:v>
                </c:pt>
                <c:pt idx="6">
                  <c:v>3</c:v>
                </c:pt>
                <c:pt idx="7">
                  <c:v>4</c:v>
                </c:pt>
                <c:pt idx="8">
                  <c:v>4</c:v>
                </c:pt>
                <c:pt idx="9">
                  <c:v>5</c:v>
                </c:pt>
                <c:pt idx="10">
                  <c:v>2</c:v>
                </c:pt>
                <c:pt idx="11">
                  <c:v>3</c:v>
                </c:pt>
                <c:pt idx="12">
                  <c:v>2</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801629848"/>
        <c:axId val="801625584"/>
      </c:radarChart>
      <c:catAx>
        <c:axId val="801629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20</c:v>
                </c:pt>
                <c:pt idx="2">
                  <c:v>-35</c:v>
                </c:pt>
                <c:pt idx="3">
                  <c:v>25</c:v>
                </c:pt>
                <c:pt idx="4">
                  <c:v>-5</c:v>
                </c:pt>
                <c:pt idx="5">
                  <c:v>0</c:v>
                </c:pt>
                <c:pt idx="6">
                  <c:v>20</c:v>
                </c:pt>
                <c:pt idx="7">
                  <c:v>15</c:v>
                </c:pt>
                <c:pt idx="8">
                  <c:v>20</c:v>
                </c:pt>
                <c:pt idx="9">
                  <c:v>20</c:v>
                </c:pt>
                <c:pt idx="10">
                  <c:v>15</c:v>
                </c:pt>
                <c:pt idx="11">
                  <c:v>20</c:v>
                </c:pt>
                <c:pt idx="12">
                  <c:v>20</c:v>
                </c:pt>
                <c:pt idx="13">
                  <c:v>20</c:v>
                </c:pt>
                <c:pt idx="14">
                  <c:v>20</c:v>
                </c:pt>
                <c:pt idx="15">
                  <c:v>15</c:v>
                </c:pt>
                <c:pt idx="16">
                  <c:v>-35</c:v>
                </c:pt>
                <c:pt idx="17">
                  <c:v>-35</c:v>
                </c:pt>
                <c:pt idx="18">
                  <c:v>-15</c:v>
                </c:pt>
                <c:pt idx="19">
                  <c:v>20</c:v>
                </c:pt>
                <c:pt idx="20">
                  <c:v>20</c:v>
                </c:pt>
                <c:pt idx="21">
                  <c:v>20</c:v>
                </c:pt>
                <c:pt idx="22">
                  <c:v>10</c:v>
                </c:pt>
                <c:pt idx="23">
                  <c:v>25</c:v>
                </c:pt>
                <c:pt idx="24">
                  <c:v>15</c:v>
                </c:pt>
                <c:pt idx="25">
                  <c:v>15</c:v>
                </c:pt>
                <c:pt idx="26">
                  <c:v>20</c:v>
                </c:pt>
                <c:pt idx="27">
                  <c:v>5</c:v>
                </c:pt>
                <c:pt idx="28">
                  <c:v>-10</c:v>
                </c:pt>
                <c:pt idx="29">
                  <c:v>20</c:v>
                </c:pt>
                <c:pt idx="30">
                  <c:v>20</c:v>
                </c:pt>
                <c:pt idx="31">
                  <c:v>0</c:v>
                </c:pt>
                <c:pt idx="32">
                  <c:v>0</c:v>
                </c:pt>
                <c:pt idx="33">
                  <c:v>-5</c:v>
                </c:pt>
                <c:pt idx="34">
                  <c:v>-25</c:v>
                </c:pt>
                <c:pt idx="35">
                  <c:v>5</c:v>
                </c:pt>
                <c:pt idx="36">
                  <c:v>5</c:v>
                </c:pt>
                <c:pt idx="37">
                  <c:v>-10</c:v>
                </c:pt>
                <c:pt idx="38">
                  <c:v>-35</c:v>
                </c:pt>
                <c:pt idx="39">
                  <c:v>-15</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20</c:v>
                </c:pt>
                <c:pt idx="2">
                  <c:v>-35</c:v>
                </c:pt>
                <c:pt idx="3">
                  <c:v>25</c:v>
                </c:pt>
                <c:pt idx="4">
                  <c:v>-5</c:v>
                </c:pt>
                <c:pt idx="5">
                  <c:v>0</c:v>
                </c:pt>
                <c:pt idx="6">
                  <c:v>20</c:v>
                </c:pt>
                <c:pt idx="7">
                  <c:v>15</c:v>
                </c:pt>
                <c:pt idx="8">
                  <c:v>20</c:v>
                </c:pt>
                <c:pt idx="9">
                  <c:v>20</c:v>
                </c:pt>
                <c:pt idx="10">
                  <c:v>15</c:v>
                </c:pt>
                <c:pt idx="11">
                  <c:v>20</c:v>
                </c:pt>
                <c:pt idx="12">
                  <c:v>20</c:v>
                </c:pt>
                <c:pt idx="13">
                  <c:v>20</c:v>
                </c:pt>
                <c:pt idx="14">
                  <c:v>20</c:v>
                </c:pt>
                <c:pt idx="15">
                  <c:v>15</c:v>
                </c:pt>
                <c:pt idx="16">
                  <c:v>-35</c:v>
                </c:pt>
                <c:pt idx="17">
                  <c:v>-35</c:v>
                </c:pt>
                <c:pt idx="18">
                  <c:v>-15</c:v>
                </c:pt>
                <c:pt idx="19">
                  <c:v>20</c:v>
                </c:pt>
                <c:pt idx="20">
                  <c:v>20</c:v>
                </c:pt>
                <c:pt idx="21">
                  <c:v>20</c:v>
                </c:pt>
                <c:pt idx="22">
                  <c:v>10</c:v>
                </c:pt>
                <c:pt idx="23">
                  <c:v>25</c:v>
                </c:pt>
                <c:pt idx="24">
                  <c:v>15</c:v>
                </c:pt>
                <c:pt idx="25">
                  <c:v>15</c:v>
                </c:pt>
                <c:pt idx="26">
                  <c:v>20</c:v>
                </c:pt>
                <c:pt idx="27">
                  <c:v>5</c:v>
                </c:pt>
                <c:pt idx="28">
                  <c:v>-10</c:v>
                </c:pt>
                <c:pt idx="29">
                  <c:v>20</c:v>
                </c:pt>
                <c:pt idx="30">
                  <c:v>20</c:v>
                </c:pt>
                <c:pt idx="31">
                  <c:v>0</c:v>
                </c:pt>
                <c:pt idx="32">
                  <c:v>0</c:v>
                </c:pt>
                <c:pt idx="33">
                  <c:v>-5</c:v>
                </c:pt>
                <c:pt idx="34">
                  <c:v>-25</c:v>
                </c:pt>
                <c:pt idx="35">
                  <c:v>5</c:v>
                </c:pt>
                <c:pt idx="36">
                  <c:v>5</c:v>
                </c:pt>
                <c:pt idx="37">
                  <c:v>-10</c:v>
                </c:pt>
                <c:pt idx="38">
                  <c:v>-35</c:v>
                </c:pt>
                <c:pt idx="39">
                  <c:v>-15</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id-ID"/>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5</c:v>
                </c:pt>
                <c:pt idx="1">
                  <c:v>2</c:v>
                </c:pt>
                <c:pt idx="2">
                  <c:v>2</c:v>
                </c:pt>
                <c:pt idx="3">
                  <c:v>3</c:v>
                </c:pt>
                <c:pt idx="4">
                  <c:v>4</c:v>
                </c:pt>
                <c:pt idx="5">
                  <c:v>2</c:v>
                </c:pt>
                <c:pt idx="6">
                  <c:v>3</c:v>
                </c:pt>
                <c:pt idx="7">
                  <c:v>4</c:v>
                </c:pt>
                <c:pt idx="8">
                  <c:v>4</c:v>
                </c:pt>
                <c:pt idx="9">
                  <c:v>5</c:v>
                </c:pt>
                <c:pt idx="10">
                  <c:v>2</c:v>
                </c:pt>
                <c:pt idx="11">
                  <c:v>3</c:v>
                </c:pt>
                <c:pt idx="12">
                  <c:v>2</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-15</c:v>
                </c:pt>
                <c:pt idx="1">
                  <c:v>-20</c:v>
                </c:pt>
                <c:pt idx="2">
                  <c:v>0</c:v>
                </c:pt>
                <c:pt idx="3">
                  <c:v>0</c:v>
                </c:pt>
                <c:pt idx="4">
                  <c:v>-10</c:v>
                </c:pt>
                <c:pt idx="5">
                  <c:v>-10</c:v>
                </c:pt>
                <c:pt idx="6">
                  <c:v>-10</c:v>
                </c:pt>
                <c:pt idx="7">
                  <c:v>-5</c:v>
                </c:pt>
                <c:pt idx="8">
                  <c:v>-30</c:v>
                </c:pt>
                <c:pt idx="9">
                  <c:v>-5</c:v>
                </c:pt>
                <c:pt idx="10">
                  <c:v>0</c:v>
                </c:pt>
                <c:pt idx="11">
                  <c:v>10</c:v>
                </c:pt>
                <c:pt idx="12">
                  <c:v>0</c:v>
                </c:pt>
                <c:pt idx="13">
                  <c:v>10</c:v>
                </c:pt>
                <c:pt idx="14">
                  <c:v>10</c:v>
                </c:pt>
                <c:pt idx="15">
                  <c:v>5</c:v>
                </c:pt>
                <c:pt idx="16">
                  <c:v>10</c:v>
                </c:pt>
                <c:pt idx="17">
                  <c:v>5</c:v>
                </c:pt>
                <c:pt idx="18">
                  <c:v>-10</c:v>
                </c:pt>
                <c:pt idx="19">
                  <c:v>10</c:v>
                </c:pt>
                <c:pt idx="20">
                  <c:v>15</c:v>
                </c:pt>
                <c:pt idx="21">
                  <c:v>25</c:v>
                </c:pt>
                <c:pt idx="22">
                  <c:v>25</c:v>
                </c:pt>
                <c:pt idx="23">
                  <c:v>20</c:v>
                </c:pt>
                <c:pt idx="24">
                  <c:v>-20</c:v>
                </c:pt>
                <c:pt idx="25">
                  <c:v>-5</c:v>
                </c:pt>
                <c:pt idx="26">
                  <c:v>-5</c:v>
                </c:pt>
                <c:pt idx="27">
                  <c:v>-45</c:v>
                </c:pt>
                <c:pt idx="28">
                  <c:v>-5</c:v>
                </c:pt>
                <c:pt idx="29">
                  <c:v>25</c:v>
                </c:pt>
                <c:pt idx="30">
                  <c:v>-25</c:v>
                </c:pt>
                <c:pt idx="31">
                  <c:v>0</c:v>
                </c:pt>
                <c:pt idx="32">
                  <c:v>-10</c:v>
                </c:pt>
                <c:pt idx="33">
                  <c:v>-5</c:v>
                </c:pt>
                <c:pt idx="34">
                  <c:v>-10</c:v>
                </c:pt>
                <c:pt idx="35">
                  <c:v>-30</c:v>
                </c:pt>
                <c:pt idx="36">
                  <c:v>0</c:v>
                </c:pt>
                <c:pt idx="37">
                  <c:v>-5</c:v>
                </c:pt>
                <c:pt idx="38">
                  <c:v>0</c:v>
                </c:pt>
                <c:pt idx="39">
                  <c:v>5</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-15</c:v>
                </c:pt>
                <c:pt idx="1">
                  <c:v>-20</c:v>
                </c:pt>
                <c:pt idx="2">
                  <c:v>0</c:v>
                </c:pt>
                <c:pt idx="3">
                  <c:v>0</c:v>
                </c:pt>
                <c:pt idx="4">
                  <c:v>-10</c:v>
                </c:pt>
                <c:pt idx="5">
                  <c:v>-10</c:v>
                </c:pt>
                <c:pt idx="6">
                  <c:v>-10</c:v>
                </c:pt>
                <c:pt idx="7">
                  <c:v>-5</c:v>
                </c:pt>
                <c:pt idx="8">
                  <c:v>-30</c:v>
                </c:pt>
                <c:pt idx="9">
                  <c:v>-5</c:v>
                </c:pt>
                <c:pt idx="10">
                  <c:v>0</c:v>
                </c:pt>
                <c:pt idx="11">
                  <c:v>10</c:v>
                </c:pt>
                <c:pt idx="12">
                  <c:v>0</c:v>
                </c:pt>
                <c:pt idx="13">
                  <c:v>10</c:v>
                </c:pt>
                <c:pt idx="14">
                  <c:v>10</c:v>
                </c:pt>
                <c:pt idx="15">
                  <c:v>5</c:v>
                </c:pt>
                <c:pt idx="16">
                  <c:v>10</c:v>
                </c:pt>
                <c:pt idx="17">
                  <c:v>5</c:v>
                </c:pt>
                <c:pt idx="18">
                  <c:v>-10</c:v>
                </c:pt>
                <c:pt idx="19">
                  <c:v>10</c:v>
                </c:pt>
                <c:pt idx="20">
                  <c:v>15</c:v>
                </c:pt>
                <c:pt idx="21">
                  <c:v>25</c:v>
                </c:pt>
                <c:pt idx="22">
                  <c:v>25</c:v>
                </c:pt>
                <c:pt idx="23">
                  <c:v>20</c:v>
                </c:pt>
                <c:pt idx="24">
                  <c:v>-20</c:v>
                </c:pt>
                <c:pt idx="25">
                  <c:v>-5</c:v>
                </c:pt>
                <c:pt idx="26">
                  <c:v>-5</c:v>
                </c:pt>
                <c:pt idx="27">
                  <c:v>-45</c:v>
                </c:pt>
                <c:pt idx="28">
                  <c:v>-5</c:v>
                </c:pt>
                <c:pt idx="29">
                  <c:v>25</c:v>
                </c:pt>
                <c:pt idx="30">
                  <c:v>-25</c:v>
                </c:pt>
                <c:pt idx="31">
                  <c:v>0</c:v>
                </c:pt>
                <c:pt idx="32">
                  <c:v>-10</c:v>
                </c:pt>
                <c:pt idx="33">
                  <c:v>-5</c:v>
                </c:pt>
                <c:pt idx="34">
                  <c:v>-10</c:v>
                </c:pt>
                <c:pt idx="35">
                  <c:v>-30</c:v>
                </c:pt>
                <c:pt idx="36">
                  <c:v>0</c:v>
                </c:pt>
                <c:pt idx="37">
                  <c:v>-5</c:v>
                </c:pt>
                <c:pt idx="38">
                  <c:v>0</c:v>
                </c:pt>
                <c:pt idx="39">
                  <c:v>5</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id-ID"/>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9</c:v>
                </c:pt>
                <c:pt idx="1">
                  <c:v>12</c:v>
                </c:pt>
                <c:pt idx="2">
                  <c:v>9</c:v>
                </c:pt>
                <c:pt idx="3">
                  <c:v>15</c:v>
                </c:pt>
                <c:pt idx="4">
                  <c:v>9</c:v>
                </c:pt>
                <c:pt idx="5">
                  <c:v>3</c:v>
                </c:pt>
                <c:pt idx="6">
                  <c:v>6</c:v>
                </c:pt>
                <c:pt idx="7">
                  <c:v>9</c:v>
                </c:pt>
                <c:pt idx="8">
                  <c:v>9</c:v>
                </c:pt>
                <c:pt idx="9">
                  <c:v>12</c:v>
                </c:pt>
                <c:pt idx="10">
                  <c:v>15</c:v>
                </c:pt>
                <c:pt idx="11">
                  <c:v>12</c:v>
                </c:pt>
                <c:pt idx="12">
                  <c:v>9</c:v>
                </c:pt>
                <c:pt idx="13">
                  <c:v>12</c:v>
                </c:pt>
                <c:pt idx="14">
                  <c:v>15</c:v>
                </c:pt>
                <c:pt idx="15">
                  <c:v>9</c:v>
                </c:pt>
                <c:pt idx="16">
                  <c:v>6</c:v>
                </c:pt>
                <c:pt idx="17">
                  <c:v>6</c:v>
                </c:pt>
                <c:pt idx="18">
                  <c:v>3</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623845960"/>
        <c:axId val="623847600"/>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6238459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623847600"/>
        <c:crosses val="autoZero"/>
        <c:auto val="1"/>
        <c:lblAlgn val="ctr"/>
        <c:lblOffset val="100"/>
        <c:noMultiLvlLbl val="0"/>
      </c:catAx>
      <c:valAx>
        <c:axId val="623847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623845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id-ID"/>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3</c:v>
                </c:pt>
                <c:pt idx="1">
                  <c:v>2</c:v>
                </c:pt>
                <c:pt idx="2">
                  <c:v>1</c:v>
                </c:pt>
                <c:pt idx="3">
                  <c:v>3</c:v>
                </c:pt>
                <c:pt idx="4">
                  <c:v>2</c:v>
                </c:pt>
                <c:pt idx="5">
                  <c:v>1</c:v>
                </c:pt>
                <c:pt idx="6">
                  <c:v>2</c:v>
                </c:pt>
                <c:pt idx="7">
                  <c:v>2</c:v>
                </c:pt>
                <c:pt idx="8">
                  <c:v>3</c:v>
                </c:pt>
                <c:pt idx="9">
                  <c:v>2</c:v>
                </c:pt>
                <c:pt idx="10">
                  <c:v>3</c:v>
                </c:pt>
                <c:pt idx="11">
                  <c:v>2</c:v>
                </c:pt>
                <c:pt idx="12">
                  <c:v>3</c:v>
                </c:pt>
                <c:pt idx="13">
                  <c:v>1</c:v>
                </c:pt>
                <c:pt idx="14">
                  <c:v>1</c:v>
                </c:pt>
                <c:pt idx="15">
                  <c:v>1</c:v>
                </c:pt>
                <c:pt idx="16">
                  <c:v>2</c:v>
                </c:pt>
                <c:pt idx="17">
                  <c:v>3</c:v>
                </c:pt>
                <c:pt idx="18">
                  <c:v>1</c:v>
                </c:pt>
                <c:pt idx="19">
                  <c:v>2</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5</c:v>
                </c:pt>
                <c:pt idx="2">
                  <c:v>-15</c:v>
                </c:pt>
                <c:pt idx="3">
                  <c:v>10</c:v>
                </c:pt>
                <c:pt idx="4">
                  <c:v>5</c:v>
                </c:pt>
                <c:pt idx="5">
                  <c:v>0</c:v>
                </c:pt>
                <c:pt idx="6">
                  <c:v>5</c:v>
                </c:pt>
                <c:pt idx="7">
                  <c:v>-5</c:v>
                </c:pt>
                <c:pt idx="8">
                  <c:v>-5</c:v>
                </c:pt>
                <c:pt idx="9">
                  <c:v>10</c:v>
                </c:pt>
                <c:pt idx="10">
                  <c:v>15</c:v>
                </c:pt>
                <c:pt idx="11">
                  <c:v>0</c:v>
                </c:pt>
                <c:pt idx="12">
                  <c:v>10</c:v>
                </c:pt>
                <c:pt idx="13">
                  <c:v>10</c:v>
                </c:pt>
                <c:pt idx="14">
                  <c:v>15</c:v>
                </c:pt>
                <c:pt idx="15">
                  <c:v>-15</c:v>
                </c:pt>
                <c:pt idx="16">
                  <c:v>-10</c:v>
                </c:pt>
                <c:pt idx="17">
                  <c:v>-20</c:v>
                </c:pt>
                <c:pt idx="18">
                  <c:v>-15</c:v>
                </c:pt>
                <c:pt idx="19">
                  <c:v>5</c:v>
                </c:pt>
                <c:pt idx="20">
                  <c:v>-10</c:v>
                </c:pt>
                <c:pt idx="21">
                  <c:v>-10</c:v>
                </c:pt>
                <c:pt idx="22">
                  <c:v>0</c:v>
                </c:pt>
                <c:pt idx="23">
                  <c:v>5</c:v>
                </c:pt>
                <c:pt idx="24">
                  <c:v>-5</c:v>
                </c:pt>
                <c:pt idx="25">
                  <c:v>-10</c:v>
                </c:pt>
                <c:pt idx="26">
                  <c:v>-5</c:v>
                </c:pt>
                <c:pt idx="27">
                  <c:v>10</c:v>
                </c:pt>
                <c:pt idx="28">
                  <c:v>0</c:v>
                </c:pt>
                <c:pt idx="29">
                  <c:v>0</c:v>
                </c:pt>
                <c:pt idx="30">
                  <c:v>-5</c:v>
                </c:pt>
                <c:pt idx="31">
                  <c:v>-5</c:v>
                </c:pt>
                <c:pt idx="32">
                  <c:v>-20</c:v>
                </c:pt>
                <c:pt idx="33">
                  <c:v>-5</c:v>
                </c:pt>
                <c:pt idx="34">
                  <c:v>-10</c:v>
                </c:pt>
                <c:pt idx="35">
                  <c:v>-20</c:v>
                </c:pt>
                <c:pt idx="36">
                  <c:v>-5</c:v>
                </c:pt>
                <c:pt idx="37">
                  <c:v>-5</c:v>
                </c:pt>
                <c:pt idx="38">
                  <c:v>-20</c:v>
                </c:pt>
                <c:pt idx="39">
                  <c:v>-10</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5</c:v>
                </c:pt>
                <c:pt idx="2">
                  <c:v>-15</c:v>
                </c:pt>
                <c:pt idx="3">
                  <c:v>10</c:v>
                </c:pt>
                <c:pt idx="4">
                  <c:v>5</c:v>
                </c:pt>
                <c:pt idx="5">
                  <c:v>0</c:v>
                </c:pt>
                <c:pt idx="6">
                  <c:v>5</c:v>
                </c:pt>
                <c:pt idx="7">
                  <c:v>-5</c:v>
                </c:pt>
                <c:pt idx="8">
                  <c:v>-5</c:v>
                </c:pt>
                <c:pt idx="9">
                  <c:v>10</c:v>
                </c:pt>
                <c:pt idx="10">
                  <c:v>15</c:v>
                </c:pt>
                <c:pt idx="11">
                  <c:v>0</c:v>
                </c:pt>
                <c:pt idx="12">
                  <c:v>10</c:v>
                </c:pt>
                <c:pt idx="13">
                  <c:v>10</c:v>
                </c:pt>
                <c:pt idx="14">
                  <c:v>15</c:v>
                </c:pt>
                <c:pt idx="15">
                  <c:v>-15</c:v>
                </c:pt>
                <c:pt idx="16">
                  <c:v>-10</c:v>
                </c:pt>
                <c:pt idx="17">
                  <c:v>-20</c:v>
                </c:pt>
                <c:pt idx="18">
                  <c:v>-15</c:v>
                </c:pt>
                <c:pt idx="19">
                  <c:v>5</c:v>
                </c:pt>
                <c:pt idx="20">
                  <c:v>-10</c:v>
                </c:pt>
                <c:pt idx="21">
                  <c:v>-10</c:v>
                </c:pt>
                <c:pt idx="22">
                  <c:v>0</c:v>
                </c:pt>
                <c:pt idx="23">
                  <c:v>5</c:v>
                </c:pt>
                <c:pt idx="24">
                  <c:v>-5</c:v>
                </c:pt>
                <c:pt idx="25">
                  <c:v>-10</c:v>
                </c:pt>
                <c:pt idx="26">
                  <c:v>-5</c:v>
                </c:pt>
                <c:pt idx="27">
                  <c:v>10</c:v>
                </c:pt>
                <c:pt idx="28">
                  <c:v>0</c:v>
                </c:pt>
                <c:pt idx="29">
                  <c:v>0</c:v>
                </c:pt>
                <c:pt idx="30">
                  <c:v>-5</c:v>
                </c:pt>
                <c:pt idx="31">
                  <c:v>-5</c:v>
                </c:pt>
                <c:pt idx="32">
                  <c:v>-20</c:v>
                </c:pt>
                <c:pt idx="33">
                  <c:v>-5</c:v>
                </c:pt>
                <c:pt idx="34">
                  <c:v>-10</c:v>
                </c:pt>
                <c:pt idx="35">
                  <c:v>-20</c:v>
                </c:pt>
                <c:pt idx="36">
                  <c:v>-5</c:v>
                </c:pt>
                <c:pt idx="37">
                  <c:v>-5</c:v>
                </c:pt>
                <c:pt idx="38">
                  <c:v>-20</c:v>
                </c:pt>
                <c:pt idx="39">
                  <c:v>-10</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-15</c:v>
                </c:pt>
                <c:pt idx="1">
                  <c:v>55</c:v>
                </c:pt>
                <c:pt idx="2">
                  <c:v>-100</c:v>
                </c:pt>
                <c:pt idx="3">
                  <c:v>70</c:v>
                </c:pt>
                <c:pt idx="4">
                  <c:v>-15</c:v>
                </c:pt>
                <c:pt idx="5">
                  <c:v>0</c:v>
                </c:pt>
                <c:pt idx="6">
                  <c:v>55</c:v>
                </c:pt>
                <c:pt idx="7">
                  <c:v>40</c:v>
                </c:pt>
                <c:pt idx="8">
                  <c:v>55</c:v>
                </c:pt>
                <c:pt idx="9">
                  <c:v>55</c:v>
                </c:pt>
                <c:pt idx="10">
                  <c:v>40</c:v>
                </c:pt>
                <c:pt idx="11">
                  <c:v>55</c:v>
                </c:pt>
                <c:pt idx="12">
                  <c:v>55</c:v>
                </c:pt>
                <c:pt idx="13">
                  <c:v>55</c:v>
                </c:pt>
                <c:pt idx="14">
                  <c:v>55</c:v>
                </c:pt>
                <c:pt idx="15">
                  <c:v>40</c:v>
                </c:pt>
                <c:pt idx="16">
                  <c:v>-100</c:v>
                </c:pt>
                <c:pt idx="17">
                  <c:v>-100</c:v>
                </c:pt>
                <c:pt idx="18">
                  <c:v>-40</c:v>
                </c:pt>
                <c:pt idx="19">
                  <c:v>55</c:v>
                </c:pt>
                <c:pt idx="20">
                  <c:v>55</c:v>
                </c:pt>
                <c:pt idx="21">
                  <c:v>55</c:v>
                </c:pt>
                <c:pt idx="22">
                  <c:v>30</c:v>
                </c:pt>
                <c:pt idx="23">
                  <c:v>70</c:v>
                </c:pt>
                <c:pt idx="24">
                  <c:v>40</c:v>
                </c:pt>
                <c:pt idx="25">
                  <c:v>40</c:v>
                </c:pt>
                <c:pt idx="26">
                  <c:v>55</c:v>
                </c:pt>
                <c:pt idx="27">
                  <c:v>15</c:v>
                </c:pt>
                <c:pt idx="28">
                  <c:v>-30</c:v>
                </c:pt>
                <c:pt idx="29">
                  <c:v>55</c:v>
                </c:pt>
                <c:pt idx="30">
                  <c:v>55</c:v>
                </c:pt>
                <c:pt idx="31">
                  <c:v>0</c:v>
                </c:pt>
                <c:pt idx="32">
                  <c:v>0</c:v>
                </c:pt>
                <c:pt idx="33">
                  <c:v>-15</c:v>
                </c:pt>
                <c:pt idx="34">
                  <c:v>-70</c:v>
                </c:pt>
                <c:pt idx="35">
                  <c:v>15</c:v>
                </c:pt>
                <c:pt idx="36">
                  <c:v>15</c:v>
                </c:pt>
                <c:pt idx="37">
                  <c:v>-30</c:v>
                </c:pt>
                <c:pt idx="38">
                  <c:v>-100</c:v>
                </c:pt>
                <c:pt idx="39">
                  <c:v>-40</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id-ID"/>
          </a:p>
        </c:txPr>
        <c:crossAx val="662725064"/>
        <c:crosses val="autoZero"/>
        <c:auto val="1"/>
        <c:lblAlgn val="ctr"/>
        <c:lblOffset val="100"/>
        <c:noMultiLvlLbl val="0"/>
      </c:catAx>
      <c:valAx>
        <c:axId val="66272506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id-ID"/>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0.75</c:v>
                </c:pt>
                <c:pt idx="1">
                  <c:v>0.25</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id-ID"/>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0.25</c:v>
                </c:pt>
                <c:pt idx="1">
                  <c:v>0.75</c:v>
                </c:pt>
                <c:pt idx="2">
                  <c:v>0</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id-ID"/>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id-ID"/>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1</c:v>
                </c:pt>
                <c:pt idx="1">
                  <c:v>1</c:v>
                </c:pt>
                <c:pt idx="2">
                  <c:v>2</c:v>
                </c:pt>
                <c:pt idx="3">
                  <c:v>5</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801629848"/>
        <c:axId val="801625584"/>
      </c:barChart>
      <c:catAx>
        <c:axId val="801629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id-ID"/>
          </a:p>
        </c:txPr>
        <c:crossAx val="801625584"/>
        <c:crosses val="autoZero"/>
        <c:auto val="1"/>
        <c:lblAlgn val="ctr"/>
        <c:lblOffset val="100"/>
        <c:noMultiLvlLbl val="0"/>
      </c:catAx>
      <c:valAx>
        <c:axId val="801625584"/>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8016298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id-ID"/>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0.3</c:v>
                </c:pt>
                <c:pt idx="1">
                  <c:v>0.5</c:v>
                </c:pt>
                <c:pt idx="2">
                  <c:v>0.2</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id-ID"/>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0.5</c:v>
                </c:pt>
                <c:pt idx="1">
                  <c:v>0.1</c:v>
                </c:pt>
                <c:pt idx="2">
                  <c:v>0.4</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id-ID"/>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0.75</c:v>
                </c:pt>
                <c:pt idx="1">
                  <c:v>0.15</c:v>
                </c:pt>
                <c:pt idx="2">
                  <c:v>0.1</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478952776"/>
        <c:axId val="478953432"/>
      </c:barChart>
      <c:catAx>
        <c:axId val="4789527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id-ID"/>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-15</c:v>
                </c:pt>
                <c:pt idx="1">
                  <c:v>55</c:v>
                </c:pt>
                <c:pt idx="2">
                  <c:v>-100</c:v>
                </c:pt>
                <c:pt idx="3">
                  <c:v>70</c:v>
                </c:pt>
                <c:pt idx="4">
                  <c:v>-15</c:v>
                </c:pt>
                <c:pt idx="5">
                  <c:v>0</c:v>
                </c:pt>
                <c:pt idx="6">
                  <c:v>55</c:v>
                </c:pt>
                <c:pt idx="7">
                  <c:v>40</c:v>
                </c:pt>
                <c:pt idx="8">
                  <c:v>55</c:v>
                </c:pt>
                <c:pt idx="9">
                  <c:v>55</c:v>
                </c:pt>
                <c:pt idx="10">
                  <c:v>40</c:v>
                </c:pt>
                <c:pt idx="11">
                  <c:v>55</c:v>
                </c:pt>
                <c:pt idx="12">
                  <c:v>55</c:v>
                </c:pt>
                <c:pt idx="13">
                  <c:v>55</c:v>
                </c:pt>
                <c:pt idx="14">
                  <c:v>55</c:v>
                </c:pt>
                <c:pt idx="15">
                  <c:v>40</c:v>
                </c:pt>
                <c:pt idx="16">
                  <c:v>-100</c:v>
                </c:pt>
                <c:pt idx="17">
                  <c:v>-100</c:v>
                </c:pt>
                <c:pt idx="18">
                  <c:v>-40</c:v>
                </c:pt>
                <c:pt idx="19">
                  <c:v>55</c:v>
                </c:pt>
                <c:pt idx="20">
                  <c:v>55</c:v>
                </c:pt>
                <c:pt idx="21">
                  <c:v>55</c:v>
                </c:pt>
                <c:pt idx="22">
                  <c:v>30</c:v>
                </c:pt>
                <c:pt idx="23">
                  <c:v>70</c:v>
                </c:pt>
                <c:pt idx="24">
                  <c:v>40</c:v>
                </c:pt>
                <c:pt idx="25">
                  <c:v>40</c:v>
                </c:pt>
                <c:pt idx="26">
                  <c:v>55</c:v>
                </c:pt>
                <c:pt idx="27">
                  <c:v>15</c:v>
                </c:pt>
                <c:pt idx="28">
                  <c:v>-30</c:v>
                </c:pt>
                <c:pt idx="29">
                  <c:v>55</c:v>
                </c:pt>
                <c:pt idx="30">
                  <c:v>55</c:v>
                </c:pt>
                <c:pt idx="31">
                  <c:v>0</c:v>
                </c:pt>
                <c:pt idx="32">
                  <c:v>0</c:v>
                </c:pt>
                <c:pt idx="33">
                  <c:v>-15</c:v>
                </c:pt>
                <c:pt idx="34">
                  <c:v>-70</c:v>
                </c:pt>
                <c:pt idx="35">
                  <c:v>15</c:v>
                </c:pt>
                <c:pt idx="36">
                  <c:v>15</c:v>
                </c:pt>
                <c:pt idx="37">
                  <c:v>-30</c:v>
                </c:pt>
                <c:pt idx="38">
                  <c:v>-100</c:v>
                </c:pt>
                <c:pt idx="39">
                  <c:v>-40</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id-ID"/>
          </a:p>
        </c:txPr>
        <c:crossAx val="662725064"/>
        <c:crosses val="autoZero"/>
        <c:auto val="1"/>
        <c:lblAlgn val="ctr"/>
        <c:lblOffset val="100"/>
        <c:noMultiLvlLbl val="0"/>
      </c:catAx>
      <c:valAx>
        <c:axId val="66272506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id-ID"/>
          </a:p>
        </c:txPr>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-10</c:v>
                </c:pt>
                <c:pt idx="1">
                  <c:v>-25</c:v>
                </c:pt>
                <c:pt idx="2">
                  <c:v>-15</c:v>
                </c:pt>
                <c:pt idx="3">
                  <c:v>-10</c:v>
                </c:pt>
                <c:pt idx="4">
                  <c:v>-5</c:v>
                </c:pt>
                <c:pt idx="5">
                  <c:v>0</c:v>
                </c:pt>
                <c:pt idx="6">
                  <c:v>25</c:v>
                </c:pt>
                <c:pt idx="7">
                  <c:v>20</c:v>
                </c:pt>
                <c:pt idx="8">
                  <c:v>30</c:v>
                </c:pt>
                <c:pt idx="9">
                  <c:v>20</c:v>
                </c:pt>
                <c:pt idx="10">
                  <c:v>-10</c:v>
                </c:pt>
                <c:pt idx="11">
                  <c:v>5</c:v>
                </c:pt>
                <c:pt idx="12">
                  <c:v>-20</c:v>
                </c:pt>
                <c:pt idx="13">
                  <c:v>-30</c:v>
                </c:pt>
                <c:pt idx="14">
                  <c:v>-15</c:v>
                </c:pt>
                <c:pt idx="15">
                  <c:v>-30</c:v>
                </c:pt>
                <c:pt idx="16">
                  <c:v>-10</c:v>
                </c:pt>
                <c:pt idx="17">
                  <c:v>-20</c:v>
                </c:pt>
                <c:pt idx="18">
                  <c:v>0</c:v>
                </c:pt>
                <c:pt idx="19">
                  <c:v>15</c:v>
                </c:pt>
                <c:pt idx="20">
                  <c:v>-5</c:v>
                </c:pt>
                <c:pt idx="21">
                  <c:v>-5</c:v>
                </c:pt>
                <c:pt idx="22">
                  <c:v>-20</c:v>
                </c:pt>
                <c:pt idx="23">
                  <c:v>15</c:v>
                </c:pt>
                <c:pt idx="24">
                  <c:v>10</c:v>
                </c:pt>
                <c:pt idx="25">
                  <c:v>10</c:v>
                </c:pt>
                <c:pt idx="26">
                  <c:v>25</c:v>
                </c:pt>
                <c:pt idx="27">
                  <c:v>0</c:v>
                </c:pt>
                <c:pt idx="28">
                  <c:v>0</c:v>
                </c:pt>
                <c:pt idx="29">
                  <c:v>20</c:v>
                </c:pt>
                <c:pt idx="30">
                  <c:v>-5</c:v>
                </c:pt>
                <c:pt idx="31">
                  <c:v>-30</c:v>
                </c:pt>
                <c:pt idx="32">
                  <c:v>-20</c:v>
                </c:pt>
                <c:pt idx="33">
                  <c:v>-30</c:v>
                </c:pt>
                <c:pt idx="34">
                  <c:v>-20</c:v>
                </c:pt>
                <c:pt idx="35">
                  <c:v>-5</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20</c:v>
                </c:pt>
                <c:pt idx="2">
                  <c:v>-35</c:v>
                </c:pt>
                <c:pt idx="3">
                  <c:v>25</c:v>
                </c:pt>
                <c:pt idx="4">
                  <c:v>-5</c:v>
                </c:pt>
                <c:pt idx="5">
                  <c:v>0</c:v>
                </c:pt>
                <c:pt idx="6">
                  <c:v>20</c:v>
                </c:pt>
                <c:pt idx="7">
                  <c:v>15</c:v>
                </c:pt>
                <c:pt idx="8">
                  <c:v>20</c:v>
                </c:pt>
                <c:pt idx="9">
                  <c:v>20</c:v>
                </c:pt>
                <c:pt idx="10">
                  <c:v>15</c:v>
                </c:pt>
                <c:pt idx="11">
                  <c:v>20</c:v>
                </c:pt>
                <c:pt idx="12">
                  <c:v>20</c:v>
                </c:pt>
                <c:pt idx="13">
                  <c:v>20</c:v>
                </c:pt>
                <c:pt idx="14">
                  <c:v>20</c:v>
                </c:pt>
                <c:pt idx="15">
                  <c:v>15</c:v>
                </c:pt>
                <c:pt idx="16">
                  <c:v>-35</c:v>
                </c:pt>
                <c:pt idx="17">
                  <c:v>-35</c:v>
                </c:pt>
                <c:pt idx="18">
                  <c:v>-15</c:v>
                </c:pt>
                <c:pt idx="19">
                  <c:v>20</c:v>
                </c:pt>
                <c:pt idx="20">
                  <c:v>20</c:v>
                </c:pt>
                <c:pt idx="21">
                  <c:v>20</c:v>
                </c:pt>
                <c:pt idx="22">
                  <c:v>10</c:v>
                </c:pt>
                <c:pt idx="23">
                  <c:v>25</c:v>
                </c:pt>
                <c:pt idx="24">
                  <c:v>15</c:v>
                </c:pt>
                <c:pt idx="25">
                  <c:v>15</c:v>
                </c:pt>
                <c:pt idx="26">
                  <c:v>20</c:v>
                </c:pt>
                <c:pt idx="27">
                  <c:v>5</c:v>
                </c:pt>
                <c:pt idx="28">
                  <c:v>-10</c:v>
                </c:pt>
                <c:pt idx="29">
                  <c:v>20</c:v>
                </c:pt>
                <c:pt idx="30">
                  <c:v>20</c:v>
                </c:pt>
                <c:pt idx="31">
                  <c:v>0</c:v>
                </c:pt>
                <c:pt idx="32">
                  <c:v>0</c:v>
                </c:pt>
                <c:pt idx="33">
                  <c:v>-5</c:v>
                </c:pt>
                <c:pt idx="34">
                  <c:v>-25</c:v>
                </c:pt>
                <c:pt idx="35">
                  <c:v>5</c:v>
                </c:pt>
                <c:pt idx="36">
                  <c:v>5</c:v>
                </c:pt>
                <c:pt idx="37">
                  <c:v>-10</c:v>
                </c:pt>
                <c:pt idx="38">
                  <c:v>-35</c:v>
                </c:pt>
                <c:pt idx="39">
                  <c:v>-15</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-15</c:v>
                </c:pt>
                <c:pt idx="1">
                  <c:v>-20</c:v>
                </c:pt>
                <c:pt idx="2">
                  <c:v>0</c:v>
                </c:pt>
                <c:pt idx="3">
                  <c:v>0</c:v>
                </c:pt>
                <c:pt idx="4">
                  <c:v>-10</c:v>
                </c:pt>
                <c:pt idx="5">
                  <c:v>-10</c:v>
                </c:pt>
                <c:pt idx="6">
                  <c:v>-10</c:v>
                </c:pt>
                <c:pt idx="7">
                  <c:v>-5</c:v>
                </c:pt>
                <c:pt idx="8">
                  <c:v>-30</c:v>
                </c:pt>
                <c:pt idx="9">
                  <c:v>-5</c:v>
                </c:pt>
                <c:pt idx="10">
                  <c:v>0</c:v>
                </c:pt>
                <c:pt idx="11">
                  <c:v>10</c:v>
                </c:pt>
                <c:pt idx="12">
                  <c:v>0</c:v>
                </c:pt>
                <c:pt idx="13">
                  <c:v>10</c:v>
                </c:pt>
                <c:pt idx="14">
                  <c:v>10</c:v>
                </c:pt>
                <c:pt idx="15">
                  <c:v>5</c:v>
                </c:pt>
                <c:pt idx="16">
                  <c:v>10</c:v>
                </c:pt>
                <c:pt idx="17">
                  <c:v>5</c:v>
                </c:pt>
                <c:pt idx="18">
                  <c:v>-10</c:v>
                </c:pt>
                <c:pt idx="19">
                  <c:v>10</c:v>
                </c:pt>
                <c:pt idx="20">
                  <c:v>15</c:v>
                </c:pt>
                <c:pt idx="21">
                  <c:v>25</c:v>
                </c:pt>
                <c:pt idx="22">
                  <c:v>25</c:v>
                </c:pt>
                <c:pt idx="23">
                  <c:v>20</c:v>
                </c:pt>
                <c:pt idx="24">
                  <c:v>-20</c:v>
                </c:pt>
                <c:pt idx="25">
                  <c:v>-5</c:v>
                </c:pt>
                <c:pt idx="26">
                  <c:v>-5</c:v>
                </c:pt>
                <c:pt idx="27">
                  <c:v>-45</c:v>
                </c:pt>
                <c:pt idx="28">
                  <c:v>-5</c:v>
                </c:pt>
                <c:pt idx="29">
                  <c:v>25</c:v>
                </c:pt>
                <c:pt idx="30">
                  <c:v>-25</c:v>
                </c:pt>
                <c:pt idx="31">
                  <c:v>0</c:v>
                </c:pt>
                <c:pt idx="32">
                  <c:v>-10</c:v>
                </c:pt>
                <c:pt idx="33">
                  <c:v>-5</c:v>
                </c:pt>
                <c:pt idx="34">
                  <c:v>-10</c:v>
                </c:pt>
                <c:pt idx="35">
                  <c:v>-30</c:v>
                </c:pt>
                <c:pt idx="36">
                  <c:v>0</c:v>
                </c:pt>
                <c:pt idx="37">
                  <c:v>-5</c:v>
                </c:pt>
                <c:pt idx="38">
                  <c:v>0</c:v>
                </c:pt>
                <c:pt idx="39">
                  <c:v>5</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5</c:v>
                </c:pt>
                <c:pt idx="1">
                  <c:v>5</c:v>
                </c:pt>
                <c:pt idx="2">
                  <c:v>-15</c:v>
                </c:pt>
                <c:pt idx="3">
                  <c:v>10</c:v>
                </c:pt>
                <c:pt idx="4">
                  <c:v>5</c:v>
                </c:pt>
                <c:pt idx="5">
                  <c:v>0</c:v>
                </c:pt>
                <c:pt idx="6">
                  <c:v>5</c:v>
                </c:pt>
                <c:pt idx="7">
                  <c:v>-5</c:v>
                </c:pt>
                <c:pt idx="8">
                  <c:v>-5</c:v>
                </c:pt>
                <c:pt idx="9">
                  <c:v>10</c:v>
                </c:pt>
                <c:pt idx="10">
                  <c:v>15</c:v>
                </c:pt>
                <c:pt idx="11">
                  <c:v>0</c:v>
                </c:pt>
                <c:pt idx="12">
                  <c:v>10</c:v>
                </c:pt>
                <c:pt idx="13">
                  <c:v>10</c:v>
                </c:pt>
                <c:pt idx="14">
                  <c:v>15</c:v>
                </c:pt>
                <c:pt idx="15">
                  <c:v>-15</c:v>
                </c:pt>
                <c:pt idx="16">
                  <c:v>-10</c:v>
                </c:pt>
                <c:pt idx="17">
                  <c:v>-20</c:v>
                </c:pt>
                <c:pt idx="18">
                  <c:v>-15</c:v>
                </c:pt>
                <c:pt idx="19">
                  <c:v>5</c:v>
                </c:pt>
                <c:pt idx="20">
                  <c:v>-10</c:v>
                </c:pt>
                <c:pt idx="21">
                  <c:v>-10</c:v>
                </c:pt>
                <c:pt idx="22">
                  <c:v>0</c:v>
                </c:pt>
                <c:pt idx="23">
                  <c:v>5</c:v>
                </c:pt>
                <c:pt idx="24">
                  <c:v>-5</c:v>
                </c:pt>
                <c:pt idx="25">
                  <c:v>-10</c:v>
                </c:pt>
                <c:pt idx="26">
                  <c:v>-5</c:v>
                </c:pt>
                <c:pt idx="27">
                  <c:v>10</c:v>
                </c:pt>
                <c:pt idx="28">
                  <c:v>0</c:v>
                </c:pt>
                <c:pt idx="29">
                  <c:v>0</c:v>
                </c:pt>
                <c:pt idx="30">
                  <c:v>-5</c:v>
                </c:pt>
                <c:pt idx="31">
                  <c:v>-5</c:v>
                </c:pt>
                <c:pt idx="32">
                  <c:v>-20</c:v>
                </c:pt>
                <c:pt idx="33">
                  <c:v>-5</c:v>
                </c:pt>
                <c:pt idx="34">
                  <c:v>-10</c:v>
                </c:pt>
                <c:pt idx="35">
                  <c:v>-20</c:v>
                </c:pt>
                <c:pt idx="36">
                  <c:v>-5</c:v>
                </c:pt>
                <c:pt idx="37">
                  <c:v>-5</c:v>
                </c:pt>
                <c:pt idx="38">
                  <c:v>-20</c:v>
                </c:pt>
                <c:pt idx="39">
                  <c:v>-10</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-15</c:v>
                </c:pt>
                <c:pt idx="1">
                  <c:v>55</c:v>
                </c:pt>
                <c:pt idx="2">
                  <c:v>-100</c:v>
                </c:pt>
                <c:pt idx="3">
                  <c:v>70</c:v>
                </c:pt>
                <c:pt idx="4">
                  <c:v>-15</c:v>
                </c:pt>
                <c:pt idx="5">
                  <c:v>0</c:v>
                </c:pt>
                <c:pt idx="6">
                  <c:v>55</c:v>
                </c:pt>
                <c:pt idx="7">
                  <c:v>40</c:v>
                </c:pt>
                <c:pt idx="8">
                  <c:v>55</c:v>
                </c:pt>
                <c:pt idx="9">
                  <c:v>55</c:v>
                </c:pt>
                <c:pt idx="10">
                  <c:v>40</c:v>
                </c:pt>
                <c:pt idx="11">
                  <c:v>55</c:v>
                </c:pt>
                <c:pt idx="12">
                  <c:v>55</c:v>
                </c:pt>
                <c:pt idx="13">
                  <c:v>55</c:v>
                </c:pt>
                <c:pt idx="14">
                  <c:v>55</c:v>
                </c:pt>
                <c:pt idx="15">
                  <c:v>40</c:v>
                </c:pt>
                <c:pt idx="16">
                  <c:v>-100</c:v>
                </c:pt>
                <c:pt idx="17">
                  <c:v>-100</c:v>
                </c:pt>
                <c:pt idx="18">
                  <c:v>-40</c:v>
                </c:pt>
                <c:pt idx="19">
                  <c:v>55</c:v>
                </c:pt>
                <c:pt idx="20">
                  <c:v>55</c:v>
                </c:pt>
                <c:pt idx="21">
                  <c:v>55</c:v>
                </c:pt>
                <c:pt idx="22">
                  <c:v>30</c:v>
                </c:pt>
                <c:pt idx="23">
                  <c:v>70</c:v>
                </c:pt>
                <c:pt idx="24">
                  <c:v>40</c:v>
                </c:pt>
                <c:pt idx="25">
                  <c:v>40</c:v>
                </c:pt>
                <c:pt idx="26">
                  <c:v>55</c:v>
                </c:pt>
                <c:pt idx="27">
                  <c:v>15</c:v>
                </c:pt>
                <c:pt idx="28">
                  <c:v>-30</c:v>
                </c:pt>
                <c:pt idx="29">
                  <c:v>55</c:v>
                </c:pt>
                <c:pt idx="30">
                  <c:v>55</c:v>
                </c:pt>
                <c:pt idx="31">
                  <c:v>0</c:v>
                </c:pt>
                <c:pt idx="32">
                  <c:v>0</c:v>
                </c:pt>
                <c:pt idx="33">
                  <c:v>-15</c:v>
                </c:pt>
                <c:pt idx="34">
                  <c:v>-70</c:v>
                </c:pt>
                <c:pt idx="35">
                  <c:v>15</c:v>
                </c:pt>
                <c:pt idx="36">
                  <c:v>15</c:v>
                </c:pt>
                <c:pt idx="37">
                  <c:v>-30</c:v>
                </c:pt>
                <c:pt idx="38">
                  <c:v>-100</c:v>
                </c:pt>
                <c:pt idx="39">
                  <c:v>-40</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714711592"/>
        <c:axId val="714717496"/>
      </c:barChart>
      <c:catAx>
        <c:axId val="7147115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id-ID"/>
          </a:p>
        </c:txPr>
        <c:crossAx val="714717496"/>
        <c:crosses val="autoZero"/>
        <c:auto val="1"/>
        <c:lblAlgn val="ctr"/>
        <c:lblOffset val="100"/>
        <c:noMultiLvlLbl val="0"/>
      </c:catAx>
      <c:valAx>
        <c:axId val="71471749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14711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50</c:v>
                </c:pt>
                <c:pt idx="1">
                  <c:v>0</c:v>
                </c:pt>
                <c:pt idx="2">
                  <c:v>65</c:v>
                </c:pt>
                <c:pt idx="3">
                  <c:v>0</c:v>
                </c:pt>
                <c:pt idx="4">
                  <c:v>30</c:v>
                </c:pt>
                <c:pt idx="5">
                  <c:v>50</c:v>
                </c:pt>
                <c:pt idx="6">
                  <c:v>0</c:v>
                </c:pt>
                <c:pt idx="7">
                  <c:v>50</c:v>
                </c:pt>
                <c:pt idx="8">
                  <c:v>0</c:v>
                </c:pt>
                <c:pt idx="9">
                  <c:v>0</c:v>
                </c:pt>
                <c:pt idx="10">
                  <c:v>0</c:v>
                </c:pt>
                <c:pt idx="11">
                  <c:v>30</c:v>
                </c:pt>
                <c:pt idx="12">
                  <c:v>0</c:v>
                </c:pt>
                <c:pt idx="13">
                  <c:v>30</c:v>
                </c:pt>
                <c:pt idx="14">
                  <c:v>50</c:v>
                </c:pt>
                <c:pt idx="15">
                  <c:v>30</c:v>
                </c:pt>
                <c:pt idx="16">
                  <c:v>65</c:v>
                </c:pt>
                <c:pt idx="17">
                  <c:v>65</c:v>
                </c:pt>
                <c:pt idx="18">
                  <c:v>50</c:v>
                </c:pt>
                <c:pt idx="19">
                  <c:v>0</c:v>
                </c:pt>
                <c:pt idx="20">
                  <c:v>0</c:v>
                </c:pt>
                <c:pt idx="21">
                  <c:v>0</c:v>
                </c:pt>
                <c:pt idx="22">
                  <c:v>30</c:v>
                </c:pt>
                <c:pt idx="23">
                  <c:v>0</c:v>
                </c:pt>
                <c:pt idx="24">
                  <c:v>50</c:v>
                </c:pt>
                <c:pt idx="25">
                  <c:v>0</c:v>
                </c:pt>
                <c:pt idx="26">
                  <c:v>0</c:v>
                </c:pt>
                <c:pt idx="27">
                  <c:v>0</c:v>
                </c:pt>
                <c:pt idx="28">
                  <c:v>50</c:v>
                </c:pt>
                <c:pt idx="29">
                  <c:v>0</c:v>
                </c:pt>
                <c:pt idx="30">
                  <c:v>0</c:v>
                </c:pt>
                <c:pt idx="31">
                  <c:v>50</c:v>
                </c:pt>
                <c:pt idx="32">
                  <c:v>30</c:v>
                </c:pt>
                <c:pt idx="33">
                  <c:v>65</c:v>
                </c:pt>
                <c:pt idx="34">
                  <c:v>50</c:v>
                </c:pt>
                <c:pt idx="35">
                  <c:v>50</c:v>
                </c:pt>
                <c:pt idx="36">
                  <c:v>50</c:v>
                </c:pt>
                <c:pt idx="37">
                  <c:v>30</c:v>
                </c:pt>
                <c:pt idx="38">
                  <c:v>50</c:v>
                </c:pt>
                <c:pt idx="39">
                  <c:v>50</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15</c:v>
                </c:pt>
                <c:pt idx="1">
                  <c:v>0</c:v>
                </c:pt>
                <c:pt idx="2">
                  <c:v>25</c:v>
                </c:pt>
                <c:pt idx="3">
                  <c:v>0</c:v>
                </c:pt>
                <c:pt idx="4">
                  <c:v>15</c:v>
                </c:pt>
                <c:pt idx="5">
                  <c:v>10</c:v>
                </c:pt>
                <c:pt idx="6">
                  <c:v>0</c:v>
                </c:pt>
                <c:pt idx="7">
                  <c:v>0</c:v>
                </c:pt>
                <c:pt idx="8">
                  <c:v>0</c:v>
                </c:pt>
                <c:pt idx="9">
                  <c:v>0</c:v>
                </c:pt>
                <c:pt idx="10">
                  <c:v>0</c:v>
                </c:pt>
                <c:pt idx="11">
                  <c:v>0</c:v>
                </c:pt>
                <c:pt idx="12">
                  <c:v>0</c:v>
                </c:pt>
                <c:pt idx="13">
                  <c:v>0</c:v>
                </c:pt>
                <c:pt idx="14">
                  <c:v>15</c:v>
                </c:pt>
                <c:pt idx="15">
                  <c:v>0</c:v>
                </c:pt>
                <c:pt idx="16">
                  <c:v>25</c:v>
                </c:pt>
                <c:pt idx="17">
                  <c:v>15</c:v>
                </c:pt>
                <c:pt idx="18">
                  <c:v>10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15</c:v>
                </c:pt>
                <c:pt idx="34">
                  <c:v>25</c:v>
                </c:pt>
                <c:pt idx="35">
                  <c:v>0</c:v>
                </c:pt>
                <c:pt idx="36">
                  <c:v>0</c:v>
                </c:pt>
                <c:pt idx="37">
                  <c:v>0</c:v>
                </c:pt>
                <c:pt idx="38">
                  <c:v>25</c:v>
                </c:pt>
                <c:pt idx="39">
                  <c:v>20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15</c:v>
                </c:pt>
                <c:pt idx="14">
                  <c:v>15</c:v>
                </c:pt>
                <c:pt idx="15">
                  <c:v>0</c:v>
                </c:pt>
                <c:pt idx="16">
                  <c:v>10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-15</c:v>
                </c:pt>
                <c:pt idx="1">
                  <c:v>55</c:v>
                </c:pt>
                <c:pt idx="2">
                  <c:v>-100</c:v>
                </c:pt>
                <c:pt idx="3">
                  <c:v>70</c:v>
                </c:pt>
                <c:pt idx="4">
                  <c:v>-15</c:v>
                </c:pt>
                <c:pt idx="5">
                  <c:v>0</c:v>
                </c:pt>
                <c:pt idx="6">
                  <c:v>55</c:v>
                </c:pt>
                <c:pt idx="7">
                  <c:v>40</c:v>
                </c:pt>
                <c:pt idx="8">
                  <c:v>55</c:v>
                </c:pt>
                <c:pt idx="9">
                  <c:v>55</c:v>
                </c:pt>
                <c:pt idx="10">
                  <c:v>40</c:v>
                </c:pt>
                <c:pt idx="11">
                  <c:v>55</c:v>
                </c:pt>
                <c:pt idx="12">
                  <c:v>55</c:v>
                </c:pt>
                <c:pt idx="13">
                  <c:v>55</c:v>
                </c:pt>
                <c:pt idx="14">
                  <c:v>55</c:v>
                </c:pt>
                <c:pt idx="15">
                  <c:v>40</c:v>
                </c:pt>
                <c:pt idx="16">
                  <c:v>-100</c:v>
                </c:pt>
                <c:pt idx="17">
                  <c:v>-100</c:v>
                </c:pt>
                <c:pt idx="18">
                  <c:v>-40</c:v>
                </c:pt>
                <c:pt idx="19">
                  <c:v>55</c:v>
                </c:pt>
                <c:pt idx="20">
                  <c:v>55</c:v>
                </c:pt>
                <c:pt idx="21">
                  <c:v>55</c:v>
                </c:pt>
                <c:pt idx="22">
                  <c:v>30</c:v>
                </c:pt>
                <c:pt idx="23">
                  <c:v>70</c:v>
                </c:pt>
                <c:pt idx="24">
                  <c:v>40</c:v>
                </c:pt>
                <c:pt idx="25">
                  <c:v>40</c:v>
                </c:pt>
                <c:pt idx="26">
                  <c:v>55</c:v>
                </c:pt>
                <c:pt idx="27">
                  <c:v>15</c:v>
                </c:pt>
                <c:pt idx="28">
                  <c:v>-30</c:v>
                </c:pt>
                <c:pt idx="29">
                  <c:v>55</c:v>
                </c:pt>
                <c:pt idx="30">
                  <c:v>55</c:v>
                </c:pt>
                <c:pt idx="31">
                  <c:v>0</c:v>
                </c:pt>
                <c:pt idx="32">
                  <c:v>0</c:v>
                </c:pt>
                <c:pt idx="33">
                  <c:v>-15</c:v>
                </c:pt>
                <c:pt idx="34">
                  <c:v>-70</c:v>
                </c:pt>
                <c:pt idx="35">
                  <c:v>15</c:v>
                </c:pt>
                <c:pt idx="36">
                  <c:v>15</c:v>
                </c:pt>
                <c:pt idx="37">
                  <c:v>-30</c:v>
                </c:pt>
                <c:pt idx="38">
                  <c:v>-100</c:v>
                </c:pt>
                <c:pt idx="39">
                  <c:v>-40</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662730312"/>
        <c:axId val="662725064"/>
      </c:barChart>
      <c:catAx>
        <c:axId val="662730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id-ID"/>
          </a:p>
        </c:txPr>
        <c:crossAx val="662725064"/>
        <c:crosses val="autoZero"/>
        <c:auto val="1"/>
        <c:lblAlgn val="ctr"/>
        <c:lblOffset val="100"/>
        <c:noMultiLvlLbl val="0"/>
      </c:catAx>
      <c:valAx>
        <c:axId val="662725064"/>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62730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30</c:v>
                </c:pt>
                <c:pt idx="20">
                  <c:v>60</c:v>
                </c:pt>
                <c:pt idx="21">
                  <c:v>65</c:v>
                </c:pt>
                <c:pt idx="22">
                  <c:v>0</c:v>
                </c:pt>
                <c:pt idx="23">
                  <c:v>40</c:v>
                </c:pt>
                <c:pt idx="24">
                  <c:v>60</c:v>
                </c:pt>
                <c:pt idx="25">
                  <c:v>40</c:v>
                </c:pt>
                <c:pt idx="26">
                  <c:v>0</c:v>
                </c:pt>
                <c:pt idx="27">
                  <c:v>0</c:v>
                </c:pt>
                <c:pt idx="28">
                  <c:v>15</c:v>
                </c:pt>
                <c:pt idx="29">
                  <c:v>45</c:v>
                </c:pt>
                <c:pt idx="30">
                  <c:v>0</c:v>
                </c:pt>
                <c:pt idx="31">
                  <c:v>0</c:v>
                </c:pt>
                <c:pt idx="32">
                  <c:v>0</c:v>
                </c:pt>
                <c:pt idx="33">
                  <c:v>0</c:v>
                </c:pt>
                <c:pt idx="34">
                  <c:v>0</c:v>
                </c:pt>
                <c:pt idx="35">
                  <c:v>0</c:v>
                </c:pt>
                <c:pt idx="36">
                  <c:v>15</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25</c:v>
                </c:pt>
                <c:pt idx="1">
                  <c:v>35</c:v>
                </c:pt>
                <c:pt idx="2">
                  <c:v>30</c:v>
                </c:pt>
                <c:pt idx="3">
                  <c:v>15</c:v>
                </c:pt>
                <c:pt idx="4">
                  <c:v>30</c:v>
                </c:pt>
                <c:pt idx="5">
                  <c:v>40</c:v>
                </c:pt>
                <c:pt idx="6">
                  <c:v>25</c:v>
                </c:pt>
                <c:pt idx="7">
                  <c:v>50</c:v>
                </c:pt>
                <c:pt idx="8">
                  <c:v>25</c:v>
                </c:pt>
                <c:pt idx="9">
                  <c:v>40</c:v>
                </c:pt>
                <c:pt idx="10">
                  <c:v>-20</c:v>
                </c:pt>
                <c:pt idx="11">
                  <c:v>75</c:v>
                </c:pt>
                <c:pt idx="12">
                  <c:v>55</c:v>
                </c:pt>
                <c:pt idx="13">
                  <c:v>0</c:v>
                </c:pt>
                <c:pt idx="14">
                  <c:v>40</c:v>
                </c:pt>
                <c:pt idx="15">
                  <c:v>0</c:v>
                </c:pt>
                <c:pt idx="16">
                  <c:v>20</c:v>
                </c:pt>
                <c:pt idx="17">
                  <c:v>0</c:v>
                </c:pt>
                <c:pt idx="18">
                  <c:v>20</c:v>
                </c:pt>
                <c:pt idx="19">
                  <c:v>25</c:v>
                </c:pt>
                <c:pt idx="20">
                  <c:v>30</c:v>
                </c:pt>
                <c:pt idx="21">
                  <c:v>40</c:v>
                </c:pt>
                <c:pt idx="22">
                  <c:v>0</c:v>
                </c:pt>
                <c:pt idx="23">
                  <c:v>35</c:v>
                </c:pt>
                <c:pt idx="24">
                  <c:v>20</c:v>
                </c:pt>
                <c:pt idx="25">
                  <c:v>30</c:v>
                </c:pt>
                <c:pt idx="26">
                  <c:v>30</c:v>
                </c:pt>
                <c:pt idx="27">
                  <c:v>0</c:v>
                </c:pt>
                <c:pt idx="28">
                  <c:v>30</c:v>
                </c:pt>
                <c:pt idx="29">
                  <c:v>30</c:v>
                </c:pt>
                <c:pt idx="30">
                  <c:v>0</c:v>
                </c:pt>
                <c:pt idx="31">
                  <c:v>0</c:v>
                </c:pt>
                <c:pt idx="32">
                  <c:v>30</c:v>
                </c:pt>
                <c:pt idx="33">
                  <c:v>30</c:v>
                </c:pt>
                <c:pt idx="34">
                  <c:v>30</c:v>
                </c:pt>
                <c:pt idx="35">
                  <c:v>0</c:v>
                </c:pt>
                <c:pt idx="36">
                  <c:v>35</c:v>
                </c:pt>
                <c:pt idx="37">
                  <c:v>0</c:v>
                </c:pt>
                <c:pt idx="38">
                  <c:v>0</c:v>
                </c:pt>
                <c:pt idx="39">
                  <c:v>0</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478952776"/>
        <c:axId val="478953432"/>
      </c:radarChart>
      <c:catAx>
        <c:axId val="4789527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3432"/>
        <c:crosses val="autoZero"/>
        <c:auto val="1"/>
        <c:lblAlgn val="ctr"/>
        <c:lblOffset val="100"/>
        <c:noMultiLvlLbl val="0"/>
      </c:catAx>
      <c:valAx>
        <c:axId val="478953432"/>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id-ID"/>
          </a:p>
        </c:txPr>
        <c:crossAx val="4789527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82E9E7A-942F-410D-AA82-CBBB8D01245A}">
  <sheetPr>
    <tabColor theme="2" tint="-0.499984740745262"/>
  </sheetPr>
  <sheetViews>
    <sheetView zoomScale="40" workbookViewId="0" zoomToFit="1"/>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B300864-6834-4C19-B0BD-E28FC1951D74}">
  <sheetPr>
    <tabColor theme="2" tint="-0.249977111117893"/>
  </sheetPr>
  <sheetViews>
    <sheetView zoomScale="43" workbookViewId="0" zoomToFit="1"/>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28575</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428065</xdr:colOff>
      <xdr:row>1</xdr:row>
      <xdr:rowOff>9407</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419327</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336</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18454687" cy="27574875"/>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87558" cy="9214884"/>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row r="1">
          <cell r="B1">
            <v>1</v>
          </cell>
        </row>
        <row r="2">
          <cell r="B2">
            <v>1.25</v>
          </cell>
        </row>
      </sheetData>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row r="2">
          <cell r="B2">
            <v>0.5</v>
          </cell>
        </row>
        <row r="3">
          <cell r="B3">
            <v>1</v>
          </cell>
        </row>
        <row r="5">
          <cell r="B5">
            <v>15</v>
          </cell>
        </row>
        <row r="6">
          <cell r="B6">
            <v>10</v>
          </cell>
        </row>
      </sheetData>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AA46B-E8E1-4771-9F51-5D42CF8FBBFA}">
  <sheetPr>
    <tabColor rgb="FF7030A0"/>
    <pageSetUpPr fitToPage="1"/>
  </sheetPr>
  <dimension ref="A1:D33"/>
  <sheetViews>
    <sheetView showGridLines="0" zoomScaleNormal="100" workbookViewId="0">
      <pane ySplit="8" topLeftCell="A12" activePane="bottomLeft" state="frozen"/>
      <selection activeCell="A9" sqref="A9:B9"/>
      <selection pane="bottomLeft" activeCell="B12" sqref="B12"/>
    </sheetView>
  </sheetViews>
  <sheetFormatPr defaultRowHeight="14.4" x14ac:dyDescent="0.3"/>
  <cols>
    <col min="1" max="1" width="8" customWidth="1"/>
    <col min="2" max="2" width="15.44140625" style="58" bestFit="1" customWidth="1"/>
    <col min="3" max="3" width="56.88671875" style="160" bestFit="1" customWidth="1"/>
    <col min="4" max="4" width="52.44140625" style="160" customWidth="1"/>
  </cols>
  <sheetData>
    <row r="1" spans="1:4" ht="24.45" customHeight="1" thickBot="1" x14ac:dyDescent="0.45">
      <c r="A1" s="176" t="s">
        <v>382</v>
      </c>
      <c r="B1" s="177"/>
      <c r="C1" s="177"/>
      <c r="D1" s="177"/>
    </row>
    <row r="2" spans="1:4" ht="18.600000000000001" thickTop="1" x14ac:dyDescent="0.35">
      <c r="A2" s="51"/>
      <c r="B2" s="150"/>
      <c r="C2" s="158"/>
      <c r="D2" s="158"/>
    </row>
    <row r="3" spans="1:4" ht="18" thickBot="1" x14ac:dyDescent="0.35">
      <c r="A3" s="178" t="s">
        <v>203</v>
      </c>
      <c r="B3" s="178"/>
      <c r="C3" s="178"/>
      <c r="D3" s="159"/>
    </row>
    <row r="4" spans="1:4" ht="18.600000000000001" thickTop="1" x14ac:dyDescent="0.3">
      <c r="D4" s="158"/>
    </row>
    <row r="5" spans="1:4" s="157" customFormat="1" ht="64.5" customHeight="1" x14ac:dyDescent="0.3">
      <c r="A5" s="155"/>
      <c r="B5" s="156" t="s">
        <v>238</v>
      </c>
      <c r="C5" s="183" t="s">
        <v>239</v>
      </c>
      <c r="D5" s="184"/>
    </row>
    <row r="6" spans="1:4" ht="18" x14ac:dyDescent="0.35">
      <c r="A6" s="51"/>
      <c r="B6" s="150"/>
      <c r="C6" s="158"/>
      <c r="D6" s="158"/>
    </row>
    <row r="7" spans="1:4" ht="15" thickBot="1" x14ac:dyDescent="0.35">
      <c r="A7" s="178" t="s">
        <v>229</v>
      </c>
      <c r="B7" s="178"/>
      <c r="C7" s="178"/>
      <c r="D7" s="178"/>
    </row>
    <row r="8" spans="1:4" ht="15" thickTop="1" x14ac:dyDescent="0.3"/>
    <row r="9" spans="1:4" x14ac:dyDescent="0.3">
      <c r="A9" s="179" t="s">
        <v>204</v>
      </c>
      <c r="B9" s="179"/>
      <c r="C9" s="161"/>
      <c r="D9" s="162"/>
    </row>
    <row r="10" spans="1:4" ht="69.900000000000006" customHeight="1" x14ac:dyDescent="0.3">
      <c r="A10" s="147" t="s">
        <v>208</v>
      </c>
      <c r="B10" s="151"/>
      <c r="C10" s="181" t="s">
        <v>241</v>
      </c>
      <c r="D10" s="182"/>
    </row>
    <row r="11" spans="1:4" x14ac:dyDescent="0.3">
      <c r="A11" s="179" t="s">
        <v>204</v>
      </c>
      <c r="B11" s="179"/>
      <c r="C11" s="163" t="s">
        <v>199</v>
      </c>
      <c r="D11" s="164" t="s">
        <v>200</v>
      </c>
    </row>
    <row r="12" spans="1:4" s="19" customFormat="1" ht="93.6" customHeight="1" x14ac:dyDescent="0.3">
      <c r="A12" s="180" t="s">
        <v>0</v>
      </c>
      <c r="B12" s="148" t="s">
        <v>207</v>
      </c>
      <c r="C12" s="165" t="s">
        <v>228</v>
      </c>
      <c r="D12" s="166" t="s">
        <v>215</v>
      </c>
    </row>
    <row r="13" spans="1:4" s="19" customFormat="1" ht="93.6" customHeight="1" x14ac:dyDescent="0.3">
      <c r="A13" s="180"/>
      <c r="B13" s="148" t="s">
        <v>205</v>
      </c>
      <c r="C13" s="165" t="s">
        <v>206</v>
      </c>
      <c r="D13" s="166" t="s">
        <v>230</v>
      </c>
    </row>
    <row r="14" spans="1:4" s="19" customFormat="1" ht="52.5" customHeight="1" x14ac:dyDescent="0.3">
      <c r="A14" s="175" t="s">
        <v>216</v>
      </c>
      <c r="B14" s="148" t="s">
        <v>207</v>
      </c>
      <c r="C14" s="165"/>
      <c r="D14" s="166"/>
    </row>
    <row r="15" spans="1:4" s="19" customFormat="1" ht="52.5" customHeight="1" x14ac:dyDescent="0.3">
      <c r="A15" s="175"/>
      <c r="B15" s="148" t="s">
        <v>205</v>
      </c>
      <c r="C15" s="165"/>
      <c r="D15" s="166"/>
    </row>
    <row r="16" spans="1:4" s="19" customFormat="1" ht="52.5" customHeight="1" x14ac:dyDescent="0.3">
      <c r="A16" s="175" t="s">
        <v>217</v>
      </c>
      <c r="B16" s="148" t="s">
        <v>207</v>
      </c>
      <c r="C16" s="165"/>
      <c r="D16" s="166"/>
    </row>
    <row r="17" spans="1:4" s="19" customFormat="1" ht="52.5" customHeight="1" x14ac:dyDescent="0.3">
      <c r="A17" s="175"/>
      <c r="B17" s="148" t="s">
        <v>205</v>
      </c>
      <c r="C17" s="165"/>
      <c r="D17" s="166"/>
    </row>
    <row r="18" spans="1:4" s="19" customFormat="1" ht="52.5" customHeight="1" x14ac:dyDescent="0.3">
      <c r="A18" s="175" t="s">
        <v>1</v>
      </c>
      <c r="B18" s="148" t="s">
        <v>207</v>
      </c>
      <c r="C18" s="165"/>
      <c r="D18" s="166"/>
    </row>
    <row r="19" spans="1:4" s="19" customFormat="1" ht="52.5" customHeight="1" x14ac:dyDescent="0.3">
      <c r="A19" s="175"/>
      <c r="B19" s="148" t="s">
        <v>205</v>
      </c>
      <c r="C19" s="165"/>
      <c r="D19" s="166"/>
    </row>
    <row r="20" spans="1:4" s="19" customFormat="1" ht="52.5" customHeight="1" x14ac:dyDescent="0.3">
      <c r="A20" s="175" t="s">
        <v>2</v>
      </c>
      <c r="B20" s="148" t="s">
        <v>207</v>
      </c>
      <c r="C20" s="165"/>
      <c r="D20" s="166"/>
    </row>
    <row r="21" spans="1:4" s="19" customFormat="1" ht="52.5" customHeight="1" x14ac:dyDescent="0.3">
      <c r="A21" s="175"/>
      <c r="B21" s="148" t="s">
        <v>205</v>
      </c>
      <c r="C21" s="165"/>
      <c r="D21" s="166"/>
    </row>
    <row r="22" spans="1:4" s="19" customFormat="1" ht="52.5" customHeight="1" x14ac:dyDescent="0.3">
      <c r="A22" s="175" t="s">
        <v>3</v>
      </c>
      <c r="B22" s="148" t="s">
        <v>207</v>
      </c>
      <c r="C22" s="165"/>
      <c r="D22" s="166"/>
    </row>
    <row r="23" spans="1:4" s="19" customFormat="1" ht="52.5" customHeight="1" x14ac:dyDescent="0.3">
      <c r="A23" s="175"/>
      <c r="B23" s="148" t="s">
        <v>205</v>
      </c>
      <c r="C23" s="165"/>
      <c r="D23" s="166"/>
    </row>
    <row r="24" spans="1:4" s="19" customFormat="1" ht="52.5" customHeight="1" x14ac:dyDescent="0.3">
      <c r="A24" s="175" t="s">
        <v>4</v>
      </c>
      <c r="B24" s="148" t="s">
        <v>207</v>
      </c>
      <c r="C24" s="165"/>
      <c r="D24" s="166"/>
    </row>
    <row r="25" spans="1:4" s="19" customFormat="1" ht="52.5" customHeight="1" x14ac:dyDescent="0.3">
      <c r="A25" s="175"/>
      <c r="B25" s="148" t="s">
        <v>205</v>
      </c>
      <c r="C25" s="165"/>
      <c r="D25" s="166"/>
    </row>
    <row r="26" spans="1:4" s="19" customFormat="1" ht="52.5" customHeight="1" x14ac:dyDescent="0.3">
      <c r="A26" s="175" t="s">
        <v>5</v>
      </c>
      <c r="B26" s="148" t="s">
        <v>207</v>
      </c>
      <c r="C26" s="165"/>
      <c r="D26" s="166"/>
    </row>
    <row r="27" spans="1:4" s="19" customFormat="1" ht="52.5" customHeight="1" x14ac:dyDescent="0.3">
      <c r="A27" s="175"/>
      <c r="B27" s="148" t="s">
        <v>205</v>
      </c>
      <c r="C27" s="165"/>
      <c r="D27" s="166"/>
    </row>
    <row r="28" spans="1:4" s="19" customFormat="1" ht="52.5" customHeight="1" x14ac:dyDescent="0.3">
      <c r="A28" s="175" t="s">
        <v>6</v>
      </c>
      <c r="B28" s="148" t="s">
        <v>207</v>
      </c>
      <c r="C28" s="165"/>
      <c r="D28" s="166"/>
    </row>
    <row r="29" spans="1:4" s="19" customFormat="1" ht="52.5" customHeight="1" x14ac:dyDescent="0.3">
      <c r="A29" s="175"/>
      <c r="B29" s="148" t="s">
        <v>205</v>
      </c>
      <c r="C29" s="165"/>
      <c r="D29" s="166"/>
    </row>
    <row r="30" spans="1:4" s="19" customFormat="1" ht="52.5" customHeight="1" x14ac:dyDescent="0.3">
      <c r="A30" s="175" t="s">
        <v>7</v>
      </c>
      <c r="B30" s="148" t="s">
        <v>207</v>
      </c>
      <c r="C30" s="165"/>
      <c r="D30" s="166"/>
    </row>
    <row r="31" spans="1:4" s="19" customFormat="1" ht="52.5" customHeight="1" x14ac:dyDescent="0.3">
      <c r="A31" s="175"/>
      <c r="B31" s="148" t="s">
        <v>205</v>
      </c>
      <c r="C31" s="167"/>
      <c r="D31" s="168"/>
    </row>
    <row r="32" spans="1:4" x14ac:dyDescent="0.3">
      <c r="A32" s="149" t="s">
        <v>213</v>
      </c>
      <c r="B32" s="151"/>
      <c r="C32" s="161"/>
      <c r="D32" s="162"/>
    </row>
    <row r="33" spans="1:4" x14ac:dyDescent="0.3">
      <c r="A33" s="149" t="s">
        <v>214</v>
      </c>
      <c r="B33" s="151"/>
      <c r="C33" s="161"/>
      <c r="D33" s="162"/>
    </row>
  </sheetData>
  <mergeCells count="17">
    <mergeCell ref="A1:D1"/>
    <mergeCell ref="A3:C3"/>
    <mergeCell ref="A9:B9"/>
    <mergeCell ref="A12:A13"/>
    <mergeCell ref="A14:A15"/>
    <mergeCell ref="A7:D7"/>
    <mergeCell ref="A11:B11"/>
    <mergeCell ref="C10:D10"/>
    <mergeCell ref="C5:D5"/>
    <mergeCell ref="A26:A27"/>
    <mergeCell ref="A28:A29"/>
    <mergeCell ref="A30:A31"/>
    <mergeCell ref="A16:A17"/>
    <mergeCell ref="A18:A19"/>
    <mergeCell ref="A20:A21"/>
    <mergeCell ref="A22:A23"/>
    <mergeCell ref="A24:A25"/>
  </mergeCells>
  <hyperlinks>
    <hyperlink ref="A12:A13" location="'DF1'!A1" display="DF1" xr:uid="{95F21EEE-94F8-4E6A-8579-672B93ED18EC}"/>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2D22-CF7A-47BA-97A3-A33108FCC4FD}">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C34" sqref="C34"/>
    </sheetView>
  </sheetViews>
  <sheetFormatPr defaultColWidth="8.77734375" defaultRowHeight="14.4" x14ac:dyDescent="0.3"/>
  <cols>
    <col min="1" max="1" width="51" style="59" customWidth="1"/>
    <col min="2" max="2" width="12.44140625" style="20" bestFit="1" customWidth="1"/>
    <col min="3" max="3" width="12.44140625" style="20" customWidth="1"/>
    <col min="4" max="4" width="9.5546875" style="20" bestFit="1" customWidth="1"/>
    <col min="5" max="5" width="9.77734375" style="20" bestFit="1" customWidth="1"/>
    <col min="6" max="6" width="0.109375" customWidth="1"/>
    <col min="7" max="7" width="24.88671875" style="63" bestFit="1" customWidth="1"/>
    <col min="8" max="8" width="1.77734375" style="63" customWidth="1"/>
    <col min="9" max="9" width="12.88671875" style="20" customWidth="1"/>
    <col min="10" max="10" width="14.77734375" style="20" bestFit="1" customWidth="1"/>
    <col min="11" max="11" width="6.109375" style="20" customWidth="1"/>
    <col min="12" max="12" width="11" style="20" bestFit="1" customWidth="1"/>
    <col min="13" max="13" width="17.88671875" style="20" customWidth="1"/>
    <col min="14" max="14" width="13.88671875" style="20" bestFit="1" customWidth="1"/>
    <col min="15" max="15" width="5.88671875" style="20" hidden="1" customWidth="1"/>
    <col min="16" max="16" width="6.44140625" hidden="1" customWidth="1"/>
    <col min="17" max="17" width="23.109375" style="63" bestFit="1" customWidth="1"/>
    <col min="18" max="18" width="1.88671875" style="20" customWidth="1"/>
    <col min="19" max="19" width="16" style="20" customWidth="1"/>
    <col min="20" max="20" width="32.5546875" style="20" customWidth="1"/>
    <col min="21" max="21" width="23.44140625" style="20" bestFit="1" customWidth="1"/>
    <col min="22" max="22" width="2.109375" style="20" customWidth="1"/>
    <col min="23" max="23" width="13.109375" style="56" customWidth="1"/>
    <col min="24" max="24" width="12.44140625" style="56" customWidth="1"/>
    <col min="25" max="25" width="30.88671875" style="20" customWidth="1"/>
    <col min="26" max="16384" width="8.77734375" style="20"/>
  </cols>
  <sheetData>
    <row r="1" spans="1:25" s="22" customFormat="1" ht="33" customHeight="1" thickBot="1" x14ac:dyDescent="0.35">
      <c r="A1" s="185" t="s">
        <v>240</v>
      </c>
      <c r="B1" s="186"/>
      <c r="C1" s="186"/>
      <c r="D1" s="186"/>
      <c r="E1" s="186"/>
      <c r="F1" s="186"/>
      <c r="G1" s="186"/>
      <c r="H1" s="186"/>
      <c r="I1" s="186"/>
      <c r="J1" s="186"/>
      <c r="K1" s="186"/>
      <c r="L1" s="186"/>
      <c r="M1" s="186"/>
      <c r="N1" s="186"/>
      <c r="O1" s="186"/>
      <c r="P1" s="186"/>
      <c r="Q1" s="186"/>
      <c r="R1" s="186"/>
      <c r="S1" s="186"/>
      <c r="T1" s="186"/>
      <c r="U1" s="186"/>
      <c r="V1" s="186"/>
      <c r="W1" s="186"/>
      <c r="X1" s="186"/>
      <c r="Y1" s="186"/>
    </row>
    <row r="2" spans="1:25" customFormat="1" ht="3.6" customHeight="1" thickTop="1" x14ac:dyDescent="0.3">
      <c r="A2" s="58"/>
      <c r="G2" s="62"/>
      <c r="H2" s="62"/>
      <c r="Q2" s="62"/>
      <c r="W2" s="1"/>
      <c r="X2" s="1"/>
    </row>
    <row r="3" spans="1:25" s="26" customFormat="1" ht="25.5" customHeight="1" x14ac:dyDescent="0.3">
      <c r="A3" s="73"/>
      <c r="B3" s="193" t="s">
        <v>209</v>
      </c>
      <c r="C3" s="193"/>
      <c r="D3" s="193"/>
      <c r="E3" s="193"/>
      <c r="F3" s="193"/>
      <c r="G3" s="193"/>
      <c r="I3" s="194" t="s">
        <v>210</v>
      </c>
      <c r="J3" s="194"/>
      <c r="K3" s="194"/>
      <c r="L3" s="194"/>
      <c r="M3" s="194"/>
      <c r="N3" s="194"/>
      <c r="O3" s="194"/>
      <c r="P3" s="194"/>
      <c r="Q3" s="194"/>
      <c r="S3" s="195" t="s">
        <v>211</v>
      </c>
      <c r="T3" s="196"/>
      <c r="U3" s="196"/>
      <c r="V3" s="196"/>
      <c r="W3" s="196"/>
      <c r="X3" s="196"/>
      <c r="Y3" s="196"/>
    </row>
    <row r="4" spans="1:25" s="31" customFormat="1" ht="67.5" customHeight="1" x14ac:dyDescent="0.3">
      <c r="A4" s="57" t="s">
        <v>281</v>
      </c>
      <c r="B4" s="54" t="s">
        <v>45</v>
      </c>
      <c r="C4" s="35" t="s">
        <v>152</v>
      </c>
      <c r="D4" s="35" t="s">
        <v>349</v>
      </c>
      <c r="E4" s="35" t="s">
        <v>350</v>
      </c>
      <c r="F4" s="53"/>
      <c r="G4" s="187" t="s">
        <v>284</v>
      </c>
      <c r="H4"/>
      <c r="I4" s="35" t="s">
        <v>160</v>
      </c>
      <c r="J4" s="35" t="s">
        <v>163</v>
      </c>
      <c r="K4" s="35" t="s">
        <v>165</v>
      </c>
      <c r="L4" s="35" t="s">
        <v>351</v>
      </c>
      <c r="M4" s="35" t="s">
        <v>166</v>
      </c>
      <c r="N4" s="54" t="s">
        <v>352</v>
      </c>
      <c r="O4" s="35" t="s">
        <v>153</v>
      </c>
      <c r="P4" s="53"/>
      <c r="Q4" s="189" t="s">
        <v>283</v>
      </c>
      <c r="S4" s="200" t="s">
        <v>232</v>
      </c>
      <c r="T4" s="202" t="s">
        <v>212</v>
      </c>
      <c r="U4" s="191" t="s">
        <v>282</v>
      </c>
      <c r="W4" s="192" t="s">
        <v>233</v>
      </c>
      <c r="X4" s="197" t="s">
        <v>234</v>
      </c>
      <c r="Y4" s="198" t="s">
        <v>212</v>
      </c>
    </row>
    <row r="5" spans="1:25" ht="17.100000000000001" customHeight="1" x14ac:dyDescent="0.3">
      <c r="A5" s="52" t="s">
        <v>183</v>
      </c>
      <c r="B5" s="55">
        <v>0</v>
      </c>
      <c r="C5" s="55">
        <v>1</v>
      </c>
      <c r="D5" s="55">
        <v>0</v>
      </c>
      <c r="E5" s="55">
        <v>0</v>
      </c>
      <c r="F5" s="25"/>
      <c r="G5" s="188"/>
      <c r="H5"/>
      <c r="I5" s="55">
        <v>0</v>
      </c>
      <c r="J5" s="55">
        <v>0</v>
      </c>
      <c r="K5" s="55">
        <v>0</v>
      </c>
      <c r="L5" s="55">
        <v>0</v>
      </c>
      <c r="M5" s="55">
        <v>0</v>
      </c>
      <c r="N5" s="55">
        <v>0</v>
      </c>
      <c r="O5" s="30">
        <v>0</v>
      </c>
      <c r="P5" s="25"/>
      <c r="Q5" s="190"/>
      <c r="S5" s="201"/>
      <c r="T5" s="203"/>
      <c r="U5" s="192"/>
      <c r="W5" s="192"/>
      <c r="X5" s="197"/>
      <c r="Y5" s="199"/>
    </row>
    <row r="6" spans="1:25" ht="33.75" customHeight="1" x14ac:dyDescent="0.3">
      <c r="A6" s="68" t="s">
        <v>242</v>
      </c>
      <c r="B6" s="60">
        <f>'DF1'!D22</f>
        <v>-10</v>
      </c>
      <c r="C6" s="60">
        <f>'DF2'!D31</f>
        <v>-5</v>
      </c>
      <c r="D6" s="60">
        <f>'DF3'!D35</f>
        <v>-15</v>
      </c>
      <c r="E6" s="60">
        <f>'DF4'!D31</f>
        <v>5</v>
      </c>
      <c r="F6" s="61">
        <f t="shared" ref="F6:F45" si="0">SUMPRODUCT(B$5:E$5,B6:E6)</f>
        <v>-5</v>
      </c>
      <c r="G6" s="66">
        <f>IFERROR(IF(F6&gt;=0,MROUND(TRUNC(100*SUMPRODUCT(B$5:E$5,B6:E6)/MAX(F$50:F$51)),5),MROUND(TRUNC(100*SUMPRODUCT(B$5:E$5,B6:E6)/MAX(F$50:F$51)),-5)),0)</f>
        <v>-15</v>
      </c>
      <c r="H6"/>
      <c r="I6" s="60">
        <f>'DF5'!D30</f>
        <v>50</v>
      </c>
      <c r="J6" s="60">
        <f>'DF6'!D30</f>
        <v>15</v>
      </c>
      <c r="K6" s="60">
        <f>'DF7'!D32</f>
        <v>35</v>
      </c>
      <c r="L6" s="60">
        <f>'DF8'!D32</f>
        <v>0</v>
      </c>
      <c r="M6" s="60">
        <f>'DF9'!D28</f>
        <v>0</v>
      </c>
      <c r="N6" s="60">
        <f>'DF10'!D22</f>
        <v>25</v>
      </c>
      <c r="O6" s="60">
        <v>0</v>
      </c>
      <c r="P6" s="21">
        <f t="shared" ref="P6:P45" si="1">SUMPRODUCT(B$5:E$5,B6:E6)+SUMPRODUCT(I$5:N$5,I6:N6)</f>
        <v>-5</v>
      </c>
      <c r="Q6" s="65">
        <f>IFERROR(IF(P6&gt;0,MROUND(TRUNC(100*SUMPRODUCT(B$5:N$5,B6:N6)/MAX(P$50:P$51)),5),MROUND(TRUNC(100*SUMPRODUCT(B$5:N$5,B6:N6)/MAX(P$50:P$51)),-5)),0)</f>
        <v>-15</v>
      </c>
      <c r="S6" s="74"/>
      <c r="T6" s="75"/>
      <c r="U6" s="67">
        <f>Q6+S6</f>
        <v>-15</v>
      </c>
      <c r="W6" s="70">
        <f>IF(U6&gt;=75,4,IF(U6&gt;=50,3,IF(U6&gt;=25,2,1)))</f>
        <v>1</v>
      </c>
      <c r="X6" s="76">
        <f>W6</f>
        <v>1</v>
      </c>
      <c r="Y6" s="77"/>
    </row>
    <row r="7" spans="1:25" ht="27.6" customHeight="1" x14ac:dyDescent="0.3">
      <c r="A7" s="68" t="s">
        <v>243</v>
      </c>
      <c r="B7" s="60">
        <f>'DF1'!D23</f>
        <v>-25</v>
      </c>
      <c r="C7" s="60">
        <f>'DF2'!D32</f>
        <v>20</v>
      </c>
      <c r="D7" s="60">
        <f>'DF3'!D36</f>
        <v>-20</v>
      </c>
      <c r="E7" s="60">
        <f>'DF4'!D32</f>
        <v>5</v>
      </c>
      <c r="F7" s="61">
        <f t="shared" si="0"/>
        <v>20</v>
      </c>
      <c r="G7" s="66">
        <f t="shared" ref="G7:G45" si="2">IFERROR(IF(F7&gt;=0,MROUND(TRUNC(100*SUMPRODUCT(B$5:E$5,B7:E7)/MAX(F$50:F$51)),5),MROUND(TRUNC(100*SUMPRODUCT(B$5:E$5,B7:E7)/MAX(F$50:F$51)),-5)),0)</f>
        <v>55</v>
      </c>
      <c r="H7"/>
      <c r="I7" s="60">
        <f>'DF5'!D31</f>
        <v>0</v>
      </c>
      <c r="J7" s="60">
        <f>'DF6'!D31</f>
        <v>0</v>
      </c>
      <c r="K7" s="60">
        <f>'DF7'!D33</f>
        <v>30</v>
      </c>
      <c r="L7" s="60">
        <f>'DF8'!D33</f>
        <v>0</v>
      </c>
      <c r="M7" s="60">
        <f>'DF9'!D29</f>
        <v>0</v>
      </c>
      <c r="N7" s="60">
        <f>'DF10'!D23</f>
        <v>35</v>
      </c>
      <c r="O7" s="60">
        <v>0</v>
      </c>
      <c r="P7" s="21">
        <f t="shared" si="1"/>
        <v>20</v>
      </c>
      <c r="Q7" s="65">
        <f t="shared" ref="Q7:Q45" si="3">IFERROR(IF(P7&gt;0,MROUND(TRUNC(100*SUMPRODUCT(B$5:N$5,B7:N7)/MAX(P$50:P$51)),5),MROUND(TRUNC(100*SUMPRODUCT(B$5:N$5,B7:N7)/MAX(P$50:P$51)),-5)),0)</f>
        <v>55</v>
      </c>
      <c r="S7" s="74"/>
      <c r="T7" s="75"/>
      <c r="U7" s="67">
        <f t="shared" ref="U7:U45" si="4">Q7+S7</f>
        <v>55</v>
      </c>
      <c r="W7" s="71">
        <f t="shared" ref="W7:W45" si="5">IF(U7&gt;=75,4,IF(U7&gt;=50,3,IF(U7&gt;=25,2,1)))</f>
        <v>3</v>
      </c>
      <c r="X7" s="76">
        <f t="shared" ref="X7:X45" si="6">W7</f>
        <v>3</v>
      </c>
      <c r="Y7" s="77"/>
    </row>
    <row r="8" spans="1:25" ht="27.6" customHeight="1" x14ac:dyDescent="0.3">
      <c r="A8" s="68" t="s">
        <v>244</v>
      </c>
      <c r="B8" s="60">
        <f>'DF1'!D24</f>
        <v>-15</v>
      </c>
      <c r="C8" s="60">
        <f>'DF2'!D33</f>
        <v>-35</v>
      </c>
      <c r="D8" s="60">
        <f>'DF3'!D37</f>
        <v>0</v>
      </c>
      <c r="E8" s="60">
        <f>'DF4'!D33</f>
        <v>-15</v>
      </c>
      <c r="F8" s="61">
        <f t="shared" si="0"/>
        <v>-35</v>
      </c>
      <c r="G8" s="66">
        <f t="shared" si="2"/>
        <v>-100</v>
      </c>
      <c r="H8"/>
      <c r="I8" s="60">
        <f>'DF5'!D32</f>
        <v>65</v>
      </c>
      <c r="J8" s="60">
        <f>'DF6'!D32</f>
        <v>25</v>
      </c>
      <c r="K8" s="60">
        <f>'DF7'!D34</f>
        <v>15</v>
      </c>
      <c r="L8" s="60">
        <f>'DF8'!D34</f>
        <v>15</v>
      </c>
      <c r="M8" s="60">
        <f>'DF9'!D30</f>
        <v>0</v>
      </c>
      <c r="N8" s="60">
        <f>'DF10'!D24</f>
        <v>30</v>
      </c>
      <c r="O8" s="60">
        <v>0</v>
      </c>
      <c r="P8" s="21">
        <f t="shared" si="1"/>
        <v>-35</v>
      </c>
      <c r="Q8" s="65">
        <f t="shared" si="3"/>
        <v>-100</v>
      </c>
      <c r="S8" s="74"/>
      <c r="T8" s="75"/>
      <c r="U8" s="67">
        <f t="shared" si="4"/>
        <v>-100</v>
      </c>
      <c r="W8" s="71">
        <f t="shared" si="5"/>
        <v>1</v>
      </c>
      <c r="X8" s="76">
        <f t="shared" si="6"/>
        <v>1</v>
      </c>
      <c r="Y8" s="77"/>
    </row>
    <row r="9" spans="1:25" ht="27.6" customHeight="1" x14ac:dyDescent="0.3">
      <c r="A9" s="68" t="s">
        <v>245</v>
      </c>
      <c r="B9" s="60">
        <f>'DF1'!D25</f>
        <v>-10</v>
      </c>
      <c r="C9" s="60">
        <f>'DF2'!D34</f>
        <v>25</v>
      </c>
      <c r="D9" s="60">
        <f>'DF3'!D38</f>
        <v>0</v>
      </c>
      <c r="E9" s="60">
        <f>'DF4'!D34</f>
        <v>10</v>
      </c>
      <c r="F9" s="61">
        <f t="shared" si="0"/>
        <v>25</v>
      </c>
      <c r="G9" s="66">
        <f t="shared" si="2"/>
        <v>70</v>
      </c>
      <c r="H9"/>
      <c r="I9" s="60">
        <f>'DF5'!D33</f>
        <v>0</v>
      </c>
      <c r="J9" s="60">
        <f>'DF6'!D33</f>
        <v>0</v>
      </c>
      <c r="K9" s="60">
        <f>'DF7'!D35</f>
        <v>25</v>
      </c>
      <c r="L9" s="60">
        <f>'DF8'!D35</f>
        <v>0</v>
      </c>
      <c r="M9" s="60">
        <f>'DF9'!D31</f>
        <v>0</v>
      </c>
      <c r="N9" s="60">
        <f>'DF10'!D25</f>
        <v>15</v>
      </c>
      <c r="O9" s="60">
        <v>0</v>
      </c>
      <c r="P9" s="21">
        <f t="shared" si="1"/>
        <v>25</v>
      </c>
      <c r="Q9" s="65">
        <f t="shared" si="3"/>
        <v>70</v>
      </c>
      <c r="S9" s="74"/>
      <c r="T9" s="75"/>
      <c r="U9" s="67">
        <f t="shared" si="4"/>
        <v>70</v>
      </c>
      <c r="W9" s="71">
        <f t="shared" si="5"/>
        <v>3</v>
      </c>
      <c r="X9" s="76">
        <f t="shared" si="6"/>
        <v>3</v>
      </c>
      <c r="Y9" s="77"/>
    </row>
    <row r="10" spans="1:25" ht="27.6" customHeight="1" x14ac:dyDescent="0.3">
      <c r="A10" s="68" t="s">
        <v>246</v>
      </c>
      <c r="B10" s="60">
        <f>'DF1'!D26</f>
        <v>-5</v>
      </c>
      <c r="C10" s="60">
        <f>'DF2'!D35</f>
        <v>-5</v>
      </c>
      <c r="D10" s="60">
        <f>'DF3'!D39</f>
        <v>-10</v>
      </c>
      <c r="E10" s="60">
        <f>'DF4'!D35</f>
        <v>5</v>
      </c>
      <c r="F10" s="61">
        <f t="shared" si="0"/>
        <v>-5</v>
      </c>
      <c r="G10" s="66">
        <f t="shared" si="2"/>
        <v>-15</v>
      </c>
      <c r="H10"/>
      <c r="I10" s="60">
        <f>'DF5'!D34</f>
        <v>30</v>
      </c>
      <c r="J10" s="60">
        <f>'DF6'!D34</f>
        <v>15</v>
      </c>
      <c r="K10" s="60">
        <f>'DF7'!D36</f>
        <v>25</v>
      </c>
      <c r="L10" s="60">
        <f>'DF8'!D36</f>
        <v>0</v>
      </c>
      <c r="M10" s="60">
        <f>'DF9'!D32</f>
        <v>0</v>
      </c>
      <c r="N10" s="60">
        <f>'DF10'!D26</f>
        <v>30</v>
      </c>
      <c r="O10" s="60">
        <v>0</v>
      </c>
      <c r="P10" s="21">
        <f t="shared" si="1"/>
        <v>-5</v>
      </c>
      <c r="Q10" s="65">
        <f t="shared" si="3"/>
        <v>-15</v>
      </c>
      <c r="S10" s="74"/>
      <c r="T10" s="75"/>
      <c r="U10" s="67">
        <f t="shared" si="4"/>
        <v>-15</v>
      </c>
      <c r="W10" s="71">
        <f t="shared" si="5"/>
        <v>1</v>
      </c>
      <c r="X10" s="76">
        <f t="shared" si="6"/>
        <v>1</v>
      </c>
      <c r="Y10" s="77"/>
    </row>
    <row r="11" spans="1:25" ht="27.6" customHeight="1" x14ac:dyDescent="0.3">
      <c r="A11" s="69" t="s">
        <v>247</v>
      </c>
      <c r="B11" s="60">
        <f>'DF1'!D27</f>
        <v>0</v>
      </c>
      <c r="C11" s="60">
        <f>'DF2'!D36</f>
        <v>0</v>
      </c>
      <c r="D11" s="60">
        <f>'DF3'!D40</f>
        <v>-10</v>
      </c>
      <c r="E11" s="60">
        <f>'DF4'!D36</f>
        <v>0</v>
      </c>
      <c r="F11" s="61">
        <f t="shared" si="0"/>
        <v>0</v>
      </c>
      <c r="G11" s="66">
        <f t="shared" si="2"/>
        <v>0</v>
      </c>
      <c r="H11"/>
      <c r="I11" s="60">
        <f>'DF5'!D35</f>
        <v>50</v>
      </c>
      <c r="J11" s="60">
        <f>'DF6'!D35</f>
        <v>10</v>
      </c>
      <c r="K11" s="60">
        <f>'DF7'!D37</f>
        <v>25</v>
      </c>
      <c r="L11" s="60">
        <f>'DF8'!D37</f>
        <v>0</v>
      </c>
      <c r="M11" s="60">
        <f>'DF9'!D33</f>
        <v>0</v>
      </c>
      <c r="N11" s="60">
        <f>'DF10'!D27</f>
        <v>40</v>
      </c>
      <c r="O11" s="60">
        <v>0</v>
      </c>
      <c r="P11" s="21">
        <f t="shared" si="1"/>
        <v>0</v>
      </c>
      <c r="Q11" s="65">
        <f t="shared" si="3"/>
        <v>0</v>
      </c>
      <c r="S11" s="74"/>
      <c r="T11" s="75"/>
      <c r="U11" s="67">
        <f t="shared" si="4"/>
        <v>0</v>
      </c>
      <c r="W11" s="71">
        <f t="shared" si="5"/>
        <v>1</v>
      </c>
      <c r="X11" s="76">
        <f t="shared" si="6"/>
        <v>1</v>
      </c>
      <c r="Y11" s="77"/>
    </row>
    <row r="12" spans="1:25" ht="27.6" customHeight="1" x14ac:dyDescent="0.3">
      <c r="A12" s="69" t="s">
        <v>248</v>
      </c>
      <c r="B12" s="60">
        <f>'DF1'!D28</f>
        <v>25</v>
      </c>
      <c r="C12" s="60">
        <f>'DF2'!D37</f>
        <v>20</v>
      </c>
      <c r="D12" s="60">
        <f>'DF3'!D41</f>
        <v>-10</v>
      </c>
      <c r="E12" s="60">
        <f>'DF4'!D37</f>
        <v>5</v>
      </c>
      <c r="F12" s="61">
        <f t="shared" si="0"/>
        <v>20</v>
      </c>
      <c r="G12" s="66">
        <f t="shared" si="2"/>
        <v>55</v>
      </c>
      <c r="H12"/>
      <c r="I12" s="60">
        <f>'DF5'!D36</f>
        <v>0</v>
      </c>
      <c r="J12" s="60">
        <f>'DF6'!D36</f>
        <v>0</v>
      </c>
      <c r="K12" s="60">
        <f>'DF7'!D38</f>
        <v>30</v>
      </c>
      <c r="L12" s="60">
        <f>'DF8'!D38</f>
        <v>0</v>
      </c>
      <c r="M12" s="60">
        <f>'DF9'!D34</f>
        <v>0</v>
      </c>
      <c r="N12" s="60">
        <f>'DF10'!D28</f>
        <v>25</v>
      </c>
      <c r="O12" s="60">
        <v>0</v>
      </c>
      <c r="P12" s="21">
        <f t="shared" si="1"/>
        <v>20</v>
      </c>
      <c r="Q12" s="65">
        <f t="shared" si="3"/>
        <v>55</v>
      </c>
      <c r="S12" s="74"/>
      <c r="T12" s="75"/>
      <c r="U12" s="67">
        <f t="shared" si="4"/>
        <v>55</v>
      </c>
      <c r="W12" s="71">
        <f t="shared" si="5"/>
        <v>3</v>
      </c>
      <c r="X12" s="76">
        <f t="shared" si="6"/>
        <v>3</v>
      </c>
      <c r="Y12" s="77"/>
    </row>
    <row r="13" spans="1:25" ht="27.6" customHeight="1" x14ac:dyDescent="0.3">
      <c r="A13" s="69" t="s">
        <v>249</v>
      </c>
      <c r="B13" s="60">
        <f>'DF1'!D29</f>
        <v>20</v>
      </c>
      <c r="C13" s="60">
        <f>'DF2'!D38</f>
        <v>15</v>
      </c>
      <c r="D13" s="60">
        <f>'DF3'!D42</f>
        <v>-5</v>
      </c>
      <c r="E13" s="60">
        <f>'DF4'!D38</f>
        <v>-5</v>
      </c>
      <c r="F13" s="61">
        <f t="shared" si="0"/>
        <v>15</v>
      </c>
      <c r="G13" s="66">
        <f t="shared" si="2"/>
        <v>40</v>
      </c>
      <c r="H13"/>
      <c r="I13" s="60">
        <f>'DF5'!D37</f>
        <v>50</v>
      </c>
      <c r="J13" s="60">
        <f>'DF6'!D37</f>
        <v>0</v>
      </c>
      <c r="K13" s="60">
        <f>'DF7'!D39</f>
        <v>20</v>
      </c>
      <c r="L13" s="60">
        <f>'DF8'!D39</f>
        <v>0</v>
      </c>
      <c r="M13" s="60">
        <f>'DF9'!D35</f>
        <v>0</v>
      </c>
      <c r="N13" s="60">
        <f>'DF10'!D29</f>
        <v>50</v>
      </c>
      <c r="O13" s="60">
        <v>0</v>
      </c>
      <c r="P13" s="21">
        <f t="shared" si="1"/>
        <v>15</v>
      </c>
      <c r="Q13" s="65">
        <f t="shared" si="3"/>
        <v>40</v>
      </c>
      <c r="S13" s="74"/>
      <c r="T13" s="75"/>
      <c r="U13" s="67">
        <f t="shared" si="4"/>
        <v>40</v>
      </c>
      <c r="W13" s="71">
        <f t="shared" si="5"/>
        <v>2</v>
      </c>
      <c r="X13" s="76">
        <f t="shared" si="6"/>
        <v>2</v>
      </c>
      <c r="Y13" s="77"/>
    </row>
    <row r="14" spans="1:25" ht="27.6" customHeight="1" x14ac:dyDescent="0.3">
      <c r="A14" s="69" t="s">
        <v>250</v>
      </c>
      <c r="B14" s="60">
        <f>'DF1'!D30</f>
        <v>30</v>
      </c>
      <c r="C14" s="60">
        <f>'DF2'!D39</f>
        <v>20</v>
      </c>
      <c r="D14" s="60">
        <f>'DF3'!D43</f>
        <v>-30</v>
      </c>
      <c r="E14" s="60">
        <f>'DF4'!D39</f>
        <v>-5</v>
      </c>
      <c r="F14" s="61">
        <f t="shared" si="0"/>
        <v>20</v>
      </c>
      <c r="G14" s="66">
        <f t="shared" si="2"/>
        <v>55</v>
      </c>
      <c r="H14"/>
      <c r="I14" s="60">
        <f>'DF5'!D38</f>
        <v>0</v>
      </c>
      <c r="J14" s="60">
        <f>'DF6'!D38</f>
        <v>0</v>
      </c>
      <c r="K14" s="60">
        <f>'DF7'!D40</f>
        <v>40</v>
      </c>
      <c r="L14" s="60">
        <f>'DF8'!D40</f>
        <v>0</v>
      </c>
      <c r="M14" s="60">
        <f>'DF9'!D36</f>
        <v>0</v>
      </c>
      <c r="N14" s="60">
        <f>'DF10'!D30</f>
        <v>25</v>
      </c>
      <c r="O14" s="60">
        <v>0</v>
      </c>
      <c r="P14" s="21">
        <f t="shared" si="1"/>
        <v>20</v>
      </c>
      <c r="Q14" s="65">
        <f t="shared" si="3"/>
        <v>55</v>
      </c>
      <c r="S14" s="74"/>
      <c r="T14" s="75"/>
      <c r="U14" s="67">
        <f t="shared" si="4"/>
        <v>55</v>
      </c>
      <c r="W14" s="71">
        <f t="shared" si="5"/>
        <v>3</v>
      </c>
      <c r="X14" s="76">
        <f t="shared" si="6"/>
        <v>3</v>
      </c>
      <c r="Y14" s="77"/>
    </row>
    <row r="15" spans="1:25" ht="27.6" customHeight="1" x14ac:dyDescent="0.3">
      <c r="A15" s="69" t="s">
        <v>251</v>
      </c>
      <c r="B15" s="60">
        <f>'DF1'!D31</f>
        <v>20</v>
      </c>
      <c r="C15" s="60">
        <f>'DF2'!D40</f>
        <v>20</v>
      </c>
      <c r="D15" s="60">
        <f>'DF3'!D44</f>
        <v>-5</v>
      </c>
      <c r="E15" s="60">
        <f>'DF4'!D40</f>
        <v>10</v>
      </c>
      <c r="F15" s="61">
        <f t="shared" si="0"/>
        <v>20</v>
      </c>
      <c r="G15" s="66">
        <f t="shared" si="2"/>
        <v>55</v>
      </c>
      <c r="H15"/>
      <c r="I15" s="60">
        <f>'DF5'!D39</f>
        <v>0</v>
      </c>
      <c r="J15" s="60">
        <f>'DF6'!D39</f>
        <v>0</v>
      </c>
      <c r="K15" s="60">
        <f>'DF7'!D41</f>
        <v>30</v>
      </c>
      <c r="L15" s="60">
        <f>'DF8'!D41</f>
        <v>0</v>
      </c>
      <c r="M15" s="60">
        <f>'DF9'!D37</f>
        <v>0</v>
      </c>
      <c r="N15" s="60">
        <f>'DF10'!D31</f>
        <v>40</v>
      </c>
      <c r="O15" s="60">
        <v>0</v>
      </c>
      <c r="P15" s="21">
        <f t="shared" si="1"/>
        <v>20</v>
      </c>
      <c r="Q15" s="65">
        <f t="shared" si="3"/>
        <v>55</v>
      </c>
      <c r="S15" s="74"/>
      <c r="T15" s="75"/>
      <c r="U15" s="67">
        <f t="shared" si="4"/>
        <v>55</v>
      </c>
      <c r="W15" s="71">
        <f t="shared" si="5"/>
        <v>3</v>
      </c>
      <c r="X15" s="76">
        <f t="shared" si="6"/>
        <v>3</v>
      </c>
      <c r="Y15" s="77"/>
    </row>
    <row r="16" spans="1:25" ht="27.6" customHeight="1" x14ac:dyDescent="0.3">
      <c r="A16" s="69" t="s">
        <v>252</v>
      </c>
      <c r="B16" s="60">
        <f>'DF1'!D32</f>
        <v>-10</v>
      </c>
      <c r="C16" s="60">
        <f>'DF2'!D41</f>
        <v>15</v>
      </c>
      <c r="D16" s="60">
        <f>'DF3'!D45</f>
        <v>0</v>
      </c>
      <c r="E16" s="60">
        <f>'DF4'!D41</f>
        <v>15</v>
      </c>
      <c r="F16" s="61">
        <f t="shared" si="0"/>
        <v>15</v>
      </c>
      <c r="G16" s="66">
        <f t="shared" si="2"/>
        <v>40</v>
      </c>
      <c r="H16"/>
      <c r="I16" s="60">
        <f>'DF5'!D40</f>
        <v>0</v>
      </c>
      <c r="J16" s="60">
        <f>'DF6'!D40</f>
        <v>0</v>
      </c>
      <c r="K16" s="60">
        <f>'DF7'!D42</f>
        <v>25</v>
      </c>
      <c r="L16" s="60">
        <f>'DF8'!D42</f>
        <v>0</v>
      </c>
      <c r="M16" s="60">
        <f>'DF9'!D38</f>
        <v>0</v>
      </c>
      <c r="N16" s="60">
        <f>'DF10'!D32</f>
        <v>-20</v>
      </c>
      <c r="O16" s="60">
        <v>0</v>
      </c>
      <c r="P16" s="21">
        <f t="shared" si="1"/>
        <v>15</v>
      </c>
      <c r="Q16" s="65">
        <f t="shared" si="3"/>
        <v>40</v>
      </c>
      <c r="S16" s="74"/>
      <c r="T16" s="75"/>
      <c r="U16" s="67">
        <f t="shared" si="4"/>
        <v>40</v>
      </c>
      <c r="W16" s="71">
        <f t="shared" si="5"/>
        <v>2</v>
      </c>
      <c r="X16" s="76">
        <f t="shared" si="6"/>
        <v>2</v>
      </c>
      <c r="Y16" s="77"/>
    </row>
    <row r="17" spans="1:25" ht="27.6" customHeight="1" x14ac:dyDescent="0.3">
      <c r="A17" s="69" t="s">
        <v>253</v>
      </c>
      <c r="B17" s="60">
        <f>'DF1'!D33</f>
        <v>5</v>
      </c>
      <c r="C17" s="60">
        <f>'DF2'!D42</f>
        <v>20</v>
      </c>
      <c r="D17" s="60">
        <f>'DF3'!D46</f>
        <v>10</v>
      </c>
      <c r="E17" s="60">
        <f>'DF4'!D42</f>
        <v>0</v>
      </c>
      <c r="F17" s="61">
        <f t="shared" si="0"/>
        <v>20</v>
      </c>
      <c r="G17" s="66">
        <f t="shared" si="2"/>
        <v>55</v>
      </c>
      <c r="H17"/>
      <c r="I17" s="60">
        <f>'DF5'!D41</f>
        <v>30</v>
      </c>
      <c r="J17" s="60">
        <f>'DF6'!D41</f>
        <v>0</v>
      </c>
      <c r="K17" s="60">
        <f>'DF7'!D43</f>
        <v>15</v>
      </c>
      <c r="L17" s="60">
        <f>'DF8'!D43</f>
        <v>0</v>
      </c>
      <c r="M17" s="60">
        <f>'DF9'!D39</f>
        <v>0</v>
      </c>
      <c r="N17" s="60">
        <f>'DF10'!D33</f>
        <v>75</v>
      </c>
      <c r="O17" s="60">
        <v>0</v>
      </c>
      <c r="P17" s="21">
        <f t="shared" si="1"/>
        <v>20</v>
      </c>
      <c r="Q17" s="65">
        <f t="shared" si="3"/>
        <v>55</v>
      </c>
      <c r="S17" s="74"/>
      <c r="T17" s="75"/>
      <c r="U17" s="67">
        <f t="shared" si="4"/>
        <v>55</v>
      </c>
      <c r="W17" s="71">
        <f t="shared" si="5"/>
        <v>3</v>
      </c>
      <c r="X17" s="76">
        <f t="shared" si="6"/>
        <v>3</v>
      </c>
      <c r="Y17" s="77"/>
    </row>
    <row r="18" spans="1:25" ht="27.6" customHeight="1" x14ac:dyDescent="0.3">
      <c r="A18" s="69" t="s">
        <v>254</v>
      </c>
      <c r="B18" s="60">
        <f>'DF1'!D34</f>
        <v>-20</v>
      </c>
      <c r="C18" s="60">
        <f>'DF2'!D43</f>
        <v>20</v>
      </c>
      <c r="D18" s="60">
        <f>'DF3'!D47</f>
        <v>0</v>
      </c>
      <c r="E18" s="60">
        <f>'DF4'!D43</f>
        <v>10</v>
      </c>
      <c r="F18" s="61">
        <f t="shared" si="0"/>
        <v>20</v>
      </c>
      <c r="G18" s="66">
        <f t="shared" si="2"/>
        <v>55</v>
      </c>
      <c r="H18"/>
      <c r="I18" s="60">
        <f>'DF5'!D42</f>
        <v>0</v>
      </c>
      <c r="J18" s="60">
        <f>'DF6'!D42</f>
        <v>0</v>
      </c>
      <c r="K18" s="60">
        <f>'DF7'!D44</f>
        <v>25</v>
      </c>
      <c r="L18" s="60">
        <f>'DF8'!D44</f>
        <v>0</v>
      </c>
      <c r="M18" s="60">
        <f>'DF9'!D40</f>
        <v>0</v>
      </c>
      <c r="N18" s="60">
        <f>'DF10'!D34</f>
        <v>55</v>
      </c>
      <c r="O18" s="60">
        <v>0</v>
      </c>
      <c r="P18" s="21">
        <f t="shared" si="1"/>
        <v>20</v>
      </c>
      <c r="Q18" s="65">
        <f t="shared" si="3"/>
        <v>55</v>
      </c>
      <c r="S18" s="74"/>
      <c r="T18" s="75"/>
      <c r="U18" s="67">
        <f t="shared" si="4"/>
        <v>55</v>
      </c>
      <c r="W18" s="71">
        <f t="shared" si="5"/>
        <v>3</v>
      </c>
      <c r="X18" s="76">
        <f t="shared" si="6"/>
        <v>3</v>
      </c>
      <c r="Y18" s="77"/>
    </row>
    <row r="19" spans="1:25" ht="27.6" customHeight="1" x14ac:dyDescent="0.3">
      <c r="A19" s="69" t="s">
        <v>255</v>
      </c>
      <c r="B19" s="60">
        <f>'DF1'!D35</f>
        <v>-30</v>
      </c>
      <c r="C19" s="60">
        <f>'DF2'!D44</f>
        <v>20</v>
      </c>
      <c r="D19" s="60">
        <f>'DF3'!D48</f>
        <v>10</v>
      </c>
      <c r="E19" s="60">
        <f>'DF4'!D44</f>
        <v>10</v>
      </c>
      <c r="F19" s="61">
        <f t="shared" si="0"/>
        <v>20</v>
      </c>
      <c r="G19" s="66">
        <f t="shared" si="2"/>
        <v>55</v>
      </c>
      <c r="H19"/>
      <c r="I19" s="60">
        <f>'DF5'!D43</f>
        <v>30</v>
      </c>
      <c r="J19" s="60">
        <f>'DF6'!D43</f>
        <v>0</v>
      </c>
      <c r="K19" s="60">
        <f>'DF7'!D45</f>
        <v>10</v>
      </c>
      <c r="L19" s="60">
        <f>'DF8'!D45</f>
        <v>15</v>
      </c>
      <c r="M19" s="60">
        <f>'DF9'!D41</f>
        <v>0</v>
      </c>
      <c r="N19" s="60">
        <f>'DF10'!D35</f>
        <v>0</v>
      </c>
      <c r="O19" s="60">
        <v>0</v>
      </c>
      <c r="P19" s="21">
        <f t="shared" si="1"/>
        <v>20</v>
      </c>
      <c r="Q19" s="65">
        <f t="shared" si="3"/>
        <v>55</v>
      </c>
      <c r="S19" s="74"/>
      <c r="T19" s="75"/>
      <c r="U19" s="67">
        <f t="shared" si="4"/>
        <v>55</v>
      </c>
      <c r="W19" s="71">
        <f t="shared" si="5"/>
        <v>3</v>
      </c>
      <c r="X19" s="76">
        <f t="shared" si="6"/>
        <v>3</v>
      </c>
      <c r="Y19" s="77"/>
    </row>
    <row r="20" spans="1:25" ht="27.6" customHeight="1" x14ac:dyDescent="0.3">
      <c r="A20" s="69" t="s">
        <v>256</v>
      </c>
      <c r="B20" s="60">
        <f>'DF1'!D36</f>
        <v>-15</v>
      </c>
      <c r="C20" s="60">
        <f>'DF2'!D45</f>
        <v>20</v>
      </c>
      <c r="D20" s="60">
        <f>'DF3'!D49</f>
        <v>10</v>
      </c>
      <c r="E20" s="60">
        <f>'DF4'!D45</f>
        <v>15</v>
      </c>
      <c r="F20" s="61">
        <f t="shared" si="0"/>
        <v>20</v>
      </c>
      <c r="G20" s="66">
        <f t="shared" si="2"/>
        <v>55</v>
      </c>
      <c r="H20"/>
      <c r="I20" s="60">
        <f>'DF5'!D44</f>
        <v>50</v>
      </c>
      <c r="J20" s="60">
        <f>'DF6'!D44</f>
        <v>15</v>
      </c>
      <c r="K20" s="60">
        <f>'DF7'!D46</f>
        <v>5</v>
      </c>
      <c r="L20" s="60">
        <f>'DF8'!D46</f>
        <v>15</v>
      </c>
      <c r="M20" s="60">
        <f>'DF9'!D42</f>
        <v>0</v>
      </c>
      <c r="N20" s="60">
        <f>'DF10'!D36</f>
        <v>40</v>
      </c>
      <c r="O20" s="60">
        <v>0</v>
      </c>
      <c r="P20" s="21">
        <f t="shared" si="1"/>
        <v>20</v>
      </c>
      <c r="Q20" s="65">
        <f t="shared" si="3"/>
        <v>55</v>
      </c>
      <c r="S20" s="74"/>
      <c r="T20" s="75"/>
      <c r="U20" s="67">
        <f t="shared" si="4"/>
        <v>55</v>
      </c>
      <c r="W20" s="71">
        <f t="shared" si="5"/>
        <v>3</v>
      </c>
      <c r="X20" s="76">
        <f t="shared" si="6"/>
        <v>3</v>
      </c>
      <c r="Y20" s="77"/>
    </row>
    <row r="21" spans="1:25" ht="27.6" customHeight="1" x14ac:dyDescent="0.3">
      <c r="A21" s="69" t="s">
        <v>257</v>
      </c>
      <c r="B21" s="60">
        <f>'DF1'!D37</f>
        <v>-30</v>
      </c>
      <c r="C21" s="60">
        <f>'DF2'!D46</f>
        <v>15</v>
      </c>
      <c r="D21" s="60">
        <f>'DF3'!D50</f>
        <v>5</v>
      </c>
      <c r="E21" s="60">
        <f>'DF4'!D46</f>
        <v>-15</v>
      </c>
      <c r="F21" s="61">
        <f t="shared" si="0"/>
        <v>15</v>
      </c>
      <c r="G21" s="66">
        <f t="shared" si="2"/>
        <v>40</v>
      </c>
      <c r="H21"/>
      <c r="I21" s="60">
        <f>'DF5'!D45</f>
        <v>30</v>
      </c>
      <c r="J21" s="60">
        <f>'DF6'!D45</f>
        <v>0</v>
      </c>
      <c r="K21" s="60">
        <f>'DF7'!D47</f>
        <v>15</v>
      </c>
      <c r="L21" s="60">
        <f>'DF8'!D47</f>
        <v>0</v>
      </c>
      <c r="M21" s="60">
        <f>'DF9'!D43</f>
        <v>0</v>
      </c>
      <c r="N21" s="60">
        <f>'DF10'!D37</f>
        <v>0</v>
      </c>
      <c r="O21" s="60">
        <v>0</v>
      </c>
      <c r="P21" s="21">
        <f t="shared" si="1"/>
        <v>15</v>
      </c>
      <c r="Q21" s="65">
        <f t="shared" si="3"/>
        <v>40</v>
      </c>
      <c r="S21" s="74"/>
      <c r="T21" s="75"/>
      <c r="U21" s="67">
        <f t="shared" si="4"/>
        <v>40</v>
      </c>
      <c r="W21" s="71">
        <f t="shared" si="5"/>
        <v>2</v>
      </c>
      <c r="X21" s="76">
        <f t="shared" si="6"/>
        <v>2</v>
      </c>
      <c r="Y21" s="77"/>
    </row>
    <row r="22" spans="1:25" ht="27.6" customHeight="1" x14ac:dyDescent="0.3">
      <c r="A22" s="69" t="s">
        <v>258</v>
      </c>
      <c r="B22" s="60">
        <f>'DF1'!D38</f>
        <v>-10</v>
      </c>
      <c r="C22" s="60">
        <f>'DF2'!D47</f>
        <v>-35</v>
      </c>
      <c r="D22" s="60">
        <f>'DF3'!D51</f>
        <v>10</v>
      </c>
      <c r="E22" s="60">
        <f>'DF4'!D47</f>
        <v>-10</v>
      </c>
      <c r="F22" s="61">
        <f t="shared" si="0"/>
        <v>-35</v>
      </c>
      <c r="G22" s="66">
        <f t="shared" si="2"/>
        <v>-100</v>
      </c>
      <c r="H22"/>
      <c r="I22" s="60">
        <f>'DF5'!D46</f>
        <v>65</v>
      </c>
      <c r="J22" s="60">
        <f>'DF6'!D46</f>
        <v>25</v>
      </c>
      <c r="K22" s="60">
        <f>'DF7'!D48</f>
        <v>20</v>
      </c>
      <c r="L22" s="60">
        <f>'DF8'!D48</f>
        <v>10</v>
      </c>
      <c r="M22" s="60">
        <f>'DF9'!D44</f>
        <v>0</v>
      </c>
      <c r="N22" s="60">
        <f>'DF10'!D38</f>
        <v>20</v>
      </c>
      <c r="O22" s="60">
        <v>0</v>
      </c>
      <c r="P22" s="21">
        <f t="shared" si="1"/>
        <v>-35</v>
      </c>
      <c r="Q22" s="65">
        <f t="shared" si="3"/>
        <v>-100</v>
      </c>
      <c r="S22" s="74"/>
      <c r="T22" s="75"/>
      <c r="U22" s="67">
        <f t="shared" si="4"/>
        <v>-100</v>
      </c>
      <c r="W22" s="71">
        <f t="shared" si="5"/>
        <v>1</v>
      </c>
      <c r="X22" s="76">
        <f t="shared" si="6"/>
        <v>1</v>
      </c>
      <c r="Y22" s="77"/>
    </row>
    <row r="23" spans="1:25" ht="27.6" customHeight="1" x14ac:dyDescent="0.3">
      <c r="A23" s="69" t="s">
        <v>259</v>
      </c>
      <c r="B23" s="60">
        <f>'DF1'!D39</f>
        <v>-20</v>
      </c>
      <c r="C23" s="60">
        <f>'DF2'!D48</f>
        <v>-35</v>
      </c>
      <c r="D23" s="60">
        <f>'DF3'!D52</f>
        <v>5</v>
      </c>
      <c r="E23" s="60">
        <f>'DF4'!D48</f>
        <v>-20</v>
      </c>
      <c r="F23" s="61">
        <f t="shared" si="0"/>
        <v>-35</v>
      </c>
      <c r="G23" s="66">
        <f t="shared" si="2"/>
        <v>-100</v>
      </c>
      <c r="H23"/>
      <c r="I23" s="60">
        <f>'DF5'!D47</f>
        <v>65</v>
      </c>
      <c r="J23" s="60">
        <f>'DF6'!D47</f>
        <v>15</v>
      </c>
      <c r="K23" s="60">
        <f>'DF7'!D49</f>
        <v>25</v>
      </c>
      <c r="L23" s="60">
        <f>'DF8'!D49</f>
        <v>0</v>
      </c>
      <c r="M23" s="60">
        <f>'DF9'!D45</f>
        <v>0</v>
      </c>
      <c r="N23" s="60">
        <f>'DF10'!D39</f>
        <v>0</v>
      </c>
      <c r="O23" s="60">
        <v>0</v>
      </c>
      <c r="P23" s="21">
        <f t="shared" si="1"/>
        <v>-35</v>
      </c>
      <c r="Q23" s="65">
        <f t="shared" si="3"/>
        <v>-100</v>
      </c>
      <c r="S23" s="74"/>
      <c r="T23" s="75"/>
      <c r="U23" s="67">
        <f t="shared" si="4"/>
        <v>-100</v>
      </c>
      <c r="W23" s="71">
        <f t="shared" si="5"/>
        <v>1</v>
      </c>
      <c r="X23" s="76">
        <f t="shared" si="6"/>
        <v>1</v>
      </c>
      <c r="Y23" s="77"/>
    </row>
    <row r="24" spans="1:25" ht="27.6" customHeight="1" x14ac:dyDescent="0.3">
      <c r="A24" s="69" t="s">
        <v>260</v>
      </c>
      <c r="B24" s="60">
        <f>'DF1'!D40</f>
        <v>0</v>
      </c>
      <c r="C24" s="60">
        <f>'DF2'!D49</f>
        <v>-15</v>
      </c>
      <c r="D24" s="60">
        <f>'DF3'!D53</f>
        <v>-10</v>
      </c>
      <c r="E24" s="60">
        <f>'DF4'!D49</f>
        <v>-15</v>
      </c>
      <c r="F24" s="61">
        <f t="shared" si="0"/>
        <v>-15</v>
      </c>
      <c r="G24" s="66">
        <f t="shared" si="2"/>
        <v>-40</v>
      </c>
      <c r="H24"/>
      <c r="I24" s="60">
        <f>'DF5'!D48</f>
        <v>50</v>
      </c>
      <c r="J24" s="60">
        <f>'DF6'!D48</f>
        <v>10</v>
      </c>
      <c r="K24" s="60">
        <f>'DF7'!D50</f>
        <v>25</v>
      </c>
      <c r="L24" s="60">
        <f>'DF8'!D50</f>
        <v>0</v>
      </c>
      <c r="M24" s="60">
        <f>'DF9'!D46</f>
        <v>0</v>
      </c>
      <c r="N24" s="60">
        <f>'DF10'!D40</f>
        <v>20</v>
      </c>
      <c r="O24" s="60">
        <v>0</v>
      </c>
      <c r="P24" s="21">
        <f t="shared" si="1"/>
        <v>-15</v>
      </c>
      <c r="Q24" s="65">
        <f t="shared" si="3"/>
        <v>-40</v>
      </c>
      <c r="S24" s="74"/>
      <c r="T24" s="75"/>
      <c r="U24" s="67">
        <f t="shared" si="4"/>
        <v>-40</v>
      </c>
      <c r="W24" s="71">
        <f t="shared" si="5"/>
        <v>1</v>
      </c>
      <c r="X24" s="76">
        <f t="shared" si="6"/>
        <v>1</v>
      </c>
      <c r="Y24" s="77"/>
    </row>
    <row r="25" spans="1:25" ht="27.6" customHeight="1" x14ac:dyDescent="0.3">
      <c r="A25" s="68" t="s">
        <v>381</v>
      </c>
      <c r="B25" s="60">
        <f>'DF1'!D41</f>
        <v>15</v>
      </c>
      <c r="C25" s="60">
        <f>'DF2'!D50</f>
        <v>20</v>
      </c>
      <c r="D25" s="60">
        <f>'DF3'!D54</f>
        <v>10</v>
      </c>
      <c r="E25" s="60">
        <f>'DF4'!D50</f>
        <v>5</v>
      </c>
      <c r="F25" s="61">
        <f t="shared" si="0"/>
        <v>20</v>
      </c>
      <c r="G25" s="66">
        <f t="shared" si="2"/>
        <v>55</v>
      </c>
      <c r="H25"/>
      <c r="I25" s="60">
        <f>'DF5'!D49</f>
        <v>0</v>
      </c>
      <c r="J25" s="60">
        <f>'DF6'!D49</f>
        <v>0</v>
      </c>
      <c r="K25" s="60">
        <f>'DF7'!D51</f>
        <v>25</v>
      </c>
      <c r="L25" s="60">
        <f>'DF8'!D51</f>
        <v>0</v>
      </c>
      <c r="M25" s="60">
        <f>'DF9'!D47</f>
        <v>30</v>
      </c>
      <c r="N25" s="60">
        <f>'DF10'!D41</f>
        <v>25</v>
      </c>
      <c r="O25" s="60">
        <v>0</v>
      </c>
      <c r="P25" s="21">
        <f t="shared" si="1"/>
        <v>20</v>
      </c>
      <c r="Q25" s="65">
        <f t="shared" si="3"/>
        <v>55</v>
      </c>
      <c r="S25" s="74"/>
      <c r="T25" s="75"/>
      <c r="U25" s="67">
        <f t="shared" si="4"/>
        <v>55</v>
      </c>
      <c r="W25" s="71">
        <f t="shared" si="5"/>
        <v>3</v>
      </c>
      <c r="X25" s="76">
        <f t="shared" si="6"/>
        <v>3</v>
      </c>
      <c r="Y25" s="77"/>
    </row>
    <row r="26" spans="1:25" ht="27.6" customHeight="1" x14ac:dyDescent="0.3">
      <c r="A26" s="68" t="s">
        <v>261</v>
      </c>
      <c r="B26" s="60">
        <f>'DF1'!D42</f>
        <v>-5</v>
      </c>
      <c r="C26" s="60">
        <f>'DF2'!D51</f>
        <v>20</v>
      </c>
      <c r="D26" s="60">
        <f>'DF3'!D55</f>
        <v>15</v>
      </c>
      <c r="E26" s="60">
        <f>'DF4'!D51</f>
        <v>-10</v>
      </c>
      <c r="F26" s="61">
        <f t="shared" si="0"/>
        <v>20</v>
      </c>
      <c r="G26" s="66">
        <f t="shared" si="2"/>
        <v>55</v>
      </c>
      <c r="H26"/>
      <c r="I26" s="60">
        <f>'DF5'!D50</f>
        <v>0</v>
      </c>
      <c r="J26" s="60">
        <f>'DF6'!D50</f>
        <v>0</v>
      </c>
      <c r="K26" s="60">
        <f>'DF7'!D52</f>
        <v>30</v>
      </c>
      <c r="L26" s="60">
        <f>'DF8'!D52</f>
        <v>0</v>
      </c>
      <c r="M26" s="60">
        <f>'DF9'!D48</f>
        <v>60</v>
      </c>
      <c r="N26" s="60">
        <f>'DF10'!D42</f>
        <v>30</v>
      </c>
      <c r="O26" s="60">
        <v>0</v>
      </c>
      <c r="P26" s="21">
        <f t="shared" si="1"/>
        <v>20</v>
      </c>
      <c r="Q26" s="65">
        <f t="shared" si="3"/>
        <v>55</v>
      </c>
      <c r="S26" s="74"/>
      <c r="T26" s="75"/>
      <c r="U26" s="67">
        <f t="shared" si="4"/>
        <v>55</v>
      </c>
      <c r="W26" s="71">
        <f t="shared" si="5"/>
        <v>3</v>
      </c>
      <c r="X26" s="76">
        <f t="shared" si="6"/>
        <v>3</v>
      </c>
      <c r="Y26" s="77"/>
    </row>
    <row r="27" spans="1:25" ht="27.6" customHeight="1" x14ac:dyDescent="0.3">
      <c r="A27" s="68" t="s">
        <v>262</v>
      </c>
      <c r="B27" s="60">
        <f>'DF1'!D43</f>
        <v>-5</v>
      </c>
      <c r="C27" s="60">
        <f>'DF2'!D52</f>
        <v>20</v>
      </c>
      <c r="D27" s="60">
        <f>'DF3'!D56</f>
        <v>25</v>
      </c>
      <c r="E27" s="60">
        <f>'DF4'!D52</f>
        <v>-10</v>
      </c>
      <c r="F27" s="61">
        <f t="shared" si="0"/>
        <v>20</v>
      </c>
      <c r="G27" s="66">
        <f t="shared" si="2"/>
        <v>55</v>
      </c>
      <c r="H27"/>
      <c r="I27" s="60">
        <f>'DF5'!D51</f>
        <v>0</v>
      </c>
      <c r="J27" s="60">
        <f>'DF6'!D51</f>
        <v>0</v>
      </c>
      <c r="K27" s="60">
        <f>'DF7'!D53</f>
        <v>30</v>
      </c>
      <c r="L27" s="60">
        <f>'DF8'!D53</f>
        <v>0</v>
      </c>
      <c r="M27" s="60">
        <f>'DF9'!D49</f>
        <v>65</v>
      </c>
      <c r="N27" s="60">
        <f>'DF10'!D43</f>
        <v>40</v>
      </c>
      <c r="O27" s="60">
        <v>0</v>
      </c>
      <c r="P27" s="21">
        <f t="shared" si="1"/>
        <v>20</v>
      </c>
      <c r="Q27" s="65">
        <f t="shared" si="3"/>
        <v>55</v>
      </c>
      <c r="S27" s="74"/>
      <c r="T27" s="75"/>
      <c r="U27" s="67">
        <f t="shared" si="4"/>
        <v>55</v>
      </c>
      <c r="W27" s="71">
        <f t="shared" si="5"/>
        <v>3</v>
      </c>
      <c r="X27" s="76">
        <f t="shared" si="6"/>
        <v>3</v>
      </c>
      <c r="Y27" s="77"/>
    </row>
    <row r="28" spans="1:25" ht="27.6" customHeight="1" x14ac:dyDescent="0.3">
      <c r="A28" s="68" t="s">
        <v>263</v>
      </c>
      <c r="B28" s="60">
        <f>'DF1'!D44</f>
        <v>-20</v>
      </c>
      <c r="C28" s="60">
        <f>'DF2'!D53</f>
        <v>10</v>
      </c>
      <c r="D28" s="60">
        <f>'DF3'!D57</f>
        <v>25</v>
      </c>
      <c r="E28" s="60">
        <f>'DF4'!D53</f>
        <v>0</v>
      </c>
      <c r="F28" s="61">
        <f t="shared" si="0"/>
        <v>10</v>
      </c>
      <c r="G28" s="66">
        <f t="shared" si="2"/>
        <v>30</v>
      </c>
      <c r="H28"/>
      <c r="I28" s="60">
        <f>'DF5'!D52</f>
        <v>30</v>
      </c>
      <c r="J28" s="60">
        <f>'DF6'!D52</f>
        <v>0</v>
      </c>
      <c r="K28" s="60">
        <f>'DF7'!D54</f>
        <v>5</v>
      </c>
      <c r="L28" s="60">
        <f>'DF8'!D54</f>
        <v>0</v>
      </c>
      <c r="M28" s="60">
        <f>'DF9'!D50</f>
        <v>0</v>
      </c>
      <c r="N28" s="60">
        <f>'DF10'!D44</f>
        <v>0</v>
      </c>
      <c r="O28" s="60">
        <v>0</v>
      </c>
      <c r="P28" s="21">
        <f t="shared" si="1"/>
        <v>10</v>
      </c>
      <c r="Q28" s="65">
        <f t="shared" si="3"/>
        <v>30</v>
      </c>
      <c r="S28" s="74"/>
      <c r="T28" s="75"/>
      <c r="U28" s="67">
        <f t="shared" si="4"/>
        <v>30</v>
      </c>
      <c r="W28" s="71">
        <f t="shared" si="5"/>
        <v>2</v>
      </c>
      <c r="X28" s="76">
        <f t="shared" si="6"/>
        <v>2</v>
      </c>
      <c r="Y28" s="77"/>
    </row>
    <row r="29" spans="1:25" ht="27.6" customHeight="1" x14ac:dyDescent="0.3">
      <c r="A29" s="68" t="s">
        <v>264</v>
      </c>
      <c r="B29" s="60">
        <f>'DF1'!D45</f>
        <v>15</v>
      </c>
      <c r="C29" s="60">
        <f>'DF2'!D54</f>
        <v>25</v>
      </c>
      <c r="D29" s="60">
        <f>'DF3'!D58</f>
        <v>20</v>
      </c>
      <c r="E29" s="60">
        <f>'DF4'!D54</f>
        <v>5</v>
      </c>
      <c r="F29" s="61">
        <f t="shared" si="0"/>
        <v>25</v>
      </c>
      <c r="G29" s="66">
        <f t="shared" si="2"/>
        <v>70</v>
      </c>
      <c r="H29"/>
      <c r="I29" s="60">
        <f>'DF5'!D53</f>
        <v>0</v>
      </c>
      <c r="J29" s="60">
        <f>'DF6'!D53</f>
        <v>0</v>
      </c>
      <c r="K29" s="60">
        <f>'DF7'!D55</f>
        <v>25</v>
      </c>
      <c r="L29" s="60">
        <f>'DF8'!D55</f>
        <v>0</v>
      </c>
      <c r="M29" s="60">
        <f>'DF9'!D51</f>
        <v>40</v>
      </c>
      <c r="N29" s="60">
        <f>'DF10'!D45</f>
        <v>35</v>
      </c>
      <c r="O29" s="60">
        <v>0</v>
      </c>
      <c r="P29" s="21">
        <f t="shared" si="1"/>
        <v>25</v>
      </c>
      <c r="Q29" s="65">
        <f t="shared" si="3"/>
        <v>70</v>
      </c>
      <c r="S29" s="74"/>
      <c r="T29" s="75"/>
      <c r="U29" s="67">
        <f t="shared" si="4"/>
        <v>70</v>
      </c>
      <c r="W29" s="71">
        <f t="shared" si="5"/>
        <v>3</v>
      </c>
      <c r="X29" s="76">
        <f t="shared" si="6"/>
        <v>3</v>
      </c>
      <c r="Y29" s="77"/>
    </row>
    <row r="30" spans="1:25" ht="27.6" customHeight="1" x14ac:dyDescent="0.3">
      <c r="A30" s="68" t="s">
        <v>265</v>
      </c>
      <c r="B30" s="60">
        <f>'DF1'!D46</f>
        <v>10</v>
      </c>
      <c r="C30" s="60">
        <f>'DF2'!D55</f>
        <v>15</v>
      </c>
      <c r="D30" s="60">
        <f>'DF3'!D59</f>
        <v>-20</v>
      </c>
      <c r="E30" s="60">
        <f>'DF4'!D55</f>
        <v>-5</v>
      </c>
      <c r="F30" s="61">
        <f t="shared" si="0"/>
        <v>15</v>
      </c>
      <c r="G30" s="66">
        <f t="shared" si="2"/>
        <v>40</v>
      </c>
      <c r="H30"/>
      <c r="I30" s="60">
        <f>'DF5'!D54</f>
        <v>50</v>
      </c>
      <c r="J30" s="60">
        <f>'DF6'!D54</f>
        <v>0</v>
      </c>
      <c r="K30" s="60">
        <f>'DF7'!D56</f>
        <v>5</v>
      </c>
      <c r="L30" s="60">
        <f>'DF8'!D56</f>
        <v>0</v>
      </c>
      <c r="M30" s="60">
        <f>'DF9'!D52</f>
        <v>60</v>
      </c>
      <c r="N30" s="60">
        <f>'DF10'!D46</f>
        <v>20</v>
      </c>
      <c r="O30" s="60">
        <v>0</v>
      </c>
      <c r="P30" s="21">
        <f t="shared" si="1"/>
        <v>15</v>
      </c>
      <c r="Q30" s="65">
        <f t="shared" si="3"/>
        <v>40</v>
      </c>
      <c r="S30" s="74"/>
      <c r="T30" s="75"/>
      <c r="U30" s="67">
        <f t="shared" si="4"/>
        <v>40</v>
      </c>
      <c r="W30" s="71">
        <f t="shared" si="5"/>
        <v>2</v>
      </c>
      <c r="X30" s="76">
        <f t="shared" si="6"/>
        <v>2</v>
      </c>
      <c r="Y30" s="77"/>
    </row>
    <row r="31" spans="1:25" ht="34.5" customHeight="1" x14ac:dyDescent="0.3">
      <c r="A31" s="68" t="s">
        <v>266</v>
      </c>
      <c r="B31" s="60">
        <f>'DF1'!D47</f>
        <v>10</v>
      </c>
      <c r="C31" s="60">
        <f>'DF2'!D56</f>
        <v>15</v>
      </c>
      <c r="D31" s="60">
        <f>'DF3'!D60</f>
        <v>-5</v>
      </c>
      <c r="E31" s="60">
        <f>'DF4'!D56</f>
        <v>-10</v>
      </c>
      <c r="F31" s="61">
        <f t="shared" si="0"/>
        <v>15</v>
      </c>
      <c r="G31" s="66">
        <f t="shared" si="2"/>
        <v>40</v>
      </c>
      <c r="H31"/>
      <c r="I31" s="60">
        <f>'DF5'!D55</f>
        <v>0</v>
      </c>
      <c r="J31" s="60">
        <f>'DF6'!D55</f>
        <v>0</v>
      </c>
      <c r="K31" s="60">
        <f>'DF7'!D57</f>
        <v>20</v>
      </c>
      <c r="L31" s="60">
        <f>'DF8'!D57</f>
        <v>0</v>
      </c>
      <c r="M31" s="60">
        <f>'DF9'!D53</f>
        <v>40</v>
      </c>
      <c r="N31" s="60">
        <f>'DF10'!D47</f>
        <v>30</v>
      </c>
      <c r="O31" s="60">
        <v>0</v>
      </c>
      <c r="P31" s="21">
        <f t="shared" si="1"/>
        <v>15</v>
      </c>
      <c r="Q31" s="65">
        <f t="shared" si="3"/>
        <v>40</v>
      </c>
      <c r="S31" s="74"/>
      <c r="T31" s="75"/>
      <c r="U31" s="67">
        <f t="shared" si="4"/>
        <v>40</v>
      </c>
      <c r="W31" s="71">
        <f t="shared" si="5"/>
        <v>2</v>
      </c>
      <c r="X31" s="76">
        <f t="shared" si="6"/>
        <v>2</v>
      </c>
      <c r="Y31" s="77"/>
    </row>
    <row r="32" spans="1:25" ht="27.6" customHeight="1" x14ac:dyDescent="0.3">
      <c r="A32" s="68" t="s">
        <v>267</v>
      </c>
      <c r="B32" s="60">
        <f>'DF1'!D48</f>
        <v>25</v>
      </c>
      <c r="C32" s="60">
        <f>'DF2'!D57</f>
        <v>20</v>
      </c>
      <c r="D32" s="60">
        <f>'DF3'!D61</f>
        <v>-5</v>
      </c>
      <c r="E32" s="60">
        <f>'DF4'!D57</f>
        <v>-5</v>
      </c>
      <c r="F32" s="61">
        <f t="shared" si="0"/>
        <v>20</v>
      </c>
      <c r="G32" s="66">
        <f t="shared" si="2"/>
        <v>55</v>
      </c>
      <c r="H32"/>
      <c r="I32" s="60">
        <f>'DF5'!D56</f>
        <v>0</v>
      </c>
      <c r="J32" s="60">
        <f>'DF6'!D56</f>
        <v>0</v>
      </c>
      <c r="K32" s="60">
        <f>'DF7'!D58</f>
        <v>25</v>
      </c>
      <c r="L32" s="60">
        <f>'DF8'!D58</f>
        <v>0</v>
      </c>
      <c r="M32" s="60">
        <f>'DF9'!D54</f>
        <v>0</v>
      </c>
      <c r="N32" s="60">
        <f>'DF10'!D48</f>
        <v>30</v>
      </c>
      <c r="O32" s="60">
        <v>0</v>
      </c>
      <c r="P32" s="21">
        <f t="shared" si="1"/>
        <v>20</v>
      </c>
      <c r="Q32" s="65">
        <f t="shared" si="3"/>
        <v>55</v>
      </c>
      <c r="S32" s="74"/>
      <c r="T32" s="75"/>
      <c r="U32" s="67">
        <f t="shared" si="4"/>
        <v>55</v>
      </c>
      <c r="W32" s="71">
        <f t="shared" si="5"/>
        <v>3</v>
      </c>
      <c r="X32" s="76">
        <f t="shared" si="6"/>
        <v>3</v>
      </c>
      <c r="Y32" s="77"/>
    </row>
    <row r="33" spans="1:25" ht="27.6" customHeight="1" x14ac:dyDescent="0.3">
      <c r="A33" s="68" t="s">
        <v>268</v>
      </c>
      <c r="B33" s="60">
        <f>'DF1'!D49</f>
        <v>0</v>
      </c>
      <c r="C33" s="60">
        <f>'DF2'!D58</f>
        <v>5</v>
      </c>
      <c r="D33" s="60">
        <f>'DF3'!D62</f>
        <v>-45</v>
      </c>
      <c r="E33" s="60">
        <f>'DF4'!D58</f>
        <v>10</v>
      </c>
      <c r="F33" s="61">
        <f t="shared" si="0"/>
        <v>5</v>
      </c>
      <c r="G33" s="66">
        <f t="shared" si="2"/>
        <v>15</v>
      </c>
      <c r="H33"/>
      <c r="I33" s="60">
        <f>'DF5'!D57</f>
        <v>0</v>
      </c>
      <c r="J33" s="60">
        <f>'DF6'!D57</f>
        <v>0</v>
      </c>
      <c r="K33" s="60">
        <f>'DF7'!D59</f>
        <v>25</v>
      </c>
      <c r="L33" s="60">
        <f>'DF8'!D59</f>
        <v>0</v>
      </c>
      <c r="M33" s="60">
        <f>'DF9'!D55</f>
        <v>0</v>
      </c>
      <c r="N33" s="60">
        <f>'DF10'!D49</f>
        <v>0</v>
      </c>
      <c r="O33" s="60">
        <v>0</v>
      </c>
      <c r="P33" s="21">
        <f t="shared" si="1"/>
        <v>5</v>
      </c>
      <c r="Q33" s="65">
        <f t="shared" si="3"/>
        <v>15</v>
      </c>
      <c r="S33" s="74"/>
      <c r="T33" s="75"/>
      <c r="U33" s="67">
        <f t="shared" si="4"/>
        <v>15</v>
      </c>
      <c r="W33" s="71">
        <f t="shared" si="5"/>
        <v>1</v>
      </c>
      <c r="X33" s="76">
        <f t="shared" si="6"/>
        <v>1</v>
      </c>
      <c r="Y33" s="77"/>
    </row>
    <row r="34" spans="1:25" ht="27.6" customHeight="1" x14ac:dyDescent="0.3">
      <c r="A34" s="68" t="s">
        <v>269</v>
      </c>
      <c r="B34" s="60">
        <f>'DF1'!D50</f>
        <v>0</v>
      </c>
      <c r="C34" s="60">
        <f>'DF2'!D59</f>
        <v>-10</v>
      </c>
      <c r="D34" s="60">
        <f>'DF3'!D63</f>
        <v>-5</v>
      </c>
      <c r="E34" s="60">
        <f>'DF4'!D59</f>
        <v>0</v>
      </c>
      <c r="F34" s="61">
        <f t="shared" si="0"/>
        <v>-10</v>
      </c>
      <c r="G34" s="66">
        <f t="shared" si="2"/>
        <v>-30</v>
      </c>
      <c r="H34"/>
      <c r="I34" s="60">
        <f>'DF5'!D58</f>
        <v>50</v>
      </c>
      <c r="J34" s="60">
        <f>'DF6'!D58</f>
        <v>0</v>
      </c>
      <c r="K34" s="60">
        <f>'DF7'!D60</f>
        <v>15</v>
      </c>
      <c r="L34" s="60">
        <f>'DF8'!D60</f>
        <v>0</v>
      </c>
      <c r="M34" s="60">
        <f>'DF9'!D56</f>
        <v>15</v>
      </c>
      <c r="N34" s="60">
        <f>'DF10'!D50</f>
        <v>30</v>
      </c>
      <c r="O34" s="60">
        <v>0</v>
      </c>
      <c r="P34" s="21">
        <f t="shared" si="1"/>
        <v>-10</v>
      </c>
      <c r="Q34" s="65">
        <f t="shared" si="3"/>
        <v>-30</v>
      </c>
      <c r="S34" s="74"/>
      <c r="T34" s="75"/>
      <c r="U34" s="67">
        <f t="shared" si="4"/>
        <v>-30</v>
      </c>
      <c r="W34" s="71">
        <f t="shared" si="5"/>
        <v>1</v>
      </c>
      <c r="X34" s="76">
        <f t="shared" si="6"/>
        <v>1</v>
      </c>
      <c r="Y34" s="77"/>
    </row>
    <row r="35" spans="1:25" ht="27.6" customHeight="1" x14ac:dyDescent="0.3">
      <c r="A35" s="68" t="s">
        <v>270</v>
      </c>
      <c r="B35" s="60">
        <f>'DF1'!D51</f>
        <v>20</v>
      </c>
      <c r="C35" s="60">
        <f>'DF2'!D60</f>
        <v>20</v>
      </c>
      <c r="D35" s="60">
        <f>'DF3'!D64</f>
        <v>25</v>
      </c>
      <c r="E35" s="60">
        <f>'DF4'!D60</f>
        <v>0</v>
      </c>
      <c r="F35" s="61">
        <f t="shared" si="0"/>
        <v>20</v>
      </c>
      <c r="G35" s="66">
        <f t="shared" si="2"/>
        <v>55</v>
      </c>
      <c r="H35"/>
      <c r="I35" s="60">
        <f>'DF5'!D59</f>
        <v>0</v>
      </c>
      <c r="J35" s="60">
        <f>'DF6'!D59</f>
        <v>0</v>
      </c>
      <c r="K35" s="60">
        <f>'DF7'!D61</f>
        <v>20</v>
      </c>
      <c r="L35" s="60">
        <f>'DF8'!D61</f>
        <v>0</v>
      </c>
      <c r="M35" s="60">
        <f>'DF9'!D57</f>
        <v>45</v>
      </c>
      <c r="N35" s="60">
        <f>'DF10'!D51</f>
        <v>30</v>
      </c>
      <c r="O35" s="60">
        <v>0</v>
      </c>
      <c r="P35" s="21">
        <f t="shared" si="1"/>
        <v>20</v>
      </c>
      <c r="Q35" s="65">
        <f t="shared" si="3"/>
        <v>55</v>
      </c>
      <c r="S35" s="74"/>
      <c r="T35" s="75"/>
      <c r="U35" s="67">
        <f t="shared" si="4"/>
        <v>55</v>
      </c>
      <c r="W35" s="71">
        <f t="shared" si="5"/>
        <v>3</v>
      </c>
      <c r="X35" s="76">
        <f t="shared" si="6"/>
        <v>3</v>
      </c>
      <c r="Y35" s="77"/>
    </row>
    <row r="36" spans="1:25" ht="27.6" customHeight="1" x14ac:dyDescent="0.3">
      <c r="A36" s="69" t="s">
        <v>271</v>
      </c>
      <c r="B36" s="60">
        <f>'DF1'!D52</f>
        <v>-5</v>
      </c>
      <c r="C36" s="60">
        <f>'DF2'!D61</f>
        <v>20</v>
      </c>
      <c r="D36" s="60">
        <f>'DF3'!D65</f>
        <v>-25</v>
      </c>
      <c r="E36" s="60">
        <f>'DF4'!D61</f>
        <v>-5</v>
      </c>
      <c r="F36" s="61">
        <f t="shared" si="0"/>
        <v>20</v>
      </c>
      <c r="G36" s="66">
        <f t="shared" si="2"/>
        <v>55</v>
      </c>
      <c r="H36"/>
      <c r="I36" s="60">
        <f>'DF5'!D60</f>
        <v>0</v>
      </c>
      <c r="J36" s="60">
        <f>'DF6'!D60</f>
        <v>0</v>
      </c>
      <c r="K36" s="60">
        <f>'DF7'!D62</f>
        <v>10</v>
      </c>
      <c r="L36" s="60">
        <f>'DF8'!D62</f>
        <v>0</v>
      </c>
      <c r="M36" s="60">
        <f>'DF9'!D58</f>
        <v>0</v>
      </c>
      <c r="N36" s="60">
        <f>'DF10'!D52</f>
        <v>0</v>
      </c>
      <c r="O36" s="60">
        <v>0</v>
      </c>
      <c r="P36" s="21">
        <f t="shared" si="1"/>
        <v>20</v>
      </c>
      <c r="Q36" s="65">
        <f t="shared" si="3"/>
        <v>55</v>
      </c>
      <c r="S36" s="74"/>
      <c r="T36" s="75"/>
      <c r="U36" s="67">
        <f t="shared" si="4"/>
        <v>55</v>
      </c>
      <c r="W36" s="71">
        <f t="shared" si="5"/>
        <v>3</v>
      </c>
      <c r="X36" s="76">
        <f t="shared" si="6"/>
        <v>3</v>
      </c>
      <c r="Y36" s="77"/>
    </row>
    <row r="37" spans="1:25" ht="27.6" customHeight="1" x14ac:dyDescent="0.3">
      <c r="A37" s="69" t="s">
        <v>272</v>
      </c>
      <c r="B37" s="60">
        <f>'DF1'!D53</f>
        <v>-30</v>
      </c>
      <c r="C37" s="60">
        <f>'DF2'!D62</f>
        <v>0</v>
      </c>
      <c r="D37" s="60">
        <f>'DF3'!D66</f>
        <v>0</v>
      </c>
      <c r="E37" s="60">
        <f>'DF4'!D62</f>
        <v>-5</v>
      </c>
      <c r="F37" s="61">
        <f t="shared" si="0"/>
        <v>0</v>
      </c>
      <c r="G37" s="66">
        <f t="shared" si="2"/>
        <v>0</v>
      </c>
      <c r="H37"/>
      <c r="I37" s="60">
        <f>'DF5'!D61</f>
        <v>50</v>
      </c>
      <c r="J37" s="60">
        <f>'DF6'!D61</f>
        <v>0</v>
      </c>
      <c r="K37" s="60">
        <f>'DF7'!D63</f>
        <v>15</v>
      </c>
      <c r="L37" s="60">
        <f>'DF8'!D63</f>
        <v>0</v>
      </c>
      <c r="M37" s="60">
        <f>'DF9'!D59</f>
        <v>0</v>
      </c>
      <c r="N37" s="60">
        <f>'DF10'!D53</f>
        <v>0</v>
      </c>
      <c r="O37" s="60">
        <v>0</v>
      </c>
      <c r="P37" s="21">
        <f t="shared" si="1"/>
        <v>0</v>
      </c>
      <c r="Q37" s="65">
        <f t="shared" si="3"/>
        <v>0</v>
      </c>
      <c r="S37" s="74"/>
      <c r="T37" s="75"/>
      <c r="U37" s="67">
        <f t="shared" si="4"/>
        <v>0</v>
      </c>
      <c r="W37" s="71">
        <f t="shared" si="5"/>
        <v>1</v>
      </c>
      <c r="X37" s="76">
        <f t="shared" si="6"/>
        <v>1</v>
      </c>
      <c r="Y37" s="77"/>
    </row>
    <row r="38" spans="1:25" ht="27.6" customHeight="1" x14ac:dyDescent="0.3">
      <c r="A38" s="69" t="s">
        <v>273</v>
      </c>
      <c r="B38" s="60">
        <f>'DF1'!D54</f>
        <v>-20</v>
      </c>
      <c r="C38" s="60">
        <f>'DF2'!D63</f>
        <v>0</v>
      </c>
      <c r="D38" s="60">
        <f>'DF3'!D67</f>
        <v>-10</v>
      </c>
      <c r="E38" s="60">
        <f>'DF4'!D63</f>
        <v>-20</v>
      </c>
      <c r="F38" s="61">
        <f t="shared" si="0"/>
        <v>0</v>
      </c>
      <c r="G38" s="66">
        <f t="shared" si="2"/>
        <v>0</v>
      </c>
      <c r="H38"/>
      <c r="I38" s="60">
        <f>'DF5'!D62</f>
        <v>30</v>
      </c>
      <c r="J38" s="60">
        <f>'DF6'!D62</f>
        <v>0</v>
      </c>
      <c r="K38" s="60">
        <f>'DF7'!D64</f>
        <v>20</v>
      </c>
      <c r="L38" s="60">
        <f>'DF8'!D64</f>
        <v>0</v>
      </c>
      <c r="M38" s="60">
        <f>'DF9'!D60</f>
        <v>0</v>
      </c>
      <c r="N38" s="60">
        <f>'DF10'!D54</f>
        <v>30</v>
      </c>
      <c r="O38" s="60">
        <v>0</v>
      </c>
      <c r="P38" s="21">
        <f t="shared" si="1"/>
        <v>0</v>
      </c>
      <c r="Q38" s="65">
        <f t="shared" si="3"/>
        <v>0</v>
      </c>
      <c r="S38" s="74"/>
      <c r="T38" s="75"/>
      <c r="U38" s="67">
        <f t="shared" si="4"/>
        <v>0</v>
      </c>
      <c r="W38" s="71">
        <f t="shared" si="5"/>
        <v>1</v>
      </c>
      <c r="X38" s="76">
        <f t="shared" si="6"/>
        <v>1</v>
      </c>
      <c r="Y38" s="77"/>
    </row>
    <row r="39" spans="1:25" ht="27.6" customHeight="1" x14ac:dyDescent="0.3">
      <c r="A39" s="69" t="s">
        <v>274</v>
      </c>
      <c r="B39" s="60">
        <f>'DF1'!D55</f>
        <v>-30</v>
      </c>
      <c r="C39" s="60">
        <f>'DF2'!D64</f>
        <v>-5</v>
      </c>
      <c r="D39" s="60">
        <f>'DF3'!D68</f>
        <v>-5</v>
      </c>
      <c r="E39" s="60">
        <f>'DF4'!D64</f>
        <v>-5</v>
      </c>
      <c r="F39" s="61">
        <f t="shared" si="0"/>
        <v>-5</v>
      </c>
      <c r="G39" s="66">
        <f t="shared" si="2"/>
        <v>-15</v>
      </c>
      <c r="H39"/>
      <c r="I39" s="60">
        <f>'DF5'!D63</f>
        <v>65</v>
      </c>
      <c r="J39" s="60">
        <f>'DF6'!D63</f>
        <v>15</v>
      </c>
      <c r="K39" s="60">
        <f>'DF7'!D65</f>
        <v>20</v>
      </c>
      <c r="L39" s="60">
        <f>'DF8'!D65</f>
        <v>0</v>
      </c>
      <c r="M39" s="60">
        <f>'DF9'!D61</f>
        <v>0</v>
      </c>
      <c r="N39" s="60">
        <f>'DF10'!D55</f>
        <v>30</v>
      </c>
      <c r="O39" s="60">
        <v>0</v>
      </c>
      <c r="P39" s="21">
        <f t="shared" si="1"/>
        <v>-5</v>
      </c>
      <c r="Q39" s="65">
        <f t="shared" si="3"/>
        <v>-15</v>
      </c>
      <c r="S39" s="74"/>
      <c r="T39" s="75"/>
      <c r="U39" s="67">
        <f t="shared" si="4"/>
        <v>-15</v>
      </c>
      <c r="W39" s="71">
        <f t="shared" si="5"/>
        <v>1</v>
      </c>
      <c r="X39" s="76">
        <f t="shared" si="6"/>
        <v>1</v>
      </c>
      <c r="Y39" s="77"/>
    </row>
    <row r="40" spans="1:25" ht="27.6" customHeight="1" x14ac:dyDescent="0.3">
      <c r="A40" s="69" t="s">
        <v>275</v>
      </c>
      <c r="B40" s="60">
        <f>'DF1'!D56</f>
        <v>-20</v>
      </c>
      <c r="C40" s="60">
        <f>'DF2'!D65</f>
        <v>-25</v>
      </c>
      <c r="D40" s="60">
        <f>'DF3'!D69</f>
        <v>-10</v>
      </c>
      <c r="E40" s="60">
        <f>'DF4'!D65</f>
        <v>-10</v>
      </c>
      <c r="F40" s="61">
        <f t="shared" si="0"/>
        <v>-25</v>
      </c>
      <c r="G40" s="66">
        <f t="shared" si="2"/>
        <v>-70</v>
      </c>
      <c r="H40"/>
      <c r="I40" s="60">
        <f>'DF5'!D64</f>
        <v>50</v>
      </c>
      <c r="J40" s="60">
        <f>'DF6'!D64</f>
        <v>25</v>
      </c>
      <c r="K40" s="60">
        <f>'DF7'!D66</f>
        <v>20</v>
      </c>
      <c r="L40" s="60">
        <f>'DF8'!D66</f>
        <v>0</v>
      </c>
      <c r="M40" s="60">
        <f>'DF9'!D62</f>
        <v>0</v>
      </c>
      <c r="N40" s="60">
        <f>'DF10'!D56</f>
        <v>30</v>
      </c>
      <c r="O40" s="60">
        <v>0</v>
      </c>
      <c r="P40" s="21">
        <f t="shared" si="1"/>
        <v>-25</v>
      </c>
      <c r="Q40" s="65">
        <f t="shared" si="3"/>
        <v>-70</v>
      </c>
      <c r="S40" s="74"/>
      <c r="T40" s="75"/>
      <c r="U40" s="67">
        <f t="shared" si="4"/>
        <v>-70</v>
      </c>
      <c r="W40" s="71">
        <f t="shared" si="5"/>
        <v>1</v>
      </c>
      <c r="X40" s="76">
        <f t="shared" si="6"/>
        <v>1</v>
      </c>
      <c r="Y40" s="77"/>
    </row>
    <row r="41" spans="1:25" ht="27.6" customHeight="1" x14ac:dyDescent="0.3">
      <c r="A41" s="69" t="s">
        <v>276</v>
      </c>
      <c r="B41" s="60">
        <f>'DF1'!D57</f>
        <v>-5</v>
      </c>
      <c r="C41" s="60">
        <f>'DF2'!D66</f>
        <v>5</v>
      </c>
      <c r="D41" s="60">
        <f>'DF3'!D70</f>
        <v>-30</v>
      </c>
      <c r="E41" s="60">
        <f>'DF4'!D66</f>
        <v>-20</v>
      </c>
      <c r="F41" s="61">
        <f t="shared" si="0"/>
        <v>5</v>
      </c>
      <c r="G41" s="66">
        <f t="shared" si="2"/>
        <v>15</v>
      </c>
      <c r="H41"/>
      <c r="I41" s="60">
        <f>'DF5'!D65</f>
        <v>50</v>
      </c>
      <c r="J41" s="60">
        <f>'DF6'!D65</f>
        <v>0</v>
      </c>
      <c r="K41" s="60">
        <f>'DF7'!D67</f>
        <v>35</v>
      </c>
      <c r="L41" s="60">
        <f>'DF8'!D67</f>
        <v>0</v>
      </c>
      <c r="M41" s="60">
        <f>'DF9'!D63</f>
        <v>0</v>
      </c>
      <c r="N41" s="60">
        <f>'DF10'!D57</f>
        <v>0</v>
      </c>
      <c r="O41" s="60">
        <v>0</v>
      </c>
      <c r="P41" s="21">
        <f t="shared" si="1"/>
        <v>5</v>
      </c>
      <c r="Q41" s="65">
        <f t="shared" si="3"/>
        <v>15</v>
      </c>
      <c r="S41" s="74"/>
      <c r="T41" s="75"/>
      <c r="U41" s="67">
        <f t="shared" si="4"/>
        <v>15</v>
      </c>
      <c r="W41" s="71">
        <f t="shared" si="5"/>
        <v>1</v>
      </c>
      <c r="X41" s="76">
        <f t="shared" si="6"/>
        <v>1</v>
      </c>
      <c r="Y41" s="77"/>
    </row>
    <row r="42" spans="1:25" ht="35.25" customHeight="1" x14ac:dyDescent="0.3">
      <c r="A42" s="68" t="s">
        <v>277</v>
      </c>
      <c r="B42" s="60">
        <f>'DF1'!D58</f>
        <v>0</v>
      </c>
      <c r="C42" s="60">
        <f>'DF2'!D67</f>
        <v>5</v>
      </c>
      <c r="D42" s="60">
        <f>'DF3'!D71</f>
        <v>0</v>
      </c>
      <c r="E42" s="60">
        <f>'DF4'!D67</f>
        <v>-5</v>
      </c>
      <c r="F42" s="61">
        <f t="shared" si="0"/>
        <v>5</v>
      </c>
      <c r="G42" s="66">
        <f t="shared" si="2"/>
        <v>15</v>
      </c>
      <c r="H42"/>
      <c r="I42" s="60">
        <f>'DF5'!D66</f>
        <v>50</v>
      </c>
      <c r="J42" s="60">
        <f>'DF6'!D66</f>
        <v>0</v>
      </c>
      <c r="K42" s="60">
        <f>'DF7'!D68</f>
        <v>25</v>
      </c>
      <c r="L42" s="60">
        <f>'DF8'!D68</f>
        <v>10</v>
      </c>
      <c r="M42" s="60">
        <f>'DF9'!D64</f>
        <v>15</v>
      </c>
      <c r="N42" s="60">
        <f>'DF10'!D58</f>
        <v>35</v>
      </c>
      <c r="O42" s="60">
        <v>0</v>
      </c>
      <c r="P42" s="21">
        <f t="shared" si="1"/>
        <v>5</v>
      </c>
      <c r="Q42" s="65">
        <f t="shared" si="3"/>
        <v>15</v>
      </c>
      <c r="S42" s="74"/>
      <c r="T42" s="75"/>
      <c r="U42" s="67">
        <f t="shared" si="4"/>
        <v>15</v>
      </c>
      <c r="W42" s="71">
        <f t="shared" si="5"/>
        <v>1</v>
      </c>
      <c r="X42" s="76">
        <f t="shared" si="6"/>
        <v>1</v>
      </c>
      <c r="Y42" s="77"/>
    </row>
    <row r="43" spans="1:25" ht="27.6" customHeight="1" x14ac:dyDescent="0.3">
      <c r="A43" s="68" t="s">
        <v>278</v>
      </c>
      <c r="B43" s="60">
        <f>'DF1'!D59</f>
        <v>0</v>
      </c>
      <c r="C43" s="60">
        <f>'DF2'!D68</f>
        <v>-10</v>
      </c>
      <c r="D43" s="60">
        <f>'DF3'!D72</f>
        <v>-5</v>
      </c>
      <c r="E43" s="60">
        <f>'DF4'!D68</f>
        <v>-5</v>
      </c>
      <c r="F43" s="61">
        <f t="shared" si="0"/>
        <v>-10</v>
      </c>
      <c r="G43" s="66">
        <f t="shared" si="2"/>
        <v>-30</v>
      </c>
      <c r="H43"/>
      <c r="I43" s="60">
        <f>'DF5'!D67</f>
        <v>30</v>
      </c>
      <c r="J43" s="60">
        <f>'DF6'!D67</f>
        <v>0</v>
      </c>
      <c r="K43" s="60">
        <f>'DF7'!D69</f>
        <v>25</v>
      </c>
      <c r="L43" s="60">
        <f>'DF8'!D69</f>
        <v>0</v>
      </c>
      <c r="M43" s="60">
        <f>'DF9'!D65</f>
        <v>0</v>
      </c>
      <c r="N43" s="60">
        <f>'DF10'!D59</f>
        <v>0</v>
      </c>
      <c r="O43" s="60">
        <v>0</v>
      </c>
      <c r="P43" s="21">
        <f t="shared" si="1"/>
        <v>-10</v>
      </c>
      <c r="Q43" s="65">
        <f t="shared" si="3"/>
        <v>-30</v>
      </c>
      <c r="S43" s="74"/>
      <c r="T43" s="75"/>
      <c r="U43" s="67">
        <f t="shared" si="4"/>
        <v>-30</v>
      </c>
      <c r="W43" s="71">
        <f t="shared" si="5"/>
        <v>1</v>
      </c>
      <c r="X43" s="76">
        <f t="shared" si="6"/>
        <v>1</v>
      </c>
      <c r="Y43" s="77"/>
    </row>
    <row r="44" spans="1:25" ht="32.25" customHeight="1" x14ac:dyDescent="0.3">
      <c r="A44" s="68" t="s">
        <v>279</v>
      </c>
      <c r="B44" s="60">
        <f>'DF1'!D60</f>
        <v>0</v>
      </c>
      <c r="C44" s="60">
        <f>'DF2'!D69</f>
        <v>-35</v>
      </c>
      <c r="D44" s="60">
        <f>'DF3'!D73</f>
        <v>0</v>
      </c>
      <c r="E44" s="60">
        <f>'DF4'!D69</f>
        <v>-20</v>
      </c>
      <c r="F44" s="61">
        <f t="shared" si="0"/>
        <v>-35</v>
      </c>
      <c r="G44" s="66">
        <f t="shared" si="2"/>
        <v>-100</v>
      </c>
      <c r="H44"/>
      <c r="I44" s="60">
        <f>'DF5'!D68</f>
        <v>50</v>
      </c>
      <c r="J44" s="60">
        <f>'DF6'!D68</f>
        <v>25</v>
      </c>
      <c r="K44" s="60">
        <f>'DF7'!D70</f>
        <v>15</v>
      </c>
      <c r="L44" s="60">
        <f>'DF8'!D70</f>
        <v>0</v>
      </c>
      <c r="M44" s="60">
        <f>'DF9'!D66</f>
        <v>0</v>
      </c>
      <c r="N44" s="60">
        <f>'DF10'!D60</f>
        <v>0</v>
      </c>
      <c r="O44" s="60">
        <v>0</v>
      </c>
      <c r="P44" s="21">
        <f t="shared" si="1"/>
        <v>-35</v>
      </c>
      <c r="Q44" s="65">
        <f t="shared" si="3"/>
        <v>-100</v>
      </c>
      <c r="S44" s="74"/>
      <c r="T44" s="75"/>
      <c r="U44" s="67">
        <f t="shared" si="4"/>
        <v>-100</v>
      </c>
      <c r="W44" s="71">
        <f t="shared" si="5"/>
        <v>1</v>
      </c>
      <c r="X44" s="76">
        <f t="shared" si="6"/>
        <v>1</v>
      </c>
      <c r="Y44" s="77"/>
    </row>
    <row r="45" spans="1:25" ht="27.6" customHeight="1" x14ac:dyDescent="0.3">
      <c r="A45" s="68" t="s">
        <v>280</v>
      </c>
      <c r="B45" s="60">
        <f>'DF1'!D61</f>
        <v>0</v>
      </c>
      <c r="C45" s="60">
        <f>'DF2'!D70</f>
        <v>-15</v>
      </c>
      <c r="D45" s="60">
        <f>'DF3'!D74</f>
        <v>5</v>
      </c>
      <c r="E45" s="60">
        <f>'DF4'!D70</f>
        <v>-10</v>
      </c>
      <c r="F45" s="61">
        <f t="shared" si="0"/>
        <v>-15</v>
      </c>
      <c r="G45" s="66">
        <f t="shared" si="2"/>
        <v>-40</v>
      </c>
      <c r="H45"/>
      <c r="I45" s="60">
        <f>'DF5'!D69</f>
        <v>50</v>
      </c>
      <c r="J45" s="60">
        <f>'DF6'!D69</f>
        <v>20</v>
      </c>
      <c r="K45" s="60">
        <f>'DF7'!D71</f>
        <v>25</v>
      </c>
      <c r="L45" s="60">
        <f>'DF8'!D71</f>
        <v>0</v>
      </c>
      <c r="M45" s="60">
        <f>'DF9'!D67</f>
        <v>0</v>
      </c>
      <c r="N45" s="60">
        <f>'DF10'!D61</f>
        <v>0</v>
      </c>
      <c r="O45" s="60">
        <v>0</v>
      </c>
      <c r="P45" s="21">
        <f t="shared" si="1"/>
        <v>-15</v>
      </c>
      <c r="Q45" s="65">
        <f t="shared" si="3"/>
        <v>-40</v>
      </c>
      <c r="S45" s="74"/>
      <c r="T45" s="75"/>
      <c r="U45" s="67">
        <f t="shared" si="4"/>
        <v>-40</v>
      </c>
      <c r="W45" s="72">
        <f t="shared" si="5"/>
        <v>1</v>
      </c>
      <c r="X45" s="76">
        <f t="shared" si="6"/>
        <v>1</v>
      </c>
      <c r="Y45" s="77"/>
    </row>
    <row r="46" spans="1:25" hidden="1" x14ac:dyDescent="0.3"/>
    <row r="47" spans="1:25" hidden="1" x14ac:dyDescent="0.3">
      <c r="B47" s="23">
        <f>AVERAGE(B6:B45)</f>
        <v>-3.625</v>
      </c>
      <c r="C47" s="23">
        <f t="shared" ref="C47:N47" si="7">AVERAGE(C6:C45)</f>
        <v>5</v>
      </c>
      <c r="D47" s="23">
        <f t="shared" si="7"/>
        <v>-2.625</v>
      </c>
      <c r="E47" s="23">
        <f t="shared" si="7"/>
        <v>-3</v>
      </c>
      <c r="G47" s="64">
        <f>AVERAGE(G6:G45)</f>
        <v>13.25</v>
      </c>
      <c r="H47" s="64"/>
      <c r="I47" s="23">
        <f t="shared" si="7"/>
        <v>28</v>
      </c>
      <c r="J47" s="23">
        <f t="shared" si="7"/>
        <v>5.375</v>
      </c>
      <c r="K47" s="23">
        <f t="shared" si="7"/>
        <v>21.875</v>
      </c>
      <c r="L47" s="23">
        <f t="shared" si="7"/>
        <v>1.625</v>
      </c>
      <c r="M47" s="23">
        <f t="shared" si="7"/>
        <v>9.25</v>
      </c>
      <c r="N47" s="23">
        <f t="shared" si="7"/>
        <v>22.5</v>
      </c>
      <c r="Q47" s="64">
        <f>AVERAGE(Q6:Q45)</f>
        <v>13.25</v>
      </c>
    </row>
    <row r="48" spans="1:25" hidden="1" x14ac:dyDescent="0.3"/>
    <row r="49" spans="6:16" hidden="1" x14ac:dyDescent="0.3"/>
    <row r="50" spans="6:16" hidden="1" x14ac:dyDescent="0.3">
      <c r="F50" s="37">
        <f>MAX(F6:F45)</f>
        <v>25</v>
      </c>
      <c r="P50" s="37">
        <f>MAX(P6:P45)</f>
        <v>25</v>
      </c>
    </row>
    <row r="51" spans="6:16" hidden="1" x14ac:dyDescent="0.3">
      <c r="F51" s="37">
        <f>-MIN(F6:F45)</f>
        <v>35</v>
      </c>
      <c r="P51" s="37">
        <f>-MIN(P6:P45)</f>
        <v>35</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I5:O5 B5:E5">
    <cfRule type="colorScale" priority="8">
      <colorScale>
        <cfvo type="min"/>
        <cfvo type="max"/>
        <color rgb="FFFCFCFF"/>
        <color rgb="FF63BE7B"/>
      </colorScale>
    </cfRule>
  </conditionalFormatting>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T6:T45">
    <cfRule type="expression" dxfId="32" priority="3">
      <formula>$S$6&lt;&gt;0</formula>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1" priority="5" operator="notEqual">
      <formula>W6</formula>
    </cfRule>
  </conditionalFormatting>
  <conditionalFormatting sqref="Y6:Y45">
    <cfRule type="expression" dxfId="30" priority="4">
      <formula>W6&lt;&gt;X6</formula>
    </cfRule>
  </conditionalFormatting>
  <dataValidations count="1">
    <dataValidation type="decimal" allowBlank="1" showInputMessage="1" showErrorMessage="1" sqref="S6:S45" xr:uid="{22A6595B-B8C3-4352-8CD2-1FC142BCA2D1}">
      <formula1>-100</formula1>
      <formula2>100</formula2>
    </dataValidation>
  </dataValidations>
  <hyperlinks>
    <hyperlink ref="N4" location="DF10in!A1" display="IT Adoption Strategy" xr:uid="{8053FDC9-E339-4D0F-979A-AE455CDD5CF0}"/>
    <hyperlink ref="B4" location="'DF1'!A1" display="Enterprise Strategy" xr:uid="{098D2F6C-A034-4BF4-92C1-17EAB1C9C525}"/>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032B9-84DF-4ACB-A100-8B34DFC0E27E}">
  <sheetPr>
    <tabColor theme="9" tint="-0.499984740745262"/>
    <pageSetUpPr fitToPage="1"/>
  </sheetPr>
  <dimension ref="A1:AD61"/>
  <sheetViews>
    <sheetView showGridLines="0" zoomScale="85" zoomScaleNormal="85" workbookViewId="0">
      <pane ySplit="2" topLeftCell="A3" activePane="bottomLeft" state="frozen"/>
      <selection activeCell="A9" sqref="A9:B9"/>
      <selection pane="bottomLeft" activeCell="A6" sqref="A6:E9"/>
    </sheetView>
  </sheetViews>
  <sheetFormatPr defaultColWidth="8.77734375" defaultRowHeight="14.4" x14ac:dyDescent="0.3"/>
  <cols>
    <col min="1" max="1" width="13.109375" style="49" customWidth="1"/>
    <col min="2" max="2" width="6.88671875" style="49" customWidth="1"/>
    <col min="3" max="3" width="8.109375" style="49" customWidth="1"/>
    <col min="4" max="4" width="9.88671875" style="49" customWidth="1"/>
    <col min="5" max="5" width="10.109375" style="49" customWidth="1"/>
    <col min="6" max="6" width="14.88671875" style="49" customWidth="1"/>
    <col min="7" max="7" width="10.77734375" style="49" customWidth="1"/>
    <col min="8" max="8" width="4.77734375" style="49" customWidth="1"/>
    <col min="9" max="9" width="18.77734375" style="49" customWidth="1"/>
    <col min="10" max="10" width="8.77734375" style="49"/>
    <col min="11" max="14" width="7.109375" style="49" customWidth="1"/>
    <col min="15" max="15" width="21.109375" style="49" customWidth="1"/>
    <col min="16" max="19" width="8.77734375" style="49"/>
    <col min="31" max="16384" width="8.77734375" style="49"/>
  </cols>
  <sheetData>
    <row r="1" spans="1:30" s="90" customFormat="1" ht="35.4" customHeight="1" x14ac:dyDescent="0.3">
      <c r="A1" s="209" t="s">
        <v>285</v>
      </c>
      <c r="B1" s="210"/>
      <c r="C1" s="210"/>
      <c r="D1" s="210"/>
      <c r="E1" s="210"/>
      <c r="F1" s="210"/>
      <c r="G1" s="210"/>
      <c r="H1" s="210"/>
      <c r="I1" s="211"/>
      <c r="J1" s="209" t="s">
        <v>285</v>
      </c>
      <c r="K1" s="210"/>
      <c r="L1" s="210"/>
      <c r="M1" s="210"/>
      <c r="N1" s="210"/>
      <c r="O1" s="210"/>
      <c r="P1" s="210"/>
      <c r="Q1" s="210"/>
      <c r="R1" s="210"/>
      <c r="S1" s="210"/>
      <c r="T1"/>
      <c r="U1"/>
      <c r="V1"/>
      <c r="W1"/>
      <c r="X1"/>
      <c r="Y1"/>
      <c r="Z1"/>
      <c r="AA1"/>
      <c r="AB1"/>
      <c r="AC1"/>
      <c r="AD1"/>
    </row>
    <row r="2" spans="1:30" s="50" customFormat="1" ht="9" customHeight="1" x14ac:dyDescent="0.3">
      <c r="A2" s="88"/>
      <c r="H2" s="49"/>
      <c r="R2"/>
      <c r="S2"/>
      <c r="T2"/>
      <c r="U2"/>
      <c r="V2"/>
      <c r="W2"/>
      <c r="X2"/>
      <c r="Y2"/>
      <c r="Z2"/>
      <c r="AA2"/>
      <c r="AB2"/>
      <c r="AC2"/>
      <c r="AD2"/>
    </row>
    <row r="3" spans="1:30" s="92" customFormat="1" ht="24.9" customHeight="1" x14ac:dyDescent="0.3">
      <c r="A3" s="207" t="s">
        <v>320</v>
      </c>
      <c r="B3" s="208"/>
      <c r="C3" s="208"/>
      <c r="D3" s="208"/>
      <c r="E3" s="208"/>
      <c r="F3" s="208"/>
      <c r="G3" s="208"/>
      <c r="H3" s="208"/>
      <c r="I3" s="208"/>
      <c r="J3" s="207" t="s">
        <v>320</v>
      </c>
      <c r="K3" s="207"/>
      <c r="L3" s="207"/>
      <c r="M3" s="207"/>
      <c r="N3" s="207"/>
      <c r="O3" s="207"/>
      <c r="P3" s="207"/>
      <c r="Q3" s="207"/>
      <c r="R3" s="207"/>
      <c r="S3" s="207"/>
      <c r="T3"/>
      <c r="U3"/>
      <c r="V3"/>
      <c r="W3"/>
      <c r="X3"/>
      <c r="Y3"/>
      <c r="Z3"/>
      <c r="AA3"/>
      <c r="AB3"/>
      <c r="AC3"/>
      <c r="AD3"/>
    </row>
    <row r="4" spans="1:30" ht="6.9" customHeight="1" x14ac:dyDescent="0.3">
      <c r="R4"/>
      <c r="S4"/>
    </row>
    <row r="5" spans="1:30" s="32" customFormat="1" ht="6.6" customHeight="1" x14ac:dyDescent="0.3">
      <c r="C5" s="213"/>
      <c r="D5" s="213"/>
      <c r="E5" s="213"/>
      <c r="F5" s="213"/>
      <c r="G5" s="213"/>
      <c r="H5" s="49"/>
      <c r="R5"/>
      <c r="S5"/>
      <c r="T5"/>
      <c r="U5"/>
      <c r="V5"/>
      <c r="W5"/>
      <c r="X5"/>
      <c r="Y5"/>
      <c r="Z5"/>
      <c r="AA5"/>
      <c r="AB5"/>
      <c r="AC5"/>
      <c r="AD5"/>
    </row>
    <row r="6" spans="1:30" s="34" customFormat="1" ht="38.1" customHeight="1" x14ac:dyDescent="0.3">
      <c r="A6" s="214" t="s">
        <v>167</v>
      </c>
      <c r="B6" s="214"/>
      <c r="C6" s="215"/>
      <c r="D6" s="96" t="s">
        <v>201</v>
      </c>
      <c r="E6" s="96" t="s">
        <v>148</v>
      </c>
      <c r="F6"/>
      <c r="H6" s="78"/>
      <c r="R6"/>
      <c r="S6"/>
      <c r="T6"/>
      <c r="U6"/>
      <c r="V6"/>
      <c r="W6"/>
      <c r="X6"/>
      <c r="Y6"/>
      <c r="Z6"/>
      <c r="AA6"/>
      <c r="AB6"/>
      <c r="AC6"/>
      <c r="AD6"/>
    </row>
    <row r="7" spans="1:30" ht="21.6" customHeight="1" x14ac:dyDescent="0.3">
      <c r="A7" s="216" t="s">
        <v>15</v>
      </c>
      <c r="B7" s="216"/>
      <c r="C7" s="216"/>
      <c r="D7" s="97">
        <v>4</v>
      </c>
      <c r="E7" s="116">
        <v>3</v>
      </c>
      <c r="F7"/>
      <c r="R7"/>
      <c r="S7"/>
    </row>
    <row r="8" spans="1:30" ht="21.6" customHeight="1" x14ac:dyDescent="0.3">
      <c r="A8" s="216" t="s">
        <v>16</v>
      </c>
      <c r="B8" s="216"/>
      <c r="C8" s="216"/>
      <c r="D8" s="97">
        <v>5</v>
      </c>
      <c r="E8" s="116">
        <v>3</v>
      </c>
      <c r="F8"/>
      <c r="R8"/>
      <c r="S8"/>
    </row>
    <row r="9" spans="1:30" ht="21.6" customHeight="1" x14ac:dyDescent="0.3">
      <c r="A9" s="216" t="s">
        <v>17</v>
      </c>
      <c r="B9" s="216"/>
      <c r="C9" s="216"/>
      <c r="D9" s="97">
        <v>2</v>
      </c>
      <c r="E9" s="116">
        <v>3</v>
      </c>
      <c r="F9"/>
    </row>
    <row r="10" spans="1:30" ht="21.6" customHeight="1" x14ac:dyDescent="0.3">
      <c r="A10" s="216" t="s">
        <v>18</v>
      </c>
      <c r="B10" s="216"/>
      <c r="C10" s="216"/>
      <c r="D10" s="97">
        <v>1</v>
      </c>
      <c r="E10" s="117">
        <v>3</v>
      </c>
      <c r="F10"/>
      <c r="G10" s="89"/>
    </row>
    <row r="11" spans="1:30" ht="15.6" x14ac:dyDescent="0.3">
      <c r="A11" s="32"/>
      <c r="B11" s="32"/>
      <c r="C11" s="26"/>
      <c r="D11" s="26"/>
      <c r="E11" s="26"/>
      <c r="F11" s="26"/>
    </row>
    <row r="12" spans="1:30" s="33" customFormat="1" x14ac:dyDescent="0.3">
      <c r="C12" s="79" t="s">
        <v>168</v>
      </c>
      <c r="D12" s="79"/>
      <c r="E12" s="80">
        <f>AVERAGE(D7:D10)</f>
        <v>3</v>
      </c>
      <c r="F12" s="87"/>
      <c r="H12" s="49"/>
      <c r="T12"/>
      <c r="U12"/>
      <c r="V12"/>
      <c r="W12"/>
      <c r="X12"/>
      <c r="Y12"/>
      <c r="Z12"/>
      <c r="AA12"/>
      <c r="AB12"/>
      <c r="AC12"/>
      <c r="AD12"/>
    </row>
    <row r="13" spans="1:30" s="33" customFormat="1" x14ac:dyDescent="0.3">
      <c r="C13" s="79" t="s">
        <v>46</v>
      </c>
      <c r="D13" s="79"/>
      <c r="E13" s="80">
        <f>STDEVP(D7:D10)</f>
        <v>1.5811388300841898</v>
      </c>
      <c r="F13" s="87"/>
      <c r="H13" s="49"/>
      <c r="T13"/>
      <c r="U13"/>
      <c r="V13"/>
      <c r="W13"/>
      <c r="X13"/>
      <c r="Y13"/>
      <c r="Z13"/>
      <c r="AA13"/>
      <c r="AB13"/>
      <c r="AC13"/>
      <c r="AD13"/>
    </row>
    <row r="14" spans="1:30" s="33" customFormat="1" x14ac:dyDescent="0.3">
      <c r="C14" s="79" t="s">
        <v>169</v>
      </c>
      <c r="D14" s="79"/>
      <c r="E14" s="80">
        <f>AVERAGE(E7:E10)/E12</f>
        <v>1</v>
      </c>
      <c r="F14" s="87"/>
      <c r="H14" s="49"/>
      <c r="T14"/>
      <c r="U14"/>
      <c r="V14"/>
      <c r="W14"/>
      <c r="X14"/>
      <c r="Y14"/>
      <c r="Z14"/>
      <c r="AA14"/>
      <c r="AB14"/>
      <c r="AC14"/>
      <c r="AD14"/>
    </row>
    <row r="15" spans="1:30" ht="236.4" customHeight="1" x14ac:dyDescent="0.3"/>
    <row r="16" spans="1:30" ht="77.099999999999994" customHeight="1" x14ac:dyDescent="0.3"/>
    <row r="17" spans="1:30" ht="21.6" customHeight="1" x14ac:dyDescent="0.3"/>
    <row r="18" spans="1:30" s="32" customFormat="1" ht="24.9" customHeight="1" x14ac:dyDescent="0.3">
      <c r="A18" s="212" t="s">
        <v>288</v>
      </c>
      <c r="B18" s="212"/>
      <c r="C18" s="212"/>
      <c r="D18" s="212"/>
      <c r="E18" s="212"/>
      <c r="F18" s="212"/>
      <c r="G18" s="212"/>
      <c r="H18" s="212"/>
      <c r="I18" s="212"/>
      <c r="J18" s="212" t="s">
        <v>288</v>
      </c>
      <c r="K18" s="212"/>
      <c r="L18" s="212"/>
      <c r="M18" s="212"/>
      <c r="N18" s="212"/>
      <c r="O18" s="212"/>
      <c r="P18" s="212"/>
      <c r="Q18" s="212"/>
      <c r="R18" s="212"/>
      <c r="S18" s="212"/>
      <c r="T18"/>
      <c r="U18"/>
      <c r="V18"/>
      <c r="W18"/>
      <c r="X18"/>
      <c r="Y18"/>
      <c r="Z18"/>
      <c r="AA18"/>
      <c r="AB18"/>
      <c r="AC18"/>
      <c r="AD18"/>
    </row>
    <row r="19" spans="1:30" ht="6" customHeight="1" x14ac:dyDescent="0.3">
      <c r="A19" s="81"/>
      <c r="B19" s="81"/>
      <c r="C19" s="81"/>
      <c r="D19" s="81"/>
      <c r="E19" s="81"/>
      <c r="F19" s="81"/>
      <c r="G19" s="81"/>
      <c r="H19" s="81"/>
      <c r="I19" s="81"/>
      <c r="J19" s="81"/>
      <c r="K19" s="81"/>
      <c r="L19" s="81"/>
      <c r="M19" s="81"/>
      <c r="N19" s="81"/>
    </row>
    <row r="20" spans="1:30" s="50" customFormat="1" ht="41.4" customHeight="1" x14ac:dyDescent="0.3">
      <c r="A20" s="204" t="s">
        <v>287</v>
      </c>
      <c r="B20" s="205"/>
      <c r="C20" s="205"/>
      <c r="D20" s="206"/>
      <c r="E20" s="49"/>
      <c r="F20" s="49"/>
      <c r="G20" s="49"/>
      <c r="H20" s="82"/>
      <c r="I20" s="93"/>
      <c r="J20" s="93"/>
      <c r="K20" s="93"/>
      <c r="L20" s="93"/>
      <c r="M20" s="93"/>
      <c r="N20" s="93"/>
      <c r="T20"/>
      <c r="U20"/>
      <c r="V20"/>
      <c r="W20"/>
      <c r="X20"/>
      <c r="Y20"/>
      <c r="Z20"/>
      <c r="AA20"/>
      <c r="AB20"/>
      <c r="AC20"/>
      <c r="AD20"/>
    </row>
    <row r="21" spans="1:30" s="32" customFormat="1" ht="42.9" customHeight="1" x14ac:dyDescent="0.3">
      <c r="A21" s="94" t="s">
        <v>202</v>
      </c>
      <c r="B21" s="95" t="s">
        <v>50</v>
      </c>
      <c r="C21" s="95" t="s">
        <v>197</v>
      </c>
      <c r="D21" s="95" t="s">
        <v>198</v>
      </c>
      <c r="E21"/>
      <c r="F21"/>
      <c r="G21"/>
      <c r="H21" s="82"/>
      <c r="I21" s="83"/>
      <c r="J21" s="83"/>
      <c r="K21" s="83"/>
      <c r="L21" s="83"/>
      <c r="M21" s="83"/>
      <c r="N21" s="83"/>
      <c r="T21"/>
      <c r="U21"/>
      <c r="V21"/>
      <c r="W21"/>
      <c r="X21"/>
      <c r="Y21"/>
      <c r="Z21"/>
      <c r="AA21"/>
      <c r="AB21"/>
      <c r="AC21"/>
      <c r="AD21"/>
    </row>
    <row r="22" spans="1:30" s="20" customFormat="1" x14ac:dyDescent="0.3">
      <c r="A22" s="99" t="str">
        <f>LEFT(Canvas!A6,5)</f>
        <v>EDM01</v>
      </c>
      <c r="B22" s="152">
        <f t="array" ref="B22:B61">MMULT(DF1map!B2:E41,'DF1'!D7:D10)</f>
        <v>13.5</v>
      </c>
      <c r="C22" s="102">
        <f t="array" ref="C22:C61">MMULT(DF1map!B2:E41,'DF1'!E7:E10)</f>
        <v>15</v>
      </c>
      <c r="D22" s="86">
        <f>IFERROR(MROUND($E$14*100*B22/C22,5)-100,0)</f>
        <v>-10</v>
      </c>
      <c r="E22"/>
      <c r="F22"/>
      <c r="G22"/>
      <c r="H22" s="84"/>
      <c r="I22" s="84"/>
      <c r="J22" s="84"/>
      <c r="K22" s="84"/>
      <c r="L22" s="84"/>
      <c r="M22" s="84"/>
      <c r="N22" s="84"/>
      <c r="T22"/>
      <c r="U22"/>
      <c r="V22"/>
      <c r="W22"/>
      <c r="X22"/>
      <c r="Y22"/>
      <c r="Z22"/>
      <c r="AA22"/>
      <c r="AB22"/>
      <c r="AC22"/>
      <c r="AD22"/>
    </row>
    <row r="23" spans="1:30" s="20" customFormat="1" x14ac:dyDescent="0.3">
      <c r="A23" s="99" t="str">
        <f>LEFT(Canvas!A7,5)</f>
        <v>EDM02</v>
      </c>
      <c r="B23" s="152">
        <v>18.5</v>
      </c>
      <c r="C23" s="102">
        <v>24</v>
      </c>
      <c r="D23" s="86">
        <f t="shared" ref="D23:D61" si="0">IFERROR(MROUND($E$14*100*B23/C23,5)-100,0)</f>
        <v>-25</v>
      </c>
      <c r="E23"/>
      <c r="F23"/>
      <c r="G23"/>
      <c r="H23" s="84"/>
      <c r="I23" s="84"/>
      <c r="J23" s="85"/>
      <c r="K23" s="84"/>
      <c r="L23" s="84"/>
      <c r="M23" s="84"/>
      <c r="N23" s="84"/>
      <c r="T23"/>
      <c r="U23"/>
      <c r="V23"/>
      <c r="W23"/>
      <c r="X23"/>
      <c r="Y23"/>
      <c r="Z23"/>
      <c r="AA23"/>
      <c r="AB23"/>
      <c r="AC23"/>
      <c r="AD23"/>
    </row>
    <row r="24" spans="1:30" s="20" customFormat="1" x14ac:dyDescent="0.3">
      <c r="A24" s="99" t="str">
        <f>LEFT(Canvas!A8,5)</f>
        <v>EDM03</v>
      </c>
      <c r="B24" s="152">
        <v>13</v>
      </c>
      <c r="C24" s="102">
        <v>15</v>
      </c>
      <c r="D24" s="86">
        <f t="shared" si="0"/>
        <v>-15</v>
      </c>
      <c r="E24"/>
      <c r="F24"/>
      <c r="G24"/>
      <c r="H24" s="84"/>
      <c r="I24" s="84"/>
      <c r="J24" s="84"/>
      <c r="K24" s="84"/>
      <c r="L24" s="84"/>
      <c r="M24" s="84"/>
      <c r="N24" s="84"/>
      <c r="T24"/>
      <c r="U24"/>
      <c r="V24"/>
      <c r="W24"/>
      <c r="X24"/>
      <c r="Y24"/>
      <c r="Z24"/>
      <c r="AA24"/>
      <c r="AB24"/>
      <c r="AC24"/>
      <c r="AD24"/>
    </row>
    <row r="25" spans="1:30" s="20" customFormat="1" x14ac:dyDescent="0.3">
      <c r="A25" s="99" t="str">
        <f>LEFT(Canvas!A9,5)</f>
        <v>EDM04</v>
      </c>
      <c r="B25" s="152">
        <v>20</v>
      </c>
      <c r="C25" s="102">
        <v>22.5</v>
      </c>
      <c r="D25" s="86">
        <f t="shared" si="0"/>
        <v>-10</v>
      </c>
      <c r="E25"/>
      <c r="F25"/>
      <c r="G25"/>
      <c r="H25" s="84"/>
      <c r="I25" s="84"/>
      <c r="J25" s="84"/>
      <c r="K25" s="84"/>
      <c r="L25" s="84"/>
      <c r="M25" s="84"/>
      <c r="N25" s="84"/>
      <c r="T25"/>
      <c r="U25"/>
      <c r="V25"/>
      <c r="W25"/>
      <c r="X25"/>
      <c r="Y25"/>
      <c r="Z25"/>
      <c r="AA25"/>
      <c r="AB25"/>
      <c r="AC25"/>
      <c r="AD25"/>
    </row>
    <row r="26" spans="1:30" s="20" customFormat="1" x14ac:dyDescent="0.3">
      <c r="A26" s="99" t="str">
        <f>LEFT(Canvas!A10,5)</f>
        <v>EDM05</v>
      </c>
      <c r="B26" s="152">
        <v>17.5</v>
      </c>
      <c r="C26" s="102">
        <v>18</v>
      </c>
      <c r="D26" s="86">
        <f t="shared" si="0"/>
        <v>-5</v>
      </c>
      <c r="E26"/>
      <c r="F26"/>
      <c r="G26"/>
      <c r="H26" s="84"/>
      <c r="I26" s="84"/>
      <c r="J26" s="84"/>
      <c r="K26" s="84"/>
      <c r="L26" s="84"/>
      <c r="M26" s="84"/>
      <c r="N26" s="84"/>
      <c r="T26"/>
      <c r="U26"/>
      <c r="V26"/>
      <c r="W26"/>
      <c r="X26"/>
      <c r="Y26"/>
      <c r="Z26"/>
      <c r="AA26"/>
      <c r="AB26"/>
      <c r="AC26"/>
      <c r="AD26"/>
    </row>
    <row r="27" spans="1:30" s="20" customFormat="1" x14ac:dyDescent="0.3">
      <c r="A27" s="100" t="str">
        <f>LEFT(Canvas!A11,5)</f>
        <v>APO01</v>
      </c>
      <c r="B27" s="152">
        <v>12</v>
      </c>
      <c r="C27" s="102">
        <v>12</v>
      </c>
      <c r="D27" s="86">
        <f t="shared" si="0"/>
        <v>0</v>
      </c>
      <c r="E27"/>
      <c r="F27"/>
      <c r="G27"/>
      <c r="H27" s="84"/>
      <c r="I27" s="84"/>
      <c r="J27" s="84"/>
      <c r="K27" s="84"/>
      <c r="L27" s="84"/>
      <c r="M27" s="84"/>
      <c r="N27" s="84"/>
      <c r="T27"/>
      <c r="U27"/>
      <c r="V27"/>
      <c r="W27"/>
      <c r="X27"/>
      <c r="Y27"/>
      <c r="Z27"/>
      <c r="AA27"/>
      <c r="AB27"/>
      <c r="AC27"/>
      <c r="AD27"/>
    </row>
    <row r="28" spans="1:30" s="20" customFormat="1" x14ac:dyDescent="0.3">
      <c r="A28" s="100" t="str">
        <f>LEFT(Canvas!A12,5)</f>
        <v>APO02</v>
      </c>
      <c r="B28" s="152">
        <v>35.5</v>
      </c>
      <c r="C28" s="102">
        <v>28.5</v>
      </c>
      <c r="D28" s="86">
        <f t="shared" si="0"/>
        <v>25</v>
      </c>
      <c r="E28"/>
      <c r="F28"/>
      <c r="G28"/>
      <c r="H28" s="84"/>
      <c r="I28" s="84"/>
      <c r="J28" s="84"/>
      <c r="K28" s="84"/>
      <c r="L28" s="84"/>
      <c r="M28" s="84"/>
      <c r="N28" s="84"/>
      <c r="T28"/>
      <c r="U28"/>
      <c r="V28"/>
      <c r="W28"/>
      <c r="X28"/>
      <c r="Y28"/>
      <c r="Z28"/>
      <c r="AA28"/>
      <c r="AB28"/>
      <c r="AC28"/>
      <c r="AD28"/>
    </row>
    <row r="29" spans="1:30" s="20" customFormat="1" x14ac:dyDescent="0.3">
      <c r="A29" s="100" t="str">
        <f>LEFT(Canvas!A13,5)</f>
        <v>APO03</v>
      </c>
      <c r="B29" s="152">
        <v>29</v>
      </c>
      <c r="C29" s="102">
        <v>24</v>
      </c>
      <c r="D29" s="86">
        <f t="shared" si="0"/>
        <v>20</v>
      </c>
      <c r="E29"/>
      <c r="F29"/>
      <c r="G29"/>
      <c r="H29" s="84"/>
      <c r="I29" s="84"/>
      <c r="J29" s="84"/>
      <c r="K29" s="84"/>
      <c r="L29" s="84"/>
      <c r="M29" s="84"/>
      <c r="N29" s="84"/>
      <c r="T29"/>
      <c r="U29"/>
      <c r="V29"/>
      <c r="W29"/>
      <c r="X29"/>
      <c r="Y29"/>
      <c r="Z29"/>
      <c r="AA29"/>
      <c r="AB29"/>
      <c r="AC29"/>
      <c r="AD29"/>
    </row>
    <row r="30" spans="1:30" s="20" customFormat="1" x14ac:dyDescent="0.3">
      <c r="A30" s="100" t="str">
        <f>LEFT(Canvas!A14,5)</f>
        <v>APO04</v>
      </c>
      <c r="B30" s="152">
        <v>27</v>
      </c>
      <c r="C30" s="102">
        <v>21</v>
      </c>
      <c r="D30" s="86">
        <f t="shared" si="0"/>
        <v>30</v>
      </c>
      <c r="E30"/>
      <c r="F30"/>
      <c r="G30"/>
      <c r="H30" s="84"/>
      <c r="I30" s="84"/>
      <c r="J30" s="84"/>
      <c r="K30" s="84"/>
      <c r="L30" s="84"/>
      <c r="M30" s="84"/>
      <c r="N30" s="84"/>
      <c r="T30"/>
      <c r="U30"/>
      <c r="V30"/>
      <c r="W30"/>
      <c r="X30"/>
      <c r="Y30"/>
      <c r="Z30"/>
      <c r="AA30"/>
      <c r="AB30"/>
      <c r="AC30"/>
      <c r="AD30"/>
    </row>
    <row r="31" spans="1:30" s="20" customFormat="1" x14ac:dyDescent="0.3">
      <c r="A31" s="100" t="str">
        <f>LEFT(Canvas!A15,5)</f>
        <v>APO05</v>
      </c>
      <c r="B31" s="152">
        <v>40</v>
      </c>
      <c r="C31" s="102">
        <v>33</v>
      </c>
      <c r="D31" s="86">
        <f t="shared" si="0"/>
        <v>20</v>
      </c>
      <c r="E31"/>
      <c r="F31"/>
      <c r="G31"/>
      <c r="H31" s="84"/>
      <c r="I31" s="84"/>
      <c r="J31" s="84"/>
      <c r="K31" s="84"/>
      <c r="L31" s="84"/>
      <c r="M31" s="84"/>
      <c r="N31" s="84"/>
      <c r="T31"/>
      <c r="U31"/>
      <c r="V31"/>
      <c r="W31"/>
      <c r="X31"/>
      <c r="Y31"/>
      <c r="Z31"/>
      <c r="AA31"/>
      <c r="AB31"/>
      <c r="AC31"/>
      <c r="AD31"/>
    </row>
    <row r="32" spans="1:30" s="20" customFormat="1" x14ac:dyDescent="0.3">
      <c r="A32" s="100" t="str">
        <f>LEFT(Canvas!A16,5)</f>
        <v>APO06</v>
      </c>
      <c r="B32" s="152">
        <v>20</v>
      </c>
      <c r="C32" s="102">
        <v>22.5</v>
      </c>
      <c r="D32" s="86">
        <f t="shared" si="0"/>
        <v>-10</v>
      </c>
      <c r="E32"/>
      <c r="F32"/>
      <c r="G32"/>
      <c r="H32" s="84"/>
      <c r="I32" s="84"/>
      <c r="J32" s="84"/>
      <c r="K32" s="84"/>
      <c r="L32" s="84"/>
      <c r="M32" s="84"/>
      <c r="N32" s="84"/>
      <c r="T32"/>
      <c r="U32"/>
      <c r="V32"/>
      <c r="W32"/>
      <c r="X32"/>
      <c r="Y32"/>
      <c r="Z32"/>
      <c r="AA32"/>
      <c r="AB32"/>
      <c r="AC32"/>
      <c r="AD32"/>
    </row>
    <row r="33" spans="1:30" s="20" customFormat="1" x14ac:dyDescent="0.3">
      <c r="A33" s="100" t="str">
        <f>LEFT(Canvas!A17,5)</f>
        <v>APO07</v>
      </c>
      <c r="B33" s="152">
        <v>16</v>
      </c>
      <c r="C33" s="102">
        <v>15</v>
      </c>
      <c r="D33" s="86">
        <f t="shared" si="0"/>
        <v>5</v>
      </c>
      <c r="E33"/>
      <c r="F33"/>
      <c r="G33"/>
      <c r="H33" s="84"/>
      <c r="I33" s="84"/>
      <c r="J33" s="84"/>
      <c r="K33" s="84"/>
      <c r="L33" s="84"/>
      <c r="M33" s="84"/>
      <c r="N33" s="84"/>
      <c r="T33"/>
      <c r="U33"/>
      <c r="V33"/>
      <c r="W33"/>
      <c r="X33"/>
      <c r="Y33"/>
      <c r="Z33"/>
      <c r="AA33"/>
      <c r="AB33"/>
      <c r="AC33"/>
      <c r="AD33"/>
    </row>
    <row r="34" spans="1:30" s="20" customFormat="1" x14ac:dyDescent="0.3">
      <c r="A34" s="100" t="str">
        <f>LEFT(Canvas!A18,5)</f>
        <v>APO08</v>
      </c>
      <c r="B34" s="152">
        <v>17</v>
      </c>
      <c r="C34" s="102">
        <v>21</v>
      </c>
      <c r="D34" s="86">
        <f t="shared" si="0"/>
        <v>-20</v>
      </c>
      <c r="E34"/>
      <c r="F34"/>
      <c r="G34"/>
      <c r="H34" s="84"/>
      <c r="I34" s="84"/>
      <c r="J34" s="84"/>
      <c r="K34" s="84"/>
      <c r="L34" s="84"/>
      <c r="M34" s="84"/>
      <c r="N34" s="84"/>
      <c r="T34"/>
      <c r="U34"/>
      <c r="V34"/>
      <c r="W34"/>
      <c r="X34"/>
      <c r="Y34"/>
      <c r="Z34"/>
      <c r="AA34"/>
      <c r="AB34"/>
      <c r="AC34"/>
      <c r="AD34"/>
    </row>
    <row r="35" spans="1:30" s="20" customFormat="1" x14ac:dyDescent="0.3">
      <c r="A35" s="100" t="str">
        <f>LEFT(Canvas!A19,5)</f>
        <v>APO09</v>
      </c>
      <c r="B35" s="152">
        <v>16</v>
      </c>
      <c r="C35" s="102">
        <v>22.5</v>
      </c>
      <c r="D35" s="86">
        <f t="shared" si="0"/>
        <v>-30</v>
      </c>
      <c r="E35"/>
      <c r="F35"/>
      <c r="G35"/>
      <c r="H35" s="84"/>
      <c r="I35" s="84"/>
      <c r="J35" s="84"/>
      <c r="K35" s="84"/>
      <c r="L35" s="84"/>
      <c r="M35" s="84"/>
      <c r="N35" s="84"/>
      <c r="T35"/>
      <c r="U35"/>
      <c r="V35"/>
      <c r="W35"/>
      <c r="X35"/>
      <c r="Y35"/>
      <c r="Z35"/>
      <c r="AA35"/>
      <c r="AB35"/>
      <c r="AC35"/>
      <c r="AD35"/>
    </row>
    <row r="36" spans="1:30" s="20" customFormat="1" x14ac:dyDescent="0.3">
      <c r="A36" s="100" t="str">
        <f>LEFT(Canvas!A20,5)</f>
        <v>APO10</v>
      </c>
      <c r="B36" s="152">
        <v>17.5</v>
      </c>
      <c r="C36" s="102">
        <v>21</v>
      </c>
      <c r="D36" s="86">
        <f t="shared" si="0"/>
        <v>-15</v>
      </c>
      <c r="E36"/>
      <c r="F36"/>
      <c r="G36"/>
      <c r="H36" s="84"/>
      <c r="I36" s="84"/>
      <c r="J36" s="84"/>
      <c r="K36" s="84"/>
      <c r="L36" s="84"/>
      <c r="M36" s="84"/>
      <c r="N36" s="84"/>
      <c r="T36"/>
      <c r="U36"/>
      <c r="V36"/>
      <c r="W36"/>
      <c r="X36"/>
      <c r="Y36"/>
      <c r="Z36"/>
      <c r="AA36"/>
      <c r="AB36"/>
      <c r="AC36"/>
      <c r="AD36"/>
    </row>
    <row r="37" spans="1:30" s="20" customFormat="1" x14ac:dyDescent="0.3">
      <c r="A37" s="100" t="str">
        <f>LEFT(Canvas!A21,5)</f>
        <v>APO11</v>
      </c>
      <c r="B37" s="152">
        <v>15</v>
      </c>
      <c r="C37" s="102">
        <v>21</v>
      </c>
      <c r="D37" s="86">
        <f t="shared" si="0"/>
        <v>-30</v>
      </c>
      <c r="E37"/>
      <c r="F37"/>
      <c r="G37"/>
      <c r="H37" s="84"/>
      <c r="I37" s="84"/>
      <c r="J37" s="84"/>
      <c r="K37" s="84"/>
      <c r="L37" s="84"/>
      <c r="M37" s="84"/>
      <c r="N37" s="84"/>
      <c r="T37"/>
      <c r="U37"/>
      <c r="V37"/>
      <c r="W37"/>
      <c r="X37"/>
      <c r="Y37"/>
      <c r="Z37"/>
      <c r="AA37"/>
      <c r="AB37"/>
      <c r="AC37"/>
      <c r="AD37"/>
    </row>
    <row r="38" spans="1:30" s="20" customFormat="1" x14ac:dyDescent="0.3">
      <c r="A38" s="100" t="str">
        <f>LEFT(Canvas!A22,5)</f>
        <v>APO12</v>
      </c>
      <c r="B38" s="152">
        <v>16</v>
      </c>
      <c r="C38" s="102">
        <v>18</v>
      </c>
      <c r="D38" s="86">
        <f t="shared" si="0"/>
        <v>-10</v>
      </c>
      <c r="E38"/>
      <c r="F38"/>
      <c r="G38"/>
      <c r="H38" s="84"/>
      <c r="I38" s="84"/>
      <c r="J38" s="84"/>
      <c r="K38" s="84"/>
      <c r="L38" s="84"/>
      <c r="M38" s="84"/>
      <c r="N38" s="84"/>
      <c r="T38"/>
      <c r="U38"/>
      <c r="V38"/>
      <c r="W38"/>
      <c r="X38"/>
      <c r="Y38"/>
      <c r="Z38"/>
      <c r="AA38"/>
      <c r="AB38"/>
      <c r="AC38"/>
      <c r="AD38"/>
    </row>
    <row r="39" spans="1:30" s="20" customFormat="1" x14ac:dyDescent="0.3">
      <c r="A39" s="100" t="str">
        <f>LEFT(Canvas!A23,5)</f>
        <v>APO13</v>
      </c>
      <c r="B39" s="152">
        <v>13.5</v>
      </c>
      <c r="C39" s="102">
        <v>16.5</v>
      </c>
      <c r="D39" s="86">
        <f t="shared" si="0"/>
        <v>-20</v>
      </c>
      <c r="E39"/>
      <c r="F39"/>
      <c r="G39"/>
      <c r="H39" s="84"/>
      <c r="I39" s="84"/>
      <c r="J39" s="84"/>
      <c r="K39" s="84"/>
      <c r="L39" s="84"/>
      <c r="M39" s="84"/>
      <c r="N39" s="84"/>
      <c r="T39"/>
      <c r="U39"/>
      <c r="V39"/>
      <c r="W39"/>
      <c r="X39"/>
      <c r="Y39"/>
      <c r="Z39"/>
      <c r="AA39"/>
      <c r="AB39"/>
      <c r="AC39"/>
      <c r="AD39"/>
    </row>
    <row r="40" spans="1:30" s="20" customFormat="1" x14ac:dyDescent="0.3">
      <c r="A40" s="100" t="str">
        <f>LEFT(Canvas!A24,5)</f>
        <v>APO14</v>
      </c>
      <c r="B40" s="152">
        <v>12</v>
      </c>
      <c r="C40" s="102">
        <v>12</v>
      </c>
      <c r="D40" s="86">
        <f t="shared" si="0"/>
        <v>0</v>
      </c>
      <c r="E40"/>
      <c r="F40"/>
      <c r="G40"/>
      <c r="H40" s="84"/>
      <c r="I40" s="84"/>
      <c r="J40" s="84"/>
      <c r="K40" s="84"/>
      <c r="L40" s="84"/>
      <c r="M40" s="84"/>
      <c r="N40" s="84"/>
      <c r="T40"/>
      <c r="U40"/>
      <c r="V40"/>
      <c r="W40"/>
      <c r="X40"/>
      <c r="Y40"/>
      <c r="Z40"/>
      <c r="AA40"/>
      <c r="AB40"/>
      <c r="AC40"/>
      <c r="AD40"/>
    </row>
    <row r="41" spans="1:30" s="20" customFormat="1" x14ac:dyDescent="0.3">
      <c r="A41" s="99" t="str">
        <f>LEFT(Canvas!A25,5)</f>
        <v>BAI01</v>
      </c>
      <c r="B41" s="152">
        <v>30.5</v>
      </c>
      <c r="C41" s="102">
        <v>27</v>
      </c>
      <c r="D41" s="86">
        <f t="shared" si="0"/>
        <v>15</v>
      </c>
      <c r="E41"/>
      <c r="F41"/>
      <c r="G41"/>
      <c r="H41" s="84"/>
      <c r="I41" s="84"/>
      <c r="J41" s="84"/>
      <c r="K41" s="84"/>
      <c r="L41" s="84"/>
      <c r="M41" s="84"/>
      <c r="N41" s="84"/>
      <c r="T41"/>
      <c r="U41"/>
      <c r="V41"/>
      <c r="W41"/>
      <c r="X41"/>
      <c r="Y41"/>
      <c r="Z41"/>
      <c r="AA41"/>
      <c r="AB41"/>
      <c r="AC41"/>
      <c r="AD41"/>
    </row>
    <row r="42" spans="1:30" s="20" customFormat="1" x14ac:dyDescent="0.3">
      <c r="A42" s="99" t="str">
        <f>LEFT(Canvas!A26,5)</f>
        <v>BAI02</v>
      </c>
      <c r="B42" s="152">
        <v>13</v>
      </c>
      <c r="C42" s="102">
        <v>13.5</v>
      </c>
      <c r="D42" s="86">
        <f t="shared" si="0"/>
        <v>-5</v>
      </c>
      <c r="E42"/>
      <c r="F42"/>
      <c r="G42"/>
      <c r="H42" s="84"/>
      <c r="I42" s="84"/>
      <c r="J42" s="84"/>
      <c r="K42" s="84"/>
      <c r="L42" s="84"/>
      <c r="M42" s="84"/>
      <c r="N42" s="84"/>
      <c r="T42"/>
      <c r="U42"/>
      <c r="V42"/>
      <c r="W42"/>
      <c r="X42"/>
      <c r="Y42"/>
      <c r="Z42"/>
      <c r="AA42"/>
      <c r="AB42"/>
      <c r="AC42"/>
      <c r="AD42"/>
    </row>
    <row r="43" spans="1:30" s="20" customFormat="1" x14ac:dyDescent="0.3">
      <c r="A43" s="99" t="str">
        <f>LEFT(Canvas!A27,5)</f>
        <v>BAI03</v>
      </c>
      <c r="B43" s="152">
        <v>13</v>
      </c>
      <c r="C43" s="102">
        <v>13.5</v>
      </c>
      <c r="D43" s="86">
        <f t="shared" si="0"/>
        <v>-5</v>
      </c>
      <c r="E43"/>
      <c r="F43"/>
      <c r="G43"/>
      <c r="H43" s="84"/>
      <c r="I43" s="84"/>
      <c r="J43" s="84"/>
      <c r="K43" s="84"/>
      <c r="L43" s="84"/>
      <c r="M43" s="84"/>
      <c r="N43" s="84"/>
      <c r="T43"/>
      <c r="U43"/>
      <c r="V43"/>
      <c r="W43"/>
      <c r="X43"/>
      <c r="Y43"/>
      <c r="Z43"/>
      <c r="AA43"/>
      <c r="AB43"/>
      <c r="AC43"/>
      <c r="AD43"/>
    </row>
    <row r="44" spans="1:30" s="20" customFormat="1" x14ac:dyDescent="0.3">
      <c r="A44" s="99" t="str">
        <f>LEFT(Canvas!A28,5)</f>
        <v>BAI04</v>
      </c>
      <c r="B44" s="152">
        <v>14</v>
      </c>
      <c r="C44" s="102">
        <v>18</v>
      </c>
      <c r="D44" s="86">
        <f t="shared" si="0"/>
        <v>-20</v>
      </c>
      <c r="E44"/>
      <c r="F44"/>
      <c r="G44"/>
      <c r="H44" s="84"/>
      <c r="I44" s="84"/>
      <c r="J44" s="84"/>
      <c r="K44" s="84"/>
      <c r="L44" s="84"/>
      <c r="M44" s="84"/>
      <c r="N44" s="84"/>
      <c r="T44"/>
      <c r="U44"/>
      <c r="V44"/>
      <c r="W44"/>
      <c r="X44"/>
      <c r="Y44"/>
      <c r="Z44"/>
      <c r="AA44"/>
      <c r="AB44"/>
      <c r="AC44"/>
      <c r="AD44"/>
    </row>
    <row r="45" spans="1:30" s="20" customFormat="1" x14ac:dyDescent="0.3">
      <c r="A45" s="99" t="str">
        <f>LEFT(Canvas!A29,5)</f>
        <v>BAI05</v>
      </c>
      <c r="B45" s="152">
        <v>29.5</v>
      </c>
      <c r="C45" s="102">
        <v>25.5</v>
      </c>
      <c r="D45" s="86">
        <f t="shared" si="0"/>
        <v>15</v>
      </c>
      <c r="E45"/>
      <c r="F45"/>
      <c r="G45"/>
      <c r="H45" s="84"/>
      <c r="I45" s="84"/>
      <c r="J45" s="84"/>
      <c r="K45" s="84"/>
      <c r="L45" s="84"/>
      <c r="M45" s="84"/>
      <c r="N45" s="84"/>
      <c r="T45"/>
      <c r="U45"/>
      <c r="V45"/>
      <c r="W45"/>
      <c r="X45"/>
      <c r="Y45"/>
      <c r="Z45"/>
      <c r="AA45"/>
      <c r="AB45"/>
      <c r="AC45"/>
      <c r="AD45"/>
    </row>
    <row r="46" spans="1:30" s="20" customFormat="1" x14ac:dyDescent="0.3">
      <c r="A46" s="99" t="str">
        <f>LEFT(Canvas!A30,5)</f>
        <v>BAI06</v>
      </c>
      <c r="B46" s="152">
        <v>21.5</v>
      </c>
      <c r="C46" s="102">
        <v>19.5</v>
      </c>
      <c r="D46" s="86">
        <f t="shared" si="0"/>
        <v>10</v>
      </c>
      <c r="E46"/>
      <c r="F46"/>
      <c r="G46"/>
      <c r="H46" s="84"/>
      <c r="I46" s="84"/>
      <c r="J46" s="84"/>
      <c r="K46" s="84"/>
      <c r="L46" s="84"/>
      <c r="M46" s="84"/>
      <c r="N46" s="84"/>
      <c r="T46"/>
      <c r="U46"/>
      <c r="V46"/>
      <c r="W46"/>
      <c r="X46"/>
      <c r="Y46"/>
      <c r="Z46"/>
      <c r="AA46"/>
      <c r="AB46"/>
      <c r="AC46"/>
      <c r="AD46"/>
    </row>
    <row r="47" spans="1:30" s="20" customFormat="1" x14ac:dyDescent="0.3">
      <c r="A47" s="99" t="str">
        <f>LEFT(Canvas!A31,5)</f>
        <v>BAI07</v>
      </c>
      <c r="B47" s="152">
        <v>19.5</v>
      </c>
      <c r="C47" s="102">
        <v>18</v>
      </c>
      <c r="D47" s="86">
        <f t="shared" si="0"/>
        <v>10</v>
      </c>
      <c r="E47"/>
      <c r="F47"/>
      <c r="G47"/>
      <c r="H47" s="84"/>
      <c r="I47" s="84"/>
      <c r="J47" s="84"/>
      <c r="K47" s="84"/>
      <c r="L47" s="84"/>
      <c r="M47" s="84"/>
      <c r="N47" s="84"/>
      <c r="T47"/>
      <c r="U47"/>
      <c r="V47"/>
      <c r="W47"/>
      <c r="X47"/>
      <c r="Y47"/>
      <c r="Z47"/>
      <c r="AA47"/>
      <c r="AB47"/>
      <c r="AC47"/>
      <c r="AD47"/>
    </row>
    <row r="48" spans="1:30" s="20" customFormat="1" x14ac:dyDescent="0.3">
      <c r="A48" s="99" t="str">
        <f>LEFT(Canvas!A32,5)</f>
        <v>BAI08</v>
      </c>
      <c r="B48" s="152">
        <v>24.5</v>
      </c>
      <c r="C48" s="102">
        <v>19.5</v>
      </c>
      <c r="D48" s="86">
        <f t="shared" si="0"/>
        <v>25</v>
      </c>
      <c r="E48"/>
      <c r="F48"/>
      <c r="G48"/>
      <c r="H48" s="84"/>
      <c r="I48" s="84"/>
      <c r="J48" s="84"/>
      <c r="K48" s="84"/>
      <c r="L48" s="84"/>
      <c r="M48" s="84"/>
      <c r="N48" s="84"/>
      <c r="T48"/>
      <c r="U48"/>
      <c r="V48"/>
      <c r="W48"/>
      <c r="X48"/>
      <c r="Y48"/>
      <c r="Z48"/>
      <c r="AA48"/>
      <c r="AB48"/>
      <c r="AC48"/>
      <c r="AD48"/>
    </row>
    <row r="49" spans="1:30" s="20" customFormat="1" x14ac:dyDescent="0.3">
      <c r="A49" s="99" t="str">
        <f>LEFT(Canvas!A33,5)</f>
        <v>BAI09</v>
      </c>
      <c r="B49" s="152">
        <v>12</v>
      </c>
      <c r="C49" s="102">
        <v>12</v>
      </c>
      <c r="D49" s="86">
        <f t="shared" si="0"/>
        <v>0</v>
      </c>
      <c r="E49"/>
      <c r="F49"/>
      <c r="G49"/>
      <c r="H49" s="84"/>
      <c r="I49" s="84"/>
      <c r="J49" s="84"/>
      <c r="K49" s="84"/>
      <c r="L49" s="84"/>
      <c r="M49" s="84"/>
      <c r="N49" s="84"/>
      <c r="T49"/>
      <c r="U49"/>
      <c r="V49"/>
      <c r="W49"/>
      <c r="X49"/>
      <c r="Y49"/>
      <c r="Z49"/>
      <c r="AA49"/>
      <c r="AB49"/>
      <c r="AC49"/>
      <c r="AD49"/>
    </row>
    <row r="50" spans="1:30" s="20" customFormat="1" x14ac:dyDescent="0.3">
      <c r="A50" s="99" t="str">
        <f>LEFT(Canvas!A34,5)</f>
        <v>BAI10</v>
      </c>
      <c r="B50" s="152">
        <v>12</v>
      </c>
      <c r="C50" s="102">
        <v>12</v>
      </c>
      <c r="D50" s="86">
        <f t="shared" si="0"/>
        <v>0</v>
      </c>
      <c r="E50"/>
      <c r="F50"/>
      <c r="G50"/>
      <c r="H50" s="84"/>
      <c r="I50" s="84"/>
      <c r="J50" s="84"/>
      <c r="K50" s="84"/>
      <c r="L50" s="84"/>
      <c r="M50" s="84"/>
      <c r="N50" s="84"/>
      <c r="T50"/>
      <c r="U50"/>
      <c r="V50"/>
      <c r="W50"/>
      <c r="X50"/>
      <c r="Y50"/>
      <c r="Z50"/>
      <c r="AA50"/>
      <c r="AB50"/>
      <c r="AC50"/>
      <c r="AD50"/>
    </row>
    <row r="51" spans="1:30" s="20" customFormat="1" x14ac:dyDescent="0.3">
      <c r="A51" s="99" t="str">
        <f>LEFT(Canvas!A35,5)</f>
        <v>BAI11</v>
      </c>
      <c r="B51" s="152">
        <v>33</v>
      </c>
      <c r="C51" s="102">
        <v>27</v>
      </c>
      <c r="D51" s="86">
        <f t="shared" si="0"/>
        <v>20</v>
      </c>
      <c r="E51"/>
      <c r="F51"/>
      <c r="G51"/>
      <c r="H51" s="84"/>
      <c r="I51" s="84"/>
      <c r="J51" s="84"/>
      <c r="K51" s="84"/>
      <c r="L51" s="84"/>
      <c r="M51" s="84"/>
      <c r="N51" s="84"/>
      <c r="T51"/>
      <c r="U51"/>
      <c r="V51"/>
      <c r="W51"/>
      <c r="X51"/>
      <c r="Y51"/>
      <c r="Z51"/>
      <c r="AA51"/>
      <c r="AB51"/>
      <c r="AC51"/>
      <c r="AD51"/>
    </row>
    <row r="52" spans="1:30" s="20" customFormat="1" x14ac:dyDescent="0.3">
      <c r="A52" s="100" t="str">
        <f>LEFT(Canvas!A36,5)</f>
        <v>DSS01</v>
      </c>
      <c r="B52" s="152">
        <v>12.5</v>
      </c>
      <c r="C52" s="102">
        <v>13.5</v>
      </c>
      <c r="D52" s="86">
        <f t="shared" si="0"/>
        <v>-5</v>
      </c>
      <c r="E52"/>
      <c r="F52"/>
      <c r="G52"/>
      <c r="H52" s="84"/>
      <c r="I52" s="84"/>
      <c r="J52" s="84"/>
      <c r="K52" s="84"/>
      <c r="L52" s="84"/>
      <c r="M52" s="84"/>
      <c r="N52" s="84"/>
      <c r="T52"/>
      <c r="U52"/>
      <c r="V52"/>
      <c r="W52"/>
      <c r="X52"/>
      <c r="Y52"/>
      <c r="Z52"/>
      <c r="AA52"/>
      <c r="AB52"/>
      <c r="AC52"/>
      <c r="AD52"/>
    </row>
    <row r="53" spans="1:30" s="20" customFormat="1" x14ac:dyDescent="0.3">
      <c r="A53" s="100" t="str">
        <f>LEFT(Canvas!A37,5)</f>
        <v>DSS02</v>
      </c>
      <c r="B53" s="152">
        <v>15</v>
      </c>
      <c r="C53" s="102">
        <v>21</v>
      </c>
      <c r="D53" s="86">
        <f t="shared" si="0"/>
        <v>-30</v>
      </c>
      <c r="E53"/>
      <c r="F53"/>
      <c r="G53"/>
      <c r="H53" s="84"/>
      <c r="I53" s="84"/>
      <c r="J53" s="84"/>
      <c r="K53" s="84"/>
      <c r="L53" s="84"/>
      <c r="M53" s="84"/>
      <c r="N53" s="84"/>
      <c r="T53"/>
      <c r="U53"/>
      <c r="V53"/>
      <c r="W53"/>
      <c r="X53"/>
      <c r="Y53"/>
      <c r="Z53"/>
      <c r="AA53"/>
      <c r="AB53"/>
      <c r="AC53"/>
      <c r="AD53"/>
    </row>
    <row r="54" spans="1:30" s="20" customFormat="1" x14ac:dyDescent="0.3">
      <c r="A54" s="100" t="str">
        <f>LEFT(Canvas!A38,5)</f>
        <v>DSS03</v>
      </c>
      <c r="B54" s="152">
        <v>14</v>
      </c>
      <c r="C54" s="102">
        <v>18</v>
      </c>
      <c r="D54" s="86">
        <f t="shared" si="0"/>
        <v>-20</v>
      </c>
      <c r="E54"/>
      <c r="F54"/>
      <c r="G54"/>
      <c r="H54" s="84"/>
      <c r="I54" s="84"/>
      <c r="J54" s="84"/>
      <c r="K54" s="84"/>
      <c r="L54" s="84"/>
      <c r="M54" s="84"/>
      <c r="N54" s="84"/>
      <c r="T54"/>
      <c r="U54"/>
      <c r="V54"/>
      <c r="W54"/>
      <c r="X54"/>
      <c r="Y54"/>
      <c r="Z54"/>
      <c r="AA54"/>
      <c r="AB54"/>
      <c r="AC54"/>
      <c r="AD54"/>
    </row>
    <row r="55" spans="1:30" s="20" customFormat="1" x14ac:dyDescent="0.3">
      <c r="A55" s="100" t="str">
        <f>LEFT(Canvas!A39,5)</f>
        <v>DSS04</v>
      </c>
      <c r="B55" s="152">
        <v>15</v>
      </c>
      <c r="C55" s="102">
        <v>21</v>
      </c>
      <c r="D55" s="86">
        <f t="shared" si="0"/>
        <v>-30</v>
      </c>
      <c r="E55"/>
      <c r="F55"/>
      <c r="G55"/>
      <c r="H55" s="84"/>
      <c r="I55" s="84"/>
      <c r="J55" s="84"/>
      <c r="K55" s="84"/>
      <c r="L55" s="84"/>
      <c r="M55" s="84"/>
      <c r="N55" s="84"/>
      <c r="T55"/>
      <c r="U55"/>
      <c r="V55"/>
      <c r="W55"/>
      <c r="X55"/>
      <c r="Y55"/>
      <c r="Z55"/>
      <c r="AA55"/>
      <c r="AB55"/>
      <c r="AC55"/>
      <c r="AD55"/>
    </row>
    <row r="56" spans="1:30" s="20" customFormat="1" x14ac:dyDescent="0.3">
      <c r="A56" s="100" t="str">
        <f>LEFT(Canvas!A40,5)</f>
        <v>DSS05</v>
      </c>
      <c r="B56" s="152">
        <v>13.5</v>
      </c>
      <c r="C56" s="102">
        <v>16.5</v>
      </c>
      <c r="D56" s="86">
        <f t="shared" si="0"/>
        <v>-20</v>
      </c>
      <c r="E56"/>
      <c r="F56"/>
      <c r="G56"/>
      <c r="H56" s="84"/>
      <c r="I56" s="84"/>
      <c r="J56" s="84"/>
      <c r="K56" s="84"/>
      <c r="L56" s="84"/>
      <c r="M56" s="84"/>
      <c r="N56" s="84"/>
      <c r="T56"/>
      <c r="U56"/>
      <c r="V56"/>
      <c r="W56"/>
      <c r="X56"/>
      <c r="Y56"/>
      <c r="Z56"/>
      <c r="AA56"/>
      <c r="AB56"/>
      <c r="AC56"/>
      <c r="AD56"/>
    </row>
    <row r="57" spans="1:30" s="20" customFormat="1" x14ac:dyDescent="0.3">
      <c r="A57" s="100" t="str">
        <f>LEFT(Canvas!A41,5)</f>
        <v>DSS06</v>
      </c>
      <c r="B57" s="152">
        <v>12.5</v>
      </c>
      <c r="C57" s="102">
        <v>13.5</v>
      </c>
      <c r="D57" s="86">
        <f t="shared" si="0"/>
        <v>-5</v>
      </c>
      <c r="E57"/>
      <c r="F57"/>
      <c r="G57"/>
      <c r="H57" s="84"/>
      <c r="I57" s="84"/>
      <c r="J57" s="84"/>
      <c r="K57" s="84"/>
      <c r="L57" s="84"/>
      <c r="M57" s="84"/>
      <c r="N57" s="84"/>
      <c r="T57"/>
      <c r="U57"/>
      <c r="V57"/>
      <c r="W57"/>
      <c r="X57"/>
      <c r="Y57"/>
      <c r="Z57"/>
      <c r="AA57"/>
      <c r="AB57"/>
      <c r="AC57"/>
      <c r="AD57"/>
    </row>
    <row r="58" spans="1:30" s="20" customFormat="1" x14ac:dyDescent="0.3">
      <c r="A58" s="99" t="str">
        <f>LEFT(Canvas!A42,5)</f>
        <v>MEA01</v>
      </c>
      <c r="B58" s="152">
        <v>12</v>
      </c>
      <c r="C58" s="102">
        <v>12</v>
      </c>
      <c r="D58" s="86">
        <f t="shared" si="0"/>
        <v>0</v>
      </c>
      <c r="E58"/>
      <c r="F58"/>
      <c r="G58"/>
      <c r="H58" s="84"/>
      <c r="I58" s="84"/>
      <c r="J58" s="84"/>
      <c r="K58" s="84"/>
      <c r="L58" s="84"/>
      <c r="M58" s="84"/>
      <c r="N58" s="84"/>
      <c r="T58"/>
      <c r="U58"/>
      <c r="V58"/>
      <c r="W58"/>
      <c r="X58"/>
      <c r="Y58"/>
      <c r="Z58"/>
      <c r="AA58"/>
      <c r="AB58"/>
      <c r="AC58"/>
      <c r="AD58"/>
    </row>
    <row r="59" spans="1:30" s="20" customFormat="1" x14ac:dyDescent="0.3">
      <c r="A59" s="99" t="str">
        <f>LEFT(Canvas!A43,5)</f>
        <v>MEA02</v>
      </c>
      <c r="B59" s="152">
        <v>12</v>
      </c>
      <c r="C59" s="102">
        <v>12</v>
      </c>
      <c r="D59" s="86">
        <f t="shared" si="0"/>
        <v>0</v>
      </c>
      <c r="E59"/>
      <c r="F59"/>
      <c r="G59"/>
      <c r="H59" s="84"/>
      <c r="I59" s="84"/>
      <c r="J59" s="84"/>
      <c r="K59" s="84"/>
      <c r="L59" s="84"/>
      <c r="M59" s="84"/>
      <c r="N59" s="84"/>
      <c r="T59"/>
      <c r="U59"/>
      <c r="V59"/>
      <c r="W59"/>
      <c r="X59"/>
      <c r="Y59"/>
      <c r="Z59"/>
      <c r="AA59"/>
      <c r="AB59"/>
      <c r="AC59"/>
      <c r="AD59"/>
    </row>
    <row r="60" spans="1:30" s="20" customFormat="1" x14ac:dyDescent="0.3">
      <c r="A60" s="99" t="str">
        <f>LEFT(Canvas!A44,5)</f>
        <v>MEA03</v>
      </c>
      <c r="B60" s="152">
        <v>12</v>
      </c>
      <c r="C60" s="102">
        <v>12</v>
      </c>
      <c r="D60" s="86">
        <f t="shared" si="0"/>
        <v>0</v>
      </c>
      <c r="E60"/>
      <c r="F60"/>
      <c r="G60"/>
      <c r="H60" s="84"/>
      <c r="I60" s="84"/>
      <c r="J60" s="84"/>
      <c r="K60" s="84"/>
      <c r="L60" s="84"/>
      <c r="M60" s="84"/>
      <c r="N60" s="84"/>
      <c r="T60"/>
      <c r="U60"/>
      <c r="V60"/>
      <c r="W60"/>
      <c r="X60"/>
      <c r="Y60"/>
      <c r="Z60"/>
      <c r="AA60"/>
      <c r="AB60"/>
      <c r="AC60"/>
      <c r="AD60"/>
    </row>
    <row r="61" spans="1:30" s="20" customFormat="1" x14ac:dyDescent="0.3">
      <c r="A61" s="99" t="str">
        <f>LEFT(Canvas!A45,5)</f>
        <v>MEA04</v>
      </c>
      <c r="B61" s="152">
        <v>12</v>
      </c>
      <c r="C61" s="102">
        <v>12</v>
      </c>
      <c r="D61" s="86">
        <f t="shared" si="0"/>
        <v>0</v>
      </c>
      <c r="E61"/>
      <c r="F61"/>
      <c r="G61"/>
      <c r="H61" s="84"/>
      <c r="I61" s="84"/>
      <c r="J61" s="84"/>
      <c r="K61" s="84"/>
      <c r="L61" s="84"/>
      <c r="M61" s="84"/>
      <c r="N61" s="84"/>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F25D6-23F0-4C82-AF53-217864CE37B8}">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D18" sqref="D18"/>
    </sheetView>
  </sheetViews>
  <sheetFormatPr defaultRowHeight="14.4" x14ac:dyDescent="0.3"/>
  <cols>
    <col min="1" max="1" width="21.21875" style="31" customWidth="1"/>
    <col min="2" max="5" width="15.44140625" style="1" customWidth="1"/>
  </cols>
  <sheetData>
    <row r="1" spans="1:5" s="41" customFormat="1" ht="27.6" x14ac:dyDescent="0.3">
      <c r="A1" s="47" t="s">
        <v>0</v>
      </c>
      <c r="B1" s="40" t="s">
        <v>47</v>
      </c>
      <c r="C1" s="40" t="s">
        <v>48</v>
      </c>
      <c r="D1" s="40" t="s">
        <v>17</v>
      </c>
      <c r="E1" s="40" t="s">
        <v>49</v>
      </c>
    </row>
    <row r="2" spans="1:5" x14ac:dyDescent="0.3">
      <c r="A2" s="38" t="s">
        <v>79</v>
      </c>
      <c r="B2" s="46">
        <v>1</v>
      </c>
      <c r="C2" s="46">
        <v>1</v>
      </c>
      <c r="D2" s="46">
        <v>1.5</v>
      </c>
      <c r="E2" s="46">
        <v>1.5</v>
      </c>
    </row>
    <row r="3" spans="1:5" x14ac:dyDescent="0.3">
      <c r="A3" s="38" t="s">
        <v>80</v>
      </c>
      <c r="B3" s="46">
        <v>1.5</v>
      </c>
      <c r="C3" s="46">
        <v>1</v>
      </c>
      <c r="D3" s="46">
        <v>2</v>
      </c>
      <c r="E3" s="46">
        <v>3.5</v>
      </c>
    </row>
    <row r="4" spans="1:5" x14ac:dyDescent="0.3">
      <c r="A4" s="38" t="s">
        <v>81</v>
      </c>
      <c r="B4" s="46">
        <v>1</v>
      </c>
      <c r="C4" s="46">
        <v>1</v>
      </c>
      <c r="D4" s="46">
        <v>1</v>
      </c>
      <c r="E4" s="46">
        <v>2</v>
      </c>
    </row>
    <row r="5" spans="1:5" x14ac:dyDescent="0.3">
      <c r="A5" s="38" t="s">
        <v>82</v>
      </c>
      <c r="B5" s="46">
        <v>1.5</v>
      </c>
      <c r="C5" s="46">
        <v>1</v>
      </c>
      <c r="D5" s="46">
        <v>4</v>
      </c>
      <c r="E5" s="46">
        <v>1</v>
      </c>
    </row>
    <row r="6" spans="1:5" x14ac:dyDescent="0.3">
      <c r="A6" s="38" t="s">
        <v>83</v>
      </c>
      <c r="B6" s="46">
        <v>1.5</v>
      </c>
      <c r="C6" s="46">
        <v>1.5</v>
      </c>
      <c r="D6" s="46">
        <v>1</v>
      </c>
      <c r="E6" s="46">
        <v>2</v>
      </c>
    </row>
    <row r="7" spans="1:5" x14ac:dyDescent="0.3">
      <c r="A7" s="39" t="s">
        <v>84</v>
      </c>
      <c r="B7" s="46">
        <v>1</v>
      </c>
      <c r="C7" s="46">
        <v>1</v>
      </c>
      <c r="D7" s="46">
        <v>1</v>
      </c>
      <c r="E7" s="46">
        <v>1</v>
      </c>
    </row>
    <row r="8" spans="1:5" x14ac:dyDescent="0.3">
      <c r="A8" s="39" t="s">
        <v>85</v>
      </c>
      <c r="B8" s="46">
        <v>3.5</v>
      </c>
      <c r="C8" s="46">
        <v>3.5</v>
      </c>
      <c r="D8" s="46">
        <v>1.5</v>
      </c>
      <c r="E8" s="46">
        <v>1</v>
      </c>
    </row>
    <row r="9" spans="1:5" x14ac:dyDescent="0.3">
      <c r="A9" s="39" t="s">
        <v>86</v>
      </c>
      <c r="B9" s="46">
        <v>4</v>
      </c>
      <c r="C9" s="46">
        <v>2</v>
      </c>
      <c r="D9" s="46">
        <v>1</v>
      </c>
      <c r="E9" s="46">
        <v>1</v>
      </c>
    </row>
    <row r="10" spans="1:5" x14ac:dyDescent="0.3">
      <c r="A10" s="39" t="s">
        <v>87</v>
      </c>
      <c r="B10" s="46">
        <v>1</v>
      </c>
      <c r="C10" s="46">
        <v>4</v>
      </c>
      <c r="D10" s="46">
        <v>1</v>
      </c>
      <c r="E10" s="46">
        <v>1</v>
      </c>
    </row>
    <row r="11" spans="1:5" x14ac:dyDescent="0.3">
      <c r="A11" s="39" t="s">
        <v>88</v>
      </c>
      <c r="B11" s="46">
        <v>3.5</v>
      </c>
      <c r="C11" s="46">
        <v>4</v>
      </c>
      <c r="D11" s="46">
        <v>2.5</v>
      </c>
      <c r="E11" s="46">
        <v>1</v>
      </c>
    </row>
    <row r="12" spans="1:5" x14ac:dyDescent="0.3">
      <c r="A12" s="39" t="s">
        <v>89</v>
      </c>
      <c r="B12" s="46">
        <v>1.5</v>
      </c>
      <c r="C12" s="46">
        <v>1</v>
      </c>
      <c r="D12" s="46">
        <v>4</v>
      </c>
      <c r="E12" s="46">
        <v>1</v>
      </c>
    </row>
    <row r="13" spans="1:5" x14ac:dyDescent="0.3">
      <c r="A13" s="39" t="s">
        <v>90</v>
      </c>
      <c r="B13" s="46">
        <v>2</v>
      </c>
      <c r="C13" s="46">
        <v>1</v>
      </c>
      <c r="D13" s="46">
        <v>1</v>
      </c>
      <c r="E13" s="46">
        <v>1</v>
      </c>
    </row>
    <row r="14" spans="1:5" x14ac:dyDescent="0.3">
      <c r="A14" s="39" t="s">
        <v>91</v>
      </c>
      <c r="B14" s="46">
        <v>1</v>
      </c>
      <c r="C14" s="46">
        <v>1.5</v>
      </c>
      <c r="D14" s="46">
        <v>1</v>
      </c>
      <c r="E14" s="46">
        <v>3.5</v>
      </c>
    </row>
    <row r="15" spans="1:5" x14ac:dyDescent="0.3">
      <c r="A15" s="39" t="s">
        <v>92</v>
      </c>
      <c r="B15" s="46">
        <v>1</v>
      </c>
      <c r="C15" s="46">
        <v>1</v>
      </c>
      <c r="D15" s="46">
        <v>1.5</v>
      </c>
      <c r="E15" s="46">
        <v>4</v>
      </c>
    </row>
    <row r="16" spans="1:5" x14ac:dyDescent="0.3">
      <c r="A16" s="39" t="s">
        <v>8</v>
      </c>
      <c r="B16" s="46">
        <v>1</v>
      </c>
      <c r="C16" s="46">
        <v>1</v>
      </c>
      <c r="D16" s="46">
        <v>3.5</v>
      </c>
      <c r="E16" s="46">
        <v>1.5</v>
      </c>
    </row>
    <row r="17" spans="1:5" x14ac:dyDescent="0.3">
      <c r="A17" s="39" t="s">
        <v>9</v>
      </c>
      <c r="B17" s="46">
        <v>1</v>
      </c>
      <c r="C17" s="46">
        <v>1</v>
      </c>
      <c r="D17" s="46">
        <v>1</v>
      </c>
      <c r="E17" s="46">
        <v>4</v>
      </c>
    </row>
    <row r="18" spans="1:5" x14ac:dyDescent="0.3">
      <c r="A18" s="39" t="s">
        <v>10</v>
      </c>
      <c r="B18" s="46">
        <v>1</v>
      </c>
      <c r="C18" s="46">
        <v>1.5</v>
      </c>
      <c r="D18" s="46">
        <v>1</v>
      </c>
      <c r="E18" s="46">
        <v>2.5</v>
      </c>
    </row>
    <row r="19" spans="1:5" x14ac:dyDescent="0.3">
      <c r="A19" s="39" t="s">
        <v>11</v>
      </c>
      <c r="B19" s="46">
        <v>1</v>
      </c>
      <c r="C19" s="46">
        <v>1</v>
      </c>
      <c r="D19" s="46">
        <v>1</v>
      </c>
      <c r="E19" s="46">
        <v>2.5</v>
      </c>
    </row>
    <row r="20" spans="1:5" x14ac:dyDescent="0.3">
      <c r="A20" s="39" t="s">
        <v>12</v>
      </c>
      <c r="B20" s="46">
        <v>1</v>
      </c>
      <c r="C20" s="46">
        <v>1</v>
      </c>
      <c r="D20" s="46">
        <v>1</v>
      </c>
      <c r="E20" s="46">
        <v>1</v>
      </c>
    </row>
    <row r="21" spans="1:5" x14ac:dyDescent="0.3">
      <c r="A21" s="38" t="s">
        <v>93</v>
      </c>
      <c r="B21" s="46">
        <v>4</v>
      </c>
      <c r="C21" s="46">
        <v>2</v>
      </c>
      <c r="D21" s="46">
        <v>1.5</v>
      </c>
      <c r="E21" s="46">
        <v>1.5</v>
      </c>
    </row>
    <row r="22" spans="1:5" x14ac:dyDescent="0.3">
      <c r="A22" s="38" t="s">
        <v>94</v>
      </c>
      <c r="B22" s="46">
        <v>1</v>
      </c>
      <c r="C22" s="46">
        <v>1</v>
      </c>
      <c r="D22" s="46">
        <v>1.5</v>
      </c>
      <c r="E22" s="46">
        <v>1</v>
      </c>
    </row>
    <row r="23" spans="1:5" x14ac:dyDescent="0.3">
      <c r="A23" s="38" t="s">
        <v>95</v>
      </c>
      <c r="B23" s="46">
        <v>1</v>
      </c>
      <c r="C23" s="46">
        <v>1</v>
      </c>
      <c r="D23" s="46">
        <v>1.5</v>
      </c>
      <c r="E23" s="46">
        <v>1</v>
      </c>
    </row>
    <row r="24" spans="1:5" x14ac:dyDescent="0.3">
      <c r="A24" s="38" t="s">
        <v>96</v>
      </c>
      <c r="B24" s="46">
        <v>1</v>
      </c>
      <c r="C24" s="46">
        <v>1</v>
      </c>
      <c r="D24" s="46">
        <v>1</v>
      </c>
      <c r="E24" s="46">
        <v>3</v>
      </c>
    </row>
    <row r="25" spans="1:5" x14ac:dyDescent="0.3">
      <c r="A25" s="38" t="s">
        <v>97</v>
      </c>
      <c r="B25" s="46">
        <v>4</v>
      </c>
      <c r="C25" s="46">
        <v>2</v>
      </c>
      <c r="D25" s="46">
        <v>1</v>
      </c>
      <c r="E25" s="46">
        <v>1.5</v>
      </c>
    </row>
    <row r="26" spans="1:5" x14ac:dyDescent="0.3">
      <c r="A26" s="38" t="s">
        <v>98</v>
      </c>
      <c r="B26" s="46">
        <v>2</v>
      </c>
      <c r="C26" s="46">
        <v>2</v>
      </c>
      <c r="D26" s="46">
        <v>1</v>
      </c>
      <c r="E26" s="46">
        <v>1.5</v>
      </c>
    </row>
    <row r="27" spans="1:5" x14ac:dyDescent="0.3">
      <c r="A27" s="38" t="s">
        <v>99</v>
      </c>
      <c r="B27" s="46">
        <v>1.5</v>
      </c>
      <c r="C27" s="46">
        <v>2</v>
      </c>
      <c r="D27" s="46">
        <v>1</v>
      </c>
      <c r="E27" s="46">
        <v>1.5</v>
      </c>
    </row>
    <row r="28" spans="1:5" x14ac:dyDescent="0.3">
      <c r="A28" s="38" t="s">
        <v>100</v>
      </c>
      <c r="B28" s="46">
        <v>1</v>
      </c>
      <c r="C28" s="46">
        <v>3.5</v>
      </c>
      <c r="D28" s="46">
        <v>1</v>
      </c>
      <c r="E28" s="46">
        <v>1</v>
      </c>
    </row>
    <row r="29" spans="1:5" x14ac:dyDescent="0.3">
      <c r="A29" s="38" t="s">
        <v>101</v>
      </c>
      <c r="B29" s="46">
        <v>1</v>
      </c>
      <c r="C29" s="46">
        <v>1</v>
      </c>
      <c r="D29" s="46">
        <v>1</v>
      </c>
      <c r="E29" s="46">
        <v>1</v>
      </c>
    </row>
    <row r="30" spans="1:5" x14ac:dyDescent="0.3">
      <c r="A30" s="38" t="s">
        <v>13</v>
      </c>
      <c r="B30" s="46">
        <v>1</v>
      </c>
      <c r="C30" s="46">
        <v>1</v>
      </c>
      <c r="D30" s="46">
        <v>1</v>
      </c>
      <c r="E30" s="46">
        <v>1</v>
      </c>
    </row>
    <row r="31" spans="1:5" x14ac:dyDescent="0.3">
      <c r="A31" s="38" t="s">
        <v>14</v>
      </c>
      <c r="B31" s="46">
        <v>3.5</v>
      </c>
      <c r="C31" s="46">
        <v>3</v>
      </c>
      <c r="D31" s="46">
        <v>1.5</v>
      </c>
      <c r="E31" s="46">
        <v>1</v>
      </c>
    </row>
    <row r="32" spans="1:5" x14ac:dyDescent="0.3">
      <c r="A32" s="39" t="s">
        <v>102</v>
      </c>
      <c r="B32" s="46">
        <v>1</v>
      </c>
      <c r="C32" s="46">
        <v>1</v>
      </c>
      <c r="D32" s="46">
        <v>1</v>
      </c>
      <c r="E32" s="46">
        <v>1.5</v>
      </c>
    </row>
    <row r="33" spans="1:5" x14ac:dyDescent="0.3">
      <c r="A33" s="39" t="s">
        <v>103</v>
      </c>
      <c r="B33" s="46">
        <v>1</v>
      </c>
      <c r="C33" s="46">
        <v>1</v>
      </c>
      <c r="D33" s="46">
        <v>1</v>
      </c>
      <c r="E33" s="46">
        <v>4</v>
      </c>
    </row>
    <row r="34" spans="1:5" x14ac:dyDescent="0.3">
      <c r="A34" s="39" t="s">
        <v>104</v>
      </c>
      <c r="B34" s="46">
        <v>1</v>
      </c>
      <c r="C34" s="46">
        <v>1</v>
      </c>
      <c r="D34" s="46">
        <v>1</v>
      </c>
      <c r="E34" s="46">
        <v>3</v>
      </c>
    </row>
    <row r="35" spans="1:5" x14ac:dyDescent="0.3">
      <c r="A35" s="39" t="s">
        <v>105</v>
      </c>
      <c r="B35" s="46">
        <v>1</v>
      </c>
      <c r="C35" s="46">
        <v>1</v>
      </c>
      <c r="D35" s="46">
        <v>1</v>
      </c>
      <c r="E35" s="46">
        <v>4</v>
      </c>
    </row>
    <row r="36" spans="1:5" x14ac:dyDescent="0.3">
      <c r="A36" s="39" t="s">
        <v>106</v>
      </c>
      <c r="B36" s="46">
        <v>1</v>
      </c>
      <c r="C36" s="46">
        <v>1</v>
      </c>
      <c r="D36" s="46">
        <v>1</v>
      </c>
      <c r="E36" s="46">
        <v>2.5</v>
      </c>
    </row>
    <row r="37" spans="1:5" x14ac:dyDescent="0.3">
      <c r="A37" s="39" t="s">
        <v>107</v>
      </c>
      <c r="B37" s="46">
        <v>1</v>
      </c>
      <c r="C37" s="46">
        <v>1</v>
      </c>
      <c r="D37" s="46">
        <v>1</v>
      </c>
      <c r="E37" s="46">
        <v>1.5</v>
      </c>
    </row>
    <row r="38" spans="1:5" x14ac:dyDescent="0.3">
      <c r="A38" s="38" t="s">
        <v>108</v>
      </c>
      <c r="B38" s="46">
        <v>1</v>
      </c>
      <c r="C38" s="46">
        <v>1</v>
      </c>
      <c r="D38" s="46">
        <v>1</v>
      </c>
      <c r="E38" s="46">
        <v>1</v>
      </c>
    </row>
    <row r="39" spans="1:5" x14ac:dyDescent="0.3">
      <c r="A39" s="38" t="s">
        <v>109</v>
      </c>
      <c r="B39" s="46">
        <v>1</v>
      </c>
      <c r="C39" s="46">
        <v>1</v>
      </c>
      <c r="D39" s="46">
        <v>1</v>
      </c>
      <c r="E39" s="46">
        <v>1</v>
      </c>
    </row>
    <row r="40" spans="1:5" x14ac:dyDescent="0.3">
      <c r="A40" s="38" t="s">
        <v>110</v>
      </c>
      <c r="B40" s="46">
        <v>1</v>
      </c>
      <c r="C40" s="46">
        <v>1</v>
      </c>
      <c r="D40" s="46">
        <v>1</v>
      </c>
      <c r="E40" s="46">
        <v>1</v>
      </c>
    </row>
    <row r="41" spans="1:5" x14ac:dyDescent="0.3">
      <c r="A41" s="38" t="s">
        <v>111</v>
      </c>
      <c r="B41" s="46">
        <v>1</v>
      </c>
      <c r="C41" s="46">
        <v>1</v>
      </c>
      <c r="D41" s="46">
        <v>1</v>
      </c>
      <c r="E41" s="46">
        <v>1</v>
      </c>
    </row>
  </sheetData>
  <conditionalFormatting sqref="B2:E41">
    <cfRule type="cellIs" dxfId="29" priority="1" stopIfTrue="1" operator="greaterThanOrEqual">
      <formula>3</formula>
    </cfRule>
    <cfRule type="cellIs" dxfId="28" priority="2" stopIfTrue="1" operator="greaterThanOrEqual">
      <formula>2</formula>
    </cfRule>
    <cfRule type="cellIs" dxfId="2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31F8-A4B1-44DF-8008-705015DD12C3}">
  <sheetPr>
    <tabColor theme="9" tint="-0.499984740745262"/>
    <pageSetUpPr fitToPage="1"/>
  </sheetPr>
  <dimension ref="A1:AG70"/>
  <sheetViews>
    <sheetView showGridLines="0" zoomScale="85" zoomScaleNormal="85" workbookViewId="0">
      <pane ySplit="2" topLeftCell="A42" activePane="bottomLeft" state="frozen"/>
      <selection activeCell="A9" sqref="A9:B9"/>
      <selection pane="bottomLeft" activeCell="B31" sqref="B31"/>
    </sheetView>
  </sheetViews>
  <sheetFormatPr defaultRowHeight="14.4" x14ac:dyDescent="0.3"/>
  <cols>
    <col min="1" max="1" width="12" customWidth="1"/>
    <col min="2" max="2" width="9.109375" customWidth="1"/>
    <col min="3" max="3" width="9.44140625" customWidth="1"/>
    <col min="4" max="4" width="12" customWidth="1"/>
    <col min="5" max="5" width="10.88671875" customWidth="1"/>
    <col min="6" max="6" width="12.88671875" customWidth="1"/>
    <col min="7" max="7" width="20.5546875" customWidth="1"/>
  </cols>
  <sheetData>
    <row r="1" spans="1:33" s="90" customFormat="1" ht="35.1" customHeight="1" x14ac:dyDescent="0.3">
      <c r="A1" s="209" t="s">
        <v>289</v>
      </c>
      <c r="B1" s="210"/>
      <c r="C1" s="210"/>
      <c r="D1" s="210"/>
      <c r="E1" s="210"/>
      <c r="F1" s="210"/>
      <c r="G1" s="210"/>
      <c r="H1" s="210"/>
      <c r="I1" s="209" t="s">
        <v>289</v>
      </c>
      <c r="J1" s="210"/>
      <c r="K1" s="210"/>
      <c r="L1" s="210"/>
      <c r="M1" s="210"/>
      <c r="N1" s="210"/>
      <c r="O1" s="210"/>
      <c r="P1" s="210"/>
      <c r="Q1" s="210"/>
      <c r="R1" s="210"/>
      <c r="S1" s="210"/>
      <c r="T1"/>
      <c r="U1"/>
      <c r="V1"/>
      <c r="W1"/>
      <c r="X1"/>
      <c r="Y1"/>
      <c r="Z1"/>
      <c r="AA1"/>
      <c r="AB1"/>
      <c r="AC1"/>
      <c r="AD1"/>
      <c r="AE1"/>
      <c r="AF1"/>
      <c r="AG1"/>
    </row>
    <row r="2" spans="1:33" ht="10.5" customHeight="1" x14ac:dyDescent="0.3"/>
    <row r="3" spans="1:33" s="92" customFormat="1" ht="24.9" customHeight="1" x14ac:dyDescent="0.3">
      <c r="A3" s="207" t="s">
        <v>321</v>
      </c>
      <c r="B3" s="207"/>
      <c r="C3" s="207"/>
      <c r="D3" s="207"/>
      <c r="E3" s="207"/>
      <c r="F3" s="207"/>
      <c r="G3" s="207"/>
      <c r="H3" s="207"/>
      <c r="I3" s="207" t="s">
        <v>321</v>
      </c>
      <c r="J3" s="207"/>
      <c r="K3" s="207"/>
      <c r="L3" s="207"/>
      <c r="M3" s="207"/>
      <c r="N3" s="207"/>
      <c r="O3" s="207"/>
      <c r="P3" s="207"/>
      <c r="Q3" s="207"/>
      <c r="R3" s="207"/>
      <c r="S3" s="207"/>
      <c r="T3"/>
      <c r="U3"/>
      <c r="V3"/>
      <c r="W3"/>
      <c r="X3"/>
      <c r="Y3"/>
      <c r="Z3"/>
      <c r="AA3"/>
      <c r="AB3"/>
      <c r="AC3"/>
      <c r="AD3"/>
    </row>
    <row r="4" spans="1:33" ht="6.9" customHeight="1" x14ac:dyDescent="0.3"/>
    <row r="5" spans="1:33" s="115" customFormat="1" ht="26.4" customHeight="1" x14ac:dyDescent="0.3">
      <c r="A5" s="220" t="s">
        <v>167</v>
      </c>
      <c r="B5" s="220"/>
      <c r="C5" s="220"/>
      <c r="D5" s="220"/>
      <c r="E5" s="98" t="s">
        <v>184</v>
      </c>
      <c r="F5" s="98" t="s">
        <v>148</v>
      </c>
      <c r="G5" s="62"/>
      <c r="T5"/>
      <c r="U5"/>
      <c r="V5"/>
    </row>
    <row r="6" spans="1:33" s="34" customFormat="1" ht="18.899999999999999" customHeight="1" x14ac:dyDescent="0.3">
      <c r="A6" s="217" t="s">
        <v>299</v>
      </c>
      <c r="B6" s="218"/>
      <c r="C6" s="218"/>
      <c r="D6" s="218"/>
      <c r="E6" s="144">
        <v>5</v>
      </c>
      <c r="F6" s="145">
        <v>3</v>
      </c>
      <c r="T6"/>
      <c r="U6"/>
      <c r="V6"/>
    </row>
    <row r="7" spans="1:33" ht="18.899999999999999" customHeight="1" x14ac:dyDescent="0.3">
      <c r="A7" s="217" t="s">
        <v>353</v>
      </c>
      <c r="B7" s="218"/>
      <c r="C7" s="218"/>
      <c r="D7" s="218"/>
      <c r="E7" s="144">
        <v>2</v>
      </c>
      <c r="F7" s="145">
        <v>3</v>
      </c>
    </row>
    <row r="8" spans="1:33" ht="18.899999999999999" customHeight="1" x14ac:dyDescent="0.3">
      <c r="A8" s="217" t="s">
        <v>290</v>
      </c>
      <c r="B8" s="218"/>
      <c r="C8" s="218"/>
      <c r="D8" s="218"/>
      <c r="E8" s="144">
        <v>2</v>
      </c>
      <c r="F8" s="145">
        <v>3</v>
      </c>
    </row>
    <row r="9" spans="1:33" ht="18.899999999999999" customHeight="1" x14ac:dyDescent="0.3">
      <c r="A9" s="217" t="s">
        <v>291</v>
      </c>
      <c r="B9" s="218"/>
      <c r="C9" s="218"/>
      <c r="D9" s="218"/>
      <c r="E9" s="144">
        <v>3</v>
      </c>
      <c r="F9" s="145">
        <v>3</v>
      </c>
    </row>
    <row r="10" spans="1:33" ht="18.899999999999999" customHeight="1" x14ac:dyDescent="0.3">
      <c r="A10" s="217" t="s">
        <v>292</v>
      </c>
      <c r="B10" s="218"/>
      <c r="C10" s="218"/>
      <c r="D10" s="218"/>
      <c r="E10" s="144">
        <v>4</v>
      </c>
      <c r="F10" s="145">
        <v>3</v>
      </c>
    </row>
    <row r="11" spans="1:33" ht="18.899999999999999" customHeight="1" x14ac:dyDescent="0.3">
      <c r="A11" s="217" t="s">
        <v>354</v>
      </c>
      <c r="B11" s="218"/>
      <c r="C11" s="218"/>
      <c r="D11" s="218"/>
      <c r="E11" s="144">
        <v>2</v>
      </c>
      <c r="F11" s="145">
        <v>3</v>
      </c>
    </row>
    <row r="12" spans="1:33" ht="18.899999999999999" customHeight="1" x14ac:dyDescent="0.3">
      <c r="A12" s="217" t="s">
        <v>355</v>
      </c>
      <c r="B12" s="218"/>
      <c r="C12" s="218"/>
      <c r="D12" s="218"/>
      <c r="E12" s="144">
        <v>3</v>
      </c>
      <c r="F12" s="145">
        <v>3</v>
      </c>
    </row>
    <row r="13" spans="1:33" ht="27" customHeight="1" x14ac:dyDescent="0.3">
      <c r="A13" s="217" t="s">
        <v>293</v>
      </c>
      <c r="B13" s="218"/>
      <c r="C13" s="218"/>
      <c r="D13" s="218"/>
      <c r="E13" s="144">
        <v>4</v>
      </c>
      <c r="F13" s="145">
        <v>3</v>
      </c>
    </row>
    <row r="14" spans="1:33" ht="18.899999999999999" customHeight="1" x14ac:dyDescent="0.3">
      <c r="A14" s="217" t="s">
        <v>294</v>
      </c>
      <c r="B14" s="218"/>
      <c r="C14" s="218"/>
      <c r="D14" s="218"/>
      <c r="E14" s="144">
        <v>4</v>
      </c>
      <c r="F14" s="145">
        <v>3</v>
      </c>
    </row>
    <row r="15" spans="1:33" ht="18.899999999999999" customHeight="1" x14ac:dyDescent="0.3">
      <c r="A15" s="217" t="s">
        <v>295</v>
      </c>
      <c r="B15" s="218"/>
      <c r="C15" s="218"/>
      <c r="D15" s="218"/>
      <c r="E15" s="144">
        <v>5</v>
      </c>
      <c r="F15" s="145">
        <v>3</v>
      </c>
    </row>
    <row r="16" spans="1:33" ht="18.899999999999999" customHeight="1" x14ac:dyDescent="0.3">
      <c r="A16" s="217" t="s">
        <v>296</v>
      </c>
      <c r="B16" s="218"/>
      <c r="C16" s="218"/>
      <c r="D16" s="218"/>
      <c r="E16" s="144">
        <v>2</v>
      </c>
      <c r="F16" s="145">
        <v>3</v>
      </c>
    </row>
    <row r="17" spans="1:30" ht="18.899999999999999" customHeight="1" x14ac:dyDescent="0.3">
      <c r="A17" s="217" t="s">
        <v>297</v>
      </c>
      <c r="B17" s="218"/>
      <c r="C17" s="218"/>
      <c r="D17" s="218"/>
      <c r="E17" s="144">
        <v>3</v>
      </c>
      <c r="F17" s="145">
        <v>3</v>
      </c>
    </row>
    <row r="18" spans="1:30" ht="18.899999999999999" customHeight="1" x14ac:dyDescent="0.3">
      <c r="A18" s="217" t="s">
        <v>298</v>
      </c>
      <c r="B18" s="218"/>
      <c r="C18" s="218"/>
      <c r="D18" s="218"/>
      <c r="E18" s="144">
        <v>2</v>
      </c>
      <c r="F18" s="146">
        <v>3</v>
      </c>
    </row>
    <row r="20" spans="1:30" x14ac:dyDescent="0.3">
      <c r="E20" s="123" t="s">
        <v>168</v>
      </c>
      <c r="F20" s="87">
        <f>AVERAGE(E6:E18)</f>
        <v>3.1538461538461537</v>
      </c>
    </row>
    <row r="21" spans="1:30" s="33" customFormat="1" x14ac:dyDescent="0.3">
      <c r="E21" s="123" t="s">
        <v>46</v>
      </c>
      <c r="F21" s="87">
        <f>STDEVP(E6:E18)</f>
        <v>1.0986812966988999</v>
      </c>
      <c r="T21"/>
      <c r="U21"/>
      <c r="V21"/>
    </row>
    <row r="22" spans="1:30" s="33" customFormat="1" x14ac:dyDescent="0.3">
      <c r="E22" s="123" t="s">
        <v>169</v>
      </c>
      <c r="F22" s="87">
        <f>AVERAGE(F6:F18)/F20</f>
        <v>0.95121951219512202</v>
      </c>
      <c r="T22"/>
      <c r="U22"/>
      <c r="V22"/>
    </row>
    <row r="23" spans="1:30" s="33" customFormat="1" x14ac:dyDescent="0.3">
      <c r="T23"/>
      <c r="U23"/>
      <c r="V23"/>
    </row>
    <row r="24" spans="1:30" s="33" customFormat="1" ht="132.6" customHeight="1" x14ac:dyDescent="0.3">
      <c r="E24" s="108"/>
      <c r="F24" s="109"/>
      <c r="T24"/>
      <c r="U24"/>
      <c r="V24"/>
    </row>
    <row r="25" spans="1:30" s="33" customFormat="1" ht="202.5" customHeight="1" x14ac:dyDescent="0.3">
      <c r="E25" s="108"/>
      <c r="F25" s="109"/>
      <c r="T25"/>
      <c r="U25"/>
      <c r="V25"/>
    </row>
    <row r="26" spans="1:30" s="33" customFormat="1" x14ac:dyDescent="0.3">
      <c r="E26" s="108"/>
      <c r="F26" s="109"/>
      <c r="T26"/>
      <c r="U26"/>
      <c r="V26"/>
    </row>
    <row r="27" spans="1:30" s="32" customFormat="1" ht="24.9" customHeight="1" x14ac:dyDescent="0.3">
      <c r="A27" s="212" t="s">
        <v>288</v>
      </c>
      <c r="B27" s="212"/>
      <c r="C27" s="212"/>
      <c r="D27" s="212"/>
      <c r="E27" s="212"/>
      <c r="F27" s="212"/>
      <c r="G27" s="212"/>
      <c r="H27" s="212"/>
      <c r="I27" s="212" t="s">
        <v>288</v>
      </c>
      <c r="J27" s="212"/>
      <c r="K27" s="212"/>
      <c r="L27" s="212"/>
      <c r="M27" s="212"/>
      <c r="N27" s="212"/>
      <c r="O27" s="212"/>
      <c r="P27" s="212"/>
      <c r="Q27" s="212"/>
      <c r="R27" s="212"/>
      <c r="S27" s="212"/>
      <c r="T27"/>
      <c r="U27"/>
      <c r="V27"/>
      <c r="W27"/>
      <c r="X27"/>
      <c r="Y27"/>
      <c r="Z27"/>
      <c r="AA27"/>
      <c r="AB27"/>
      <c r="AC27"/>
      <c r="AD27"/>
    </row>
    <row r="28" spans="1:30" ht="9" customHeight="1" x14ac:dyDescent="0.3"/>
    <row r="29" spans="1:30" s="32" customFormat="1" ht="27.6" customHeight="1" x14ac:dyDescent="0.3">
      <c r="A29" s="219" t="s">
        <v>286</v>
      </c>
      <c r="B29" s="219"/>
      <c r="C29" s="219"/>
      <c r="D29" s="219"/>
      <c r="E29"/>
      <c r="F29"/>
      <c r="G29"/>
      <c r="T29"/>
      <c r="U29"/>
      <c r="V29"/>
    </row>
    <row r="30" spans="1:30" s="32" customFormat="1" ht="44.4" customHeight="1" x14ac:dyDescent="0.3">
      <c r="A30" s="94" t="s">
        <v>202</v>
      </c>
      <c r="B30" s="95" t="s">
        <v>50</v>
      </c>
      <c r="C30" s="95" t="s">
        <v>197</v>
      </c>
      <c r="D30" s="95" t="s">
        <v>198</v>
      </c>
      <c r="T30"/>
      <c r="U30"/>
      <c r="V30"/>
    </row>
    <row r="31" spans="1:30" x14ac:dyDescent="0.3">
      <c r="A31" s="27" t="s">
        <v>79</v>
      </c>
      <c r="B31" s="132">
        <f>DF2map!C$48</f>
        <v>113</v>
      </c>
      <c r="C31" s="142">
        <v>111</v>
      </c>
      <c r="D31" s="129">
        <f t="shared" ref="D31:D70" si="0">IFERROR(MROUND(($F$22*100*B31/C31),5)-100,0)</f>
        <v>-5</v>
      </c>
    </row>
    <row r="32" spans="1:30" x14ac:dyDescent="0.3">
      <c r="A32" s="27" t="s">
        <v>80</v>
      </c>
      <c r="B32" s="132">
        <f>DF2map!D$48</f>
        <v>146</v>
      </c>
      <c r="C32" s="142">
        <v>117</v>
      </c>
      <c r="D32" s="129">
        <f t="shared" si="0"/>
        <v>20</v>
      </c>
      <c r="I32" s="1"/>
    </row>
    <row r="33" spans="1:4" x14ac:dyDescent="0.3">
      <c r="A33" s="27" t="s">
        <v>81</v>
      </c>
      <c r="B33" s="132">
        <f>DF2map!E$48</f>
        <v>46</v>
      </c>
      <c r="C33" s="142">
        <v>69</v>
      </c>
      <c r="D33" s="129">
        <f t="shared" si="0"/>
        <v>-35</v>
      </c>
    </row>
    <row r="34" spans="1:4" x14ac:dyDescent="0.3">
      <c r="A34" s="27" t="s">
        <v>82</v>
      </c>
      <c r="B34" s="132">
        <f>DF2map!F$48</f>
        <v>178</v>
      </c>
      <c r="C34" s="142">
        <v>138</v>
      </c>
      <c r="D34" s="129">
        <f t="shared" si="0"/>
        <v>25</v>
      </c>
    </row>
    <row r="35" spans="1:4" x14ac:dyDescent="0.3">
      <c r="A35" s="27" t="s">
        <v>83</v>
      </c>
      <c r="B35" s="132">
        <f>DF2map!G$48</f>
        <v>62</v>
      </c>
      <c r="C35" s="142">
        <v>63</v>
      </c>
      <c r="D35" s="129">
        <f t="shared" si="0"/>
        <v>-5</v>
      </c>
    </row>
    <row r="36" spans="1:4" x14ac:dyDescent="0.3">
      <c r="A36" s="28" t="s">
        <v>84</v>
      </c>
      <c r="B36" s="132">
        <f>DF2map!H$48</f>
        <v>192</v>
      </c>
      <c r="C36" s="142">
        <v>183</v>
      </c>
      <c r="D36" s="129">
        <f t="shared" si="0"/>
        <v>0</v>
      </c>
    </row>
    <row r="37" spans="1:4" x14ac:dyDescent="0.3">
      <c r="A37" s="28" t="s">
        <v>85</v>
      </c>
      <c r="B37" s="132">
        <f>DF2map!I$48</f>
        <v>172</v>
      </c>
      <c r="C37" s="142">
        <v>135</v>
      </c>
      <c r="D37" s="129">
        <f t="shared" si="0"/>
        <v>20</v>
      </c>
    </row>
    <row r="38" spans="1:4" x14ac:dyDescent="0.3">
      <c r="A38" s="28" t="s">
        <v>86</v>
      </c>
      <c r="B38" s="132">
        <f>DF2map!J$48</f>
        <v>170</v>
      </c>
      <c r="C38" s="142">
        <v>138</v>
      </c>
      <c r="D38" s="129">
        <f t="shared" si="0"/>
        <v>15</v>
      </c>
    </row>
    <row r="39" spans="1:4" x14ac:dyDescent="0.3">
      <c r="A39" s="28" t="s">
        <v>87</v>
      </c>
      <c r="B39" s="132">
        <f>DF2map!K$48</f>
        <v>156</v>
      </c>
      <c r="C39" s="142">
        <v>126</v>
      </c>
      <c r="D39" s="129">
        <f t="shared" si="0"/>
        <v>20</v>
      </c>
    </row>
    <row r="40" spans="1:4" x14ac:dyDescent="0.3">
      <c r="A40" s="28" t="s">
        <v>88</v>
      </c>
      <c r="B40" s="132">
        <f>DF2map!L$48</f>
        <v>180</v>
      </c>
      <c r="C40" s="142">
        <v>141</v>
      </c>
      <c r="D40" s="129">
        <f t="shared" si="0"/>
        <v>20</v>
      </c>
    </row>
    <row r="41" spans="1:4" x14ac:dyDescent="0.3">
      <c r="A41" s="28" t="s">
        <v>89</v>
      </c>
      <c r="B41" s="132">
        <f>DF2map!M$48</f>
        <v>139</v>
      </c>
      <c r="C41" s="142">
        <v>117</v>
      </c>
      <c r="D41" s="129">
        <f t="shared" si="0"/>
        <v>15</v>
      </c>
    </row>
    <row r="42" spans="1:4" x14ac:dyDescent="0.3">
      <c r="A42" s="28" t="s">
        <v>90</v>
      </c>
      <c r="B42" s="132">
        <f>DF2map!N$48</f>
        <v>142</v>
      </c>
      <c r="C42" s="142">
        <v>114</v>
      </c>
      <c r="D42" s="129">
        <f t="shared" si="0"/>
        <v>20</v>
      </c>
    </row>
    <row r="43" spans="1:4" x14ac:dyDescent="0.3">
      <c r="A43" s="28" t="s">
        <v>91</v>
      </c>
      <c r="B43" s="132">
        <f>DF2map!O$48</f>
        <v>246</v>
      </c>
      <c r="C43" s="142">
        <v>195</v>
      </c>
      <c r="D43" s="129">
        <f t="shared" si="0"/>
        <v>20</v>
      </c>
    </row>
    <row r="44" spans="1:4" x14ac:dyDescent="0.3">
      <c r="A44" s="28" t="s">
        <v>92</v>
      </c>
      <c r="B44" s="132">
        <f>DF2map!P$48</f>
        <v>81</v>
      </c>
      <c r="C44" s="142">
        <v>63</v>
      </c>
      <c r="D44" s="129">
        <f t="shared" si="0"/>
        <v>20</v>
      </c>
    </row>
    <row r="45" spans="1:4" x14ac:dyDescent="0.3">
      <c r="A45" s="28" t="s">
        <v>8</v>
      </c>
      <c r="B45" s="132">
        <f>DF2map!Q$48</f>
        <v>99</v>
      </c>
      <c r="C45" s="142">
        <v>78</v>
      </c>
      <c r="D45" s="129">
        <f t="shared" si="0"/>
        <v>20</v>
      </c>
    </row>
    <row r="46" spans="1:4" x14ac:dyDescent="0.3">
      <c r="A46" s="28" t="s">
        <v>9</v>
      </c>
      <c r="B46" s="132">
        <f>DF2map!R$48</f>
        <v>158</v>
      </c>
      <c r="C46" s="142">
        <v>132</v>
      </c>
      <c r="D46" s="129">
        <f t="shared" si="0"/>
        <v>15</v>
      </c>
    </row>
    <row r="47" spans="1:4" x14ac:dyDescent="0.3">
      <c r="A47" s="28" t="s">
        <v>10</v>
      </c>
      <c r="B47" s="132">
        <f>DF2map!S$48</f>
        <v>28</v>
      </c>
      <c r="C47" s="142">
        <v>42</v>
      </c>
      <c r="D47" s="129">
        <f t="shared" si="0"/>
        <v>-35</v>
      </c>
    </row>
    <row r="48" spans="1:4" x14ac:dyDescent="0.3">
      <c r="A48" s="28" t="s">
        <v>11</v>
      </c>
      <c r="B48" s="132">
        <f>DF2map!T$48</f>
        <v>30</v>
      </c>
      <c r="C48" s="142">
        <v>45</v>
      </c>
      <c r="D48" s="129">
        <f t="shared" si="0"/>
        <v>-35</v>
      </c>
    </row>
    <row r="49" spans="1:4" x14ac:dyDescent="0.3">
      <c r="A49" s="28" t="s">
        <v>12</v>
      </c>
      <c r="B49" s="132">
        <f>DF2map!U$48</f>
        <v>74</v>
      </c>
      <c r="C49" s="142">
        <v>81</v>
      </c>
      <c r="D49" s="129">
        <f t="shared" si="0"/>
        <v>-15</v>
      </c>
    </row>
    <row r="50" spans="1:4" x14ac:dyDescent="0.3">
      <c r="A50" s="27" t="s">
        <v>235</v>
      </c>
      <c r="B50" s="132">
        <f>DF2map!V$48</f>
        <v>164</v>
      </c>
      <c r="C50" s="142">
        <v>129</v>
      </c>
      <c r="D50" s="129">
        <f t="shared" si="0"/>
        <v>20</v>
      </c>
    </row>
    <row r="51" spans="1:4" x14ac:dyDescent="0.3">
      <c r="A51" s="27" t="s">
        <v>94</v>
      </c>
      <c r="B51" s="132">
        <f>DF2map!W$48</f>
        <v>224</v>
      </c>
      <c r="C51" s="142">
        <v>174</v>
      </c>
      <c r="D51" s="129">
        <f t="shared" si="0"/>
        <v>20</v>
      </c>
    </row>
    <row r="52" spans="1:4" x14ac:dyDescent="0.3">
      <c r="A52" s="27" t="s">
        <v>95</v>
      </c>
      <c r="B52" s="132">
        <f>DF2map!X$48</f>
        <v>210</v>
      </c>
      <c r="C52" s="142">
        <v>165</v>
      </c>
      <c r="D52" s="129">
        <f t="shared" si="0"/>
        <v>20</v>
      </c>
    </row>
    <row r="53" spans="1:4" x14ac:dyDescent="0.3">
      <c r="A53" s="27" t="s">
        <v>96</v>
      </c>
      <c r="B53" s="132">
        <f>DF2map!Y$48</f>
        <v>84</v>
      </c>
      <c r="C53" s="142">
        <v>72</v>
      </c>
      <c r="D53" s="129">
        <f t="shared" si="0"/>
        <v>10</v>
      </c>
    </row>
    <row r="54" spans="1:4" x14ac:dyDescent="0.3">
      <c r="A54" s="27" t="s">
        <v>97</v>
      </c>
      <c r="B54" s="132">
        <f>DF2map!Z$48</f>
        <v>236</v>
      </c>
      <c r="C54" s="142">
        <v>183</v>
      </c>
      <c r="D54" s="129">
        <f t="shared" si="0"/>
        <v>25</v>
      </c>
    </row>
    <row r="55" spans="1:4" x14ac:dyDescent="0.3">
      <c r="A55" s="27" t="s">
        <v>98</v>
      </c>
      <c r="B55" s="132">
        <f>DF2map!AA$48</f>
        <v>110</v>
      </c>
      <c r="C55" s="142">
        <v>90</v>
      </c>
      <c r="D55" s="129">
        <f t="shared" si="0"/>
        <v>15</v>
      </c>
    </row>
    <row r="56" spans="1:4" x14ac:dyDescent="0.3">
      <c r="A56" s="27" t="s">
        <v>99</v>
      </c>
      <c r="B56" s="132">
        <f>DF2map!AB$48</f>
        <v>82</v>
      </c>
      <c r="C56" s="142">
        <v>69</v>
      </c>
      <c r="D56" s="129">
        <f t="shared" si="0"/>
        <v>15</v>
      </c>
    </row>
    <row r="57" spans="1:4" x14ac:dyDescent="0.3">
      <c r="A57" s="27" t="s">
        <v>100</v>
      </c>
      <c r="B57" s="132">
        <f>DF2map!AC$48</f>
        <v>177</v>
      </c>
      <c r="C57" s="142">
        <v>141</v>
      </c>
      <c r="D57" s="129">
        <f t="shared" si="0"/>
        <v>20</v>
      </c>
    </row>
    <row r="58" spans="1:4" x14ac:dyDescent="0.3">
      <c r="A58" s="27" t="s">
        <v>101</v>
      </c>
      <c r="B58" s="132">
        <f>DF2map!AD$48</f>
        <v>56</v>
      </c>
      <c r="C58" s="142">
        <v>51</v>
      </c>
      <c r="D58" s="129">
        <f t="shared" si="0"/>
        <v>5</v>
      </c>
    </row>
    <row r="59" spans="1:4" x14ac:dyDescent="0.3">
      <c r="A59" s="27" t="s">
        <v>13</v>
      </c>
      <c r="B59" s="132">
        <f>DF2map!AE$48</f>
        <v>39</v>
      </c>
      <c r="C59" s="142">
        <v>42</v>
      </c>
      <c r="D59" s="129">
        <f t="shared" si="0"/>
        <v>-10</v>
      </c>
    </row>
    <row r="60" spans="1:4" x14ac:dyDescent="0.3">
      <c r="A60" s="27" t="s">
        <v>14</v>
      </c>
      <c r="B60" s="132">
        <f>DF2map!AF$48</f>
        <v>175</v>
      </c>
      <c r="C60" s="142">
        <v>138</v>
      </c>
      <c r="D60" s="129">
        <f t="shared" si="0"/>
        <v>20</v>
      </c>
    </row>
    <row r="61" spans="1:4" x14ac:dyDescent="0.3">
      <c r="A61" s="28" t="s">
        <v>102</v>
      </c>
      <c r="B61" s="132">
        <f>DF2map!AG$48</f>
        <v>81</v>
      </c>
      <c r="C61" s="142">
        <v>63</v>
      </c>
      <c r="D61" s="129">
        <f t="shared" si="0"/>
        <v>20</v>
      </c>
    </row>
    <row r="62" spans="1:4" x14ac:dyDescent="0.3">
      <c r="A62" s="28" t="s">
        <v>103</v>
      </c>
      <c r="B62" s="132">
        <f>DF2map!AH$48</f>
        <v>60</v>
      </c>
      <c r="C62" s="142">
        <v>57</v>
      </c>
      <c r="D62" s="129">
        <f t="shared" si="0"/>
        <v>0</v>
      </c>
    </row>
    <row r="63" spans="1:4" x14ac:dyDescent="0.3">
      <c r="A63" s="28" t="s">
        <v>104</v>
      </c>
      <c r="B63" s="132">
        <f>DF2map!AI$48</f>
        <v>60</v>
      </c>
      <c r="C63" s="142">
        <v>57</v>
      </c>
      <c r="D63" s="129">
        <f t="shared" si="0"/>
        <v>0</v>
      </c>
    </row>
    <row r="64" spans="1:4" x14ac:dyDescent="0.3">
      <c r="A64" s="28" t="s">
        <v>105</v>
      </c>
      <c r="B64" s="132">
        <f>DF2map!AJ$48</f>
        <v>68</v>
      </c>
      <c r="C64" s="142">
        <v>69</v>
      </c>
      <c r="D64" s="129">
        <f t="shared" si="0"/>
        <v>-5</v>
      </c>
    </row>
    <row r="65" spans="1:4" x14ac:dyDescent="0.3">
      <c r="A65" s="28" t="s">
        <v>106</v>
      </c>
      <c r="B65" s="132">
        <f>DF2map!AK$48</f>
        <v>69</v>
      </c>
      <c r="C65" s="142">
        <v>87</v>
      </c>
      <c r="D65" s="129">
        <f t="shared" si="0"/>
        <v>-25</v>
      </c>
    </row>
    <row r="66" spans="1:4" x14ac:dyDescent="0.3">
      <c r="A66" s="28" t="s">
        <v>107</v>
      </c>
      <c r="B66" s="132">
        <f>DF2map!AL$48</f>
        <v>117</v>
      </c>
      <c r="C66" s="142">
        <v>108</v>
      </c>
      <c r="D66" s="129">
        <f t="shared" si="0"/>
        <v>5</v>
      </c>
    </row>
    <row r="67" spans="1:4" x14ac:dyDescent="0.3">
      <c r="A67" s="27" t="s">
        <v>108</v>
      </c>
      <c r="B67" s="132">
        <f>DF2map!AM$48</f>
        <v>149</v>
      </c>
      <c r="C67" s="142">
        <v>135</v>
      </c>
      <c r="D67" s="129">
        <f t="shared" si="0"/>
        <v>5</v>
      </c>
    </row>
    <row r="68" spans="1:4" x14ac:dyDescent="0.3">
      <c r="A68" s="27" t="s">
        <v>109</v>
      </c>
      <c r="B68" s="132">
        <f>DF2map!AN$48</f>
        <v>131</v>
      </c>
      <c r="C68" s="142">
        <v>138</v>
      </c>
      <c r="D68" s="129">
        <f t="shared" si="0"/>
        <v>-10</v>
      </c>
    </row>
    <row r="69" spans="1:4" x14ac:dyDescent="0.3">
      <c r="A69" s="27" t="s">
        <v>110</v>
      </c>
      <c r="B69" s="132">
        <f>DF2map!AO$48</f>
        <v>26</v>
      </c>
      <c r="C69" s="142">
        <v>39</v>
      </c>
      <c r="D69" s="129">
        <f t="shared" si="0"/>
        <v>-35</v>
      </c>
    </row>
    <row r="70" spans="1:4" x14ac:dyDescent="0.3">
      <c r="A70" s="27" t="s">
        <v>111</v>
      </c>
      <c r="B70" s="132">
        <f>DF2map!AP$48</f>
        <v>101</v>
      </c>
      <c r="C70" s="143">
        <v>114</v>
      </c>
      <c r="D70" s="129">
        <f t="shared" si="0"/>
        <v>-15</v>
      </c>
    </row>
  </sheetData>
  <mergeCells count="2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H1"/>
    <mergeCell ref="I1:S1"/>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2E08-91F0-44E7-A13A-B15542CF4261}">
  <sheetPr>
    <tabColor theme="8" tint="-0.499984740745262"/>
    <pageSetUpPr fitToPage="1"/>
  </sheetPr>
  <dimension ref="A2:AP50"/>
  <sheetViews>
    <sheetView showGridLines="0" topLeftCell="A34" zoomScale="90" zoomScaleNormal="90" workbookViewId="0">
      <pane xSplit="2" topLeftCell="J1" activePane="topRight" state="frozen"/>
      <selection activeCell="A25" sqref="A25"/>
      <selection pane="topRight" activeCell="C49" sqref="C49:AP49"/>
    </sheetView>
  </sheetViews>
  <sheetFormatPr defaultRowHeight="14.4" x14ac:dyDescent="0.3"/>
  <cols>
    <col min="2" max="2" width="26" customWidth="1"/>
    <col min="3" max="15" width="16.109375" customWidth="1"/>
  </cols>
  <sheetData>
    <row r="2" spans="1:15" ht="30.6" x14ac:dyDescent="0.3">
      <c r="C2" s="4" t="s">
        <v>20</v>
      </c>
      <c r="D2" s="4" t="s">
        <v>22</v>
      </c>
      <c r="E2" s="4" t="s">
        <v>24</v>
      </c>
      <c r="F2" s="4" t="s">
        <v>26</v>
      </c>
      <c r="G2" s="4" t="s">
        <v>28</v>
      </c>
      <c r="H2" s="4" t="s">
        <v>30</v>
      </c>
      <c r="I2" s="4" t="s">
        <v>32</v>
      </c>
      <c r="J2" s="4" t="s">
        <v>34</v>
      </c>
      <c r="K2" s="4" t="s">
        <v>36</v>
      </c>
      <c r="L2" s="4" t="s">
        <v>38</v>
      </c>
      <c r="M2" s="4" t="s">
        <v>40</v>
      </c>
      <c r="N2" s="4" t="s">
        <v>42</v>
      </c>
      <c r="O2" s="4" t="s">
        <v>44</v>
      </c>
    </row>
    <row r="3" spans="1:15" x14ac:dyDescent="0.3">
      <c r="C3" s="5">
        <f>'DF2'!$E6</f>
        <v>5</v>
      </c>
      <c r="D3" s="5">
        <f>'DF2'!$E7</f>
        <v>2</v>
      </c>
      <c r="E3" s="5">
        <f>'DF2'!$E8</f>
        <v>2</v>
      </c>
      <c r="F3" s="5">
        <f>'DF2'!$E9</f>
        <v>3</v>
      </c>
      <c r="G3" s="5">
        <f>'DF2'!$E10</f>
        <v>4</v>
      </c>
      <c r="H3" s="5">
        <f>'DF2'!$E11</f>
        <v>2</v>
      </c>
      <c r="I3" s="5">
        <f>'DF2'!$E12</f>
        <v>3</v>
      </c>
      <c r="J3" s="5">
        <f>'DF2'!$E13</f>
        <v>4</v>
      </c>
      <c r="K3" s="5">
        <f>'DF2'!$E14</f>
        <v>4</v>
      </c>
      <c r="L3" s="5">
        <f>'DF2'!$E15</f>
        <v>5</v>
      </c>
      <c r="M3" s="5">
        <f>'DF2'!$E16</f>
        <v>2</v>
      </c>
      <c r="N3" s="5">
        <f>'DF2'!$E17</f>
        <v>3</v>
      </c>
      <c r="O3" s="5">
        <f>'DF2'!$E18</f>
        <v>2</v>
      </c>
    </row>
    <row r="7" spans="1:15" x14ac:dyDescent="0.3">
      <c r="A7" s="221" t="s">
        <v>51</v>
      </c>
      <c r="B7" s="222"/>
      <c r="C7" s="3" t="s">
        <v>52</v>
      </c>
      <c r="D7" s="3" t="s">
        <v>53</v>
      </c>
      <c r="E7" s="3" t="s">
        <v>54</v>
      </c>
      <c r="F7" s="3" t="s">
        <v>55</v>
      </c>
      <c r="G7" s="7" t="s">
        <v>56</v>
      </c>
      <c r="H7" s="3" t="s">
        <v>57</v>
      </c>
      <c r="I7" s="3" t="s">
        <v>58</v>
      </c>
      <c r="J7" s="3" t="s">
        <v>59</v>
      </c>
      <c r="K7" s="3" t="s">
        <v>60</v>
      </c>
      <c r="L7" s="3" t="s">
        <v>61</v>
      </c>
      <c r="M7" s="3" t="s">
        <v>62</v>
      </c>
      <c r="N7" s="3" t="s">
        <v>63</v>
      </c>
      <c r="O7" s="3" t="s">
        <v>64</v>
      </c>
    </row>
    <row r="8" spans="1:15" ht="72" x14ac:dyDescent="0.3">
      <c r="A8" s="223"/>
      <c r="B8" s="224"/>
      <c r="C8" s="8" t="s">
        <v>65</v>
      </c>
      <c r="D8" s="8" t="s">
        <v>66</v>
      </c>
      <c r="E8" s="8" t="s">
        <v>300</v>
      </c>
      <c r="F8" s="8" t="s">
        <v>67</v>
      </c>
      <c r="G8" s="8" t="s">
        <v>68</v>
      </c>
      <c r="H8" s="8" t="s">
        <v>69</v>
      </c>
      <c r="I8" s="8" t="s">
        <v>70</v>
      </c>
      <c r="J8" s="8" t="s">
        <v>71</v>
      </c>
      <c r="K8" s="8" t="s">
        <v>301</v>
      </c>
      <c r="L8" s="8" t="s">
        <v>72</v>
      </c>
      <c r="M8" s="8" t="s">
        <v>73</v>
      </c>
      <c r="N8" s="8" t="s">
        <v>74</v>
      </c>
      <c r="O8" s="8" t="s">
        <v>75</v>
      </c>
    </row>
    <row r="9" spans="1:15" ht="24" x14ac:dyDescent="0.3">
      <c r="A9" s="9" t="s">
        <v>19</v>
      </c>
      <c r="B9" s="9" t="s">
        <v>76</v>
      </c>
      <c r="C9" s="10">
        <v>0</v>
      </c>
      <c r="D9" s="10">
        <v>0</v>
      </c>
      <c r="E9" s="10">
        <v>1</v>
      </c>
      <c r="F9" s="10">
        <v>0</v>
      </c>
      <c r="G9" s="10">
        <v>2</v>
      </c>
      <c r="H9" s="10">
        <v>2</v>
      </c>
      <c r="I9" s="10">
        <v>0</v>
      </c>
      <c r="J9" s="10">
        <v>2</v>
      </c>
      <c r="K9" s="10">
        <v>2</v>
      </c>
      <c r="L9" s="10">
        <v>0</v>
      </c>
      <c r="M9" s="10">
        <v>0</v>
      </c>
      <c r="N9" s="10">
        <v>0</v>
      </c>
      <c r="O9" s="10">
        <v>2</v>
      </c>
    </row>
    <row r="10" spans="1:15" x14ac:dyDescent="0.3">
      <c r="A10" s="9" t="s">
        <v>21</v>
      </c>
      <c r="B10" s="9" t="s">
        <v>22</v>
      </c>
      <c r="C10" s="10">
        <v>1</v>
      </c>
      <c r="D10" s="10">
        <v>2</v>
      </c>
      <c r="E10" s="10">
        <v>0</v>
      </c>
      <c r="F10" s="10">
        <v>0</v>
      </c>
      <c r="G10" s="10">
        <v>0</v>
      </c>
      <c r="H10" s="10">
        <v>0</v>
      </c>
      <c r="I10" s="174">
        <v>2</v>
      </c>
      <c r="J10" s="10">
        <v>0</v>
      </c>
      <c r="K10" s="10">
        <v>0</v>
      </c>
      <c r="L10" s="10">
        <v>0</v>
      </c>
      <c r="M10" s="10">
        <v>1</v>
      </c>
      <c r="N10" s="10">
        <v>0</v>
      </c>
      <c r="O10" s="10">
        <v>0</v>
      </c>
    </row>
    <row r="11" spans="1:15" ht="24" x14ac:dyDescent="0.3">
      <c r="A11" s="9" t="s">
        <v>23</v>
      </c>
      <c r="B11" s="9" t="s">
        <v>24</v>
      </c>
      <c r="C11" s="10">
        <v>2</v>
      </c>
      <c r="D11" s="10">
        <v>0</v>
      </c>
      <c r="E11" s="10">
        <v>0</v>
      </c>
      <c r="F11" s="10">
        <v>0</v>
      </c>
      <c r="G11" s="10">
        <v>0</v>
      </c>
      <c r="H11" s="10">
        <v>0</v>
      </c>
      <c r="I11" s="10">
        <v>0</v>
      </c>
      <c r="J11" s="10">
        <v>0</v>
      </c>
      <c r="K11" s="10">
        <v>0</v>
      </c>
      <c r="L11" s="10">
        <v>0</v>
      </c>
      <c r="M11" s="10">
        <v>2</v>
      </c>
      <c r="N11" s="10">
        <v>0</v>
      </c>
      <c r="O11" s="174">
        <v>1</v>
      </c>
    </row>
    <row r="12" spans="1:15" ht="24" x14ac:dyDescent="0.3">
      <c r="A12" s="9" t="s">
        <v>25</v>
      </c>
      <c r="B12" s="9" t="s">
        <v>26</v>
      </c>
      <c r="C12" s="10">
        <v>0</v>
      </c>
      <c r="D12" s="10">
        <v>0</v>
      </c>
      <c r="E12" s="10">
        <v>0</v>
      </c>
      <c r="F12" s="10">
        <v>2</v>
      </c>
      <c r="G12" s="10">
        <v>0</v>
      </c>
      <c r="H12" s="10">
        <v>0</v>
      </c>
      <c r="I12" s="10">
        <v>0</v>
      </c>
      <c r="J12" s="10">
        <v>0</v>
      </c>
      <c r="K12" s="10">
        <v>0</v>
      </c>
      <c r="L12" s="10">
        <v>2</v>
      </c>
      <c r="M12" s="10">
        <v>0</v>
      </c>
      <c r="N12" s="10">
        <v>0</v>
      </c>
      <c r="O12" s="10">
        <v>0</v>
      </c>
    </row>
    <row r="13" spans="1:15" x14ac:dyDescent="0.3">
      <c r="A13" s="9" t="s">
        <v>27</v>
      </c>
      <c r="B13" s="9" t="s">
        <v>28</v>
      </c>
      <c r="C13" s="10">
        <v>0</v>
      </c>
      <c r="D13" s="10">
        <v>0</v>
      </c>
      <c r="E13" s="10">
        <v>1</v>
      </c>
      <c r="F13" s="10">
        <v>0</v>
      </c>
      <c r="G13" s="10">
        <v>1</v>
      </c>
      <c r="H13" s="10">
        <v>1</v>
      </c>
      <c r="I13" s="10">
        <v>0</v>
      </c>
      <c r="J13" s="10">
        <v>2</v>
      </c>
      <c r="K13" s="10">
        <v>1</v>
      </c>
      <c r="L13" s="10">
        <v>0</v>
      </c>
      <c r="M13" s="10">
        <v>0</v>
      </c>
      <c r="N13" s="10">
        <v>1</v>
      </c>
      <c r="O13" s="10">
        <v>0</v>
      </c>
    </row>
    <row r="14" spans="1:15" ht="24" x14ac:dyDescent="0.3">
      <c r="A14" s="9" t="s">
        <v>29</v>
      </c>
      <c r="B14" s="9" t="s">
        <v>30</v>
      </c>
      <c r="C14" s="10">
        <v>0</v>
      </c>
      <c r="D14" s="10">
        <v>1</v>
      </c>
      <c r="E14" s="10">
        <v>0</v>
      </c>
      <c r="F14" s="10">
        <v>0</v>
      </c>
      <c r="G14" s="10">
        <v>1</v>
      </c>
      <c r="H14" s="10">
        <v>0</v>
      </c>
      <c r="I14" s="10">
        <v>2</v>
      </c>
      <c r="J14" s="10">
        <v>0</v>
      </c>
      <c r="K14" s="10">
        <v>0</v>
      </c>
      <c r="L14" s="10">
        <v>0</v>
      </c>
      <c r="M14" s="10">
        <v>0</v>
      </c>
      <c r="N14" s="10">
        <v>0</v>
      </c>
      <c r="O14" s="10">
        <v>0</v>
      </c>
    </row>
    <row r="15" spans="1:15" ht="24" x14ac:dyDescent="0.3">
      <c r="A15" s="9" t="s">
        <v>31</v>
      </c>
      <c r="B15" s="9" t="s">
        <v>77</v>
      </c>
      <c r="C15" s="10">
        <v>0</v>
      </c>
      <c r="D15" s="10">
        <v>0</v>
      </c>
      <c r="E15" s="10">
        <v>0</v>
      </c>
      <c r="F15" s="10">
        <v>2</v>
      </c>
      <c r="G15" s="10">
        <v>0</v>
      </c>
      <c r="H15" s="10">
        <v>0</v>
      </c>
      <c r="I15" s="10">
        <v>0</v>
      </c>
      <c r="J15" s="10">
        <v>0</v>
      </c>
      <c r="K15" s="10">
        <v>0</v>
      </c>
      <c r="L15" s="10">
        <v>2</v>
      </c>
      <c r="M15" s="10">
        <v>0</v>
      </c>
      <c r="N15" s="10">
        <v>0</v>
      </c>
      <c r="O15" s="10">
        <v>0</v>
      </c>
    </row>
    <row r="16" spans="1:15" ht="24" x14ac:dyDescent="0.3">
      <c r="A16" s="9" t="s">
        <v>33</v>
      </c>
      <c r="B16" s="11" t="s">
        <v>302</v>
      </c>
      <c r="C16" s="10">
        <v>0</v>
      </c>
      <c r="D16" s="10">
        <v>0</v>
      </c>
      <c r="E16" s="10">
        <v>1</v>
      </c>
      <c r="F16" s="10">
        <v>0</v>
      </c>
      <c r="G16" s="10">
        <v>1</v>
      </c>
      <c r="H16" s="10">
        <v>1</v>
      </c>
      <c r="I16" s="10">
        <v>0</v>
      </c>
      <c r="J16" s="10">
        <v>1</v>
      </c>
      <c r="K16" s="10">
        <v>1</v>
      </c>
      <c r="L16" s="10">
        <v>0</v>
      </c>
      <c r="M16" s="10">
        <v>0</v>
      </c>
      <c r="N16" s="10">
        <v>0</v>
      </c>
      <c r="O16" s="10">
        <v>0</v>
      </c>
    </row>
    <row r="17" spans="1:42" ht="24" x14ac:dyDescent="0.3">
      <c r="A17" s="9" t="s">
        <v>35</v>
      </c>
      <c r="B17" s="9" t="s">
        <v>36</v>
      </c>
      <c r="C17" s="10">
        <v>0</v>
      </c>
      <c r="D17" s="10">
        <v>0</v>
      </c>
      <c r="E17" s="10">
        <v>1</v>
      </c>
      <c r="F17" s="10">
        <v>2</v>
      </c>
      <c r="G17" s="10">
        <v>0</v>
      </c>
      <c r="H17" s="10">
        <v>0</v>
      </c>
      <c r="I17" s="10">
        <v>0</v>
      </c>
      <c r="J17" s="10">
        <v>0</v>
      </c>
      <c r="K17" s="10">
        <v>1</v>
      </c>
      <c r="L17" s="10">
        <v>1</v>
      </c>
      <c r="M17" s="10">
        <v>0</v>
      </c>
      <c r="N17" s="10">
        <v>0</v>
      </c>
      <c r="O17" s="10">
        <v>0</v>
      </c>
    </row>
    <row r="18" spans="1:42" ht="24" x14ac:dyDescent="0.3">
      <c r="A18" s="9" t="s">
        <v>37</v>
      </c>
      <c r="B18" s="9" t="s">
        <v>38</v>
      </c>
      <c r="C18" s="10">
        <v>0</v>
      </c>
      <c r="D18" s="10">
        <v>0</v>
      </c>
      <c r="E18" s="10">
        <v>0</v>
      </c>
      <c r="F18" s="10">
        <v>0</v>
      </c>
      <c r="G18" s="10">
        <v>0</v>
      </c>
      <c r="H18" s="10">
        <v>0</v>
      </c>
      <c r="I18" s="10">
        <v>0</v>
      </c>
      <c r="J18" s="10">
        <v>1</v>
      </c>
      <c r="K18" s="10">
        <v>0</v>
      </c>
      <c r="L18" s="10">
        <v>0</v>
      </c>
      <c r="M18" s="10">
        <v>0</v>
      </c>
      <c r="N18" s="10">
        <v>2</v>
      </c>
      <c r="O18" s="10">
        <v>0</v>
      </c>
    </row>
    <row r="19" spans="1:42" x14ac:dyDescent="0.3">
      <c r="A19" s="9" t="s">
        <v>39</v>
      </c>
      <c r="B19" s="9" t="s">
        <v>40</v>
      </c>
      <c r="C19" s="10">
        <v>1</v>
      </c>
      <c r="D19" s="10">
        <v>0</v>
      </c>
      <c r="E19" s="10">
        <v>0</v>
      </c>
      <c r="F19" s="10">
        <v>0</v>
      </c>
      <c r="G19" s="10">
        <v>0</v>
      </c>
      <c r="H19" s="10">
        <v>0</v>
      </c>
      <c r="I19" s="10">
        <v>0</v>
      </c>
      <c r="J19" s="10">
        <v>0</v>
      </c>
      <c r="K19" s="10">
        <v>0</v>
      </c>
      <c r="L19" s="10">
        <v>0</v>
      </c>
      <c r="M19" s="10">
        <v>2</v>
      </c>
      <c r="N19" s="10">
        <v>0</v>
      </c>
      <c r="O19" s="10">
        <v>0</v>
      </c>
    </row>
    <row r="20" spans="1:42" ht="24" x14ac:dyDescent="0.3">
      <c r="A20" s="9" t="s">
        <v>41</v>
      </c>
      <c r="B20" s="9" t="s">
        <v>42</v>
      </c>
      <c r="C20" s="10">
        <v>0</v>
      </c>
      <c r="D20" s="10">
        <v>0</v>
      </c>
      <c r="E20" s="10">
        <v>2</v>
      </c>
      <c r="F20" s="10">
        <v>0</v>
      </c>
      <c r="G20" s="10">
        <v>1</v>
      </c>
      <c r="H20" s="10">
        <v>1</v>
      </c>
      <c r="I20" s="10">
        <v>0</v>
      </c>
      <c r="J20" s="10">
        <v>2</v>
      </c>
      <c r="K20" s="10">
        <v>2</v>
      </c>
      <c r="L20" s="10">
        <v>0</v>
      </c>
      <c r="M20" s="10">
        <v>0</v>
      </c>
      <c r="N20" s="10">
        <v>0</v>
      </c>
      <c r="O20" s="10">
        <v>1</v>
      </c>
    </row>
    <row r="21" spans="1:42" x14ac:dyDescent="0.3">
      <c r="A21" s="9" t="s">
        <v>43</v>
      </c>
      <c r="B21" s="9" t="s">
        <v>44</v>
      </c>
      <c r="C21" s="10">
        <v>0</v>
      </c>
      <c r="D21" s="10">
        <v>0</v>
      </c>
      <c r="E21" s="10">
        <v>0</v>
      </c>
      <c r="F21" s="10">
        <v>0</v>
      </c>
      <c r="G21" s="10">
        <v>0</v>
      </c>
      <c r="H21" s="10">
        <v>1</v>
      </c>
      <c r="I21" s="10">
        <v>0</v>
      </c>
      <c r="J21" s="10">
        <v>1</v>
      </c>
      <c r="K21" s="10">
        <v>1</v>
      </c>
      <c r="L21" s="10">
        <v>0</v>
      </c>
      <c r="M21" s="10">
        <v>0</v>
      </c>
      <c r="N21" s="10">
        <v>0</v>
      </c>
      <c r="O21" s="10">
        <v>2</v>
      </c>
    </row>
    <row r="24" spans="1:42" x14ac:dyDescent="0.3">
      <c r="C24" s="3" t="s">
        <v>52</v>
      </c>
      <c r="D24" s="3" t="s">
        <v>53</v>
      </c>
      <c r="E24" s="3" t="s">
        <v>54</v>
      </c>
      <c r="F24" s="3" t="s">
        <v>55</v>
      </c>
      <c r="G24" s="7" t="s">
        <v>56</v>
      </c>
      <c r="H24" s="3" t="s">
        <v>57</v>
      </c>
      <c r="I24" s="3" t="s">
        <v>58</v>
      </c>
      <c r="J24" s="3" t="s">
        <v>59</v>
      </c>
      <c r="K24" s="3" t="s">
        <v>60</v>
      </c>
      <c r="L24" s="3" t="s">
        <v>61</v>
      </c>
      <c r="M24" s="3" t="s">
        <v>62</v>
      </c>
      <c r="N24" s="3" t="s">
        <v>63</v>
      </c>
      <c r="O24" s="3" t="s">
        <v>64</v>
      </c>
    </row>
    <row r="25" spans="1:42" ht="72" x14ac:dyDescent="0.3">
      <c r="C25" s="8" t="s">
        <v>65</v>
      </c>
      <c r="D25" s="8" t="s">
        <v>66</v>
      </c>
      <c r="E25" s="8" t="s">
        <v>300</v>
      </c>
      <c r="F25" s="8" t="s">
        <v>67</v>
      </c>
      <c r="G25" s="8" t="s">
        <v>68</v>
      </c>
      <c r="H25" s="8" t="s">
        <v>69</v>
      </c>
      <c r="I25" s="8" t="s">
        <v>70</v>
      </c>
      <c r="J25" s="8" t="s">
        <v>71</v>
      </c>
      <c r="K25" s="8" t="s">
        <v>301</v>
      </c>
      <c r="L25" s="8" t="s">
        <v>72</v>
      </c>
      <c r="M25" s="8" t="s">
        <v>73</v>
      </c>
      <c r="N25" s="8" t="s">
        <v>74</v>
      </c>
      <c r="O25" s="8" t="s">
        <v>75</v>
      </c>
    </row>
    <row r="26" spans="1:42" x14ac:dyDescent="0.3">
      <c r="C26" s="12">
        <f t="array" ref="C26:O26">MMULT(C3:O3,C9:O21)</f>
        <v>8</v>
      </c>
      <c r="D26" s="12">
        <v>6</v>
      </c>
      <c r="E26" s="12">
        <v>23</v>
      </c>
      <c r="F26" s="12">
        <v>20</v>
      </c>
      <c r="G26" s="12">
        <v>23</v>
      </c>
      <c r="H26" s="12">
        <v>23</v>
      </c>
      <c r="I26" s="12">
        <v>8</v>
      </c>
      <c r="J26" s="12">
        <v>35</v>
      </c>
      <c r="K26" s="12">
        <v>30</v>
      </c>
      <c r="L26" s="12">
        <v>16</v>
      </c>
      <c r="M26" s="12">
        <v>10</v>
      </c>
      <c r="N26" s="12">
        <v>14</v>
      </c>
      <c r="O26" s="12">
        <v>19</v>
      </c>
    </row>
    <row r="29" spans="1:42" x14ac:dyDescent="0.3">
      <c r="A29" s="225" t="s">
        <v>78</v>
      </c>
      <c r="B29" s="226"/>
      <c r="C29" s="13" t="s">
        <v>79</v>
      </c>
      <c r="D29" s="13" t="s">
        <v>80</v>
      </c>
      <c r="E29" s="13" t="s">
        <v>81</v>
      </c>
      <c r="F29" s="13" t="s">
        <v>82</v>
      </c>
      <c r="G29" s="13" t="s">
        <v>83</v>
      </c>
      <c r="H29" s="13" t="s">
        <v>84</v>
      </c>
      <c r="I29" s="13" t="s">
        <v>85</v>
      </c>
      <c r="J29" s="13" t="s">
        <v>86</v>
      </c>
      <c r="K29" s="13" t="s">
        <v>87</v>
      </c>
      <c r="L29" s="13" t="s">
        <v>88</v>
      </c>
      <c r="M29" s="13" t="s">
        <v>89</v>
      </c>
      <c r="N29" s="13" t="s">
        <v>90</v>
      </c>
      <c r="O29" s="13" t="s">
        <v>91</v>
      </c>
      <c r="P29" s="13" t="s">
        <v>92</v>
      </c>
      <c r="Q29" s="13" t="s">
        <v>8</v>
      </c>
      <c r="R29" s="13" t="s">
        <v>9</v>
      </c>
      <c r="S29" s="13" t="s">
        <v>10</v>
      </c>
      <c r="T29" s="13" t="s">
        <v>11</v>
      </c>
      <c r="U29" s="13" t="s">
        <v>12</v>
      </c>
      <c r="V29" s="13" t="s">
        <v>93</v>
      </c>
      <c r="W29" s="13" t="s">
        <v>94</v>
      </c>
      <c r="X29" s="13" t="s">
        <v>95</v>
      </c>
      <c r="Y29" s="13" t="s">
        <v>96</v>
      </c>
      <c r="Z29" s="13" t="s">
        <v>97</v>
      </c>
      <c r="AA29" s="13" t="s">
        <v>98</v>
      </c>
      <c r="AB29" s="13" t="s">
        <v>99</v>
      </c>
      <c r="AC29" s="13" t="s">
        <v>100</v>
      </c>
      <c r="AD29" s="13" t="s">
        <v>101</v>
      </c>
      <c r="AE29" s="13" t="s">
        <v>13</v>
      </c>
      <c r="AF29" s="13" t="s">
        <v>14</v>
      </c>
      <c r="AG29" s="13" t="s">
        <v>102</v>
      </c>
      <c r="AH29" s="13" t="s">
        <v>103</v>
      </c>
      <c r="AI29" s="13" t="s">
        <v>104</v>
      </c>
      <c r="AJ29" s="13" t="s">
        <v>105</v>
      </c>
      <c r="AK29" s="13" t="s">
        <v>106</v>
      </c>
      <c r="AL29" s="13" t="s">
        <v>107</v>
      </c>
      <c r="AM29" s="13" t="s">
        <v>108</v>
      </c>
      <c r="AN29" s="13" t="s">
        <v>109</v>
      </c>
      <c r="AO29" s="13" t="s">
        <v>110</v>
      </c>
      <c r="AP29" s="13" t="s">
        <v>111</v>
      </c>
    </row>
    <row r="30" spans="1:42" ht="61.2" x14ac:dyDescent="0.3">
      <c r="A30" s="227"/>
      <c r="B30" s="228"/>
      <c r="C30" s="14" t="s">
        <v>112</v>
      </c>
      <c r="D30" s="14" t="s">
        <v>113</v>
      </c>
      <c r="E30" s="14" t="s">
        <v>303</v>
      </c>
      <c r="F30" s="14" t="s">
        <v>304</v>
      </c>
      <c r="G30" s="14" t="s">
        <v>114</v>
      </c>
      <c r="H30" s="14" t="s">
        <v>115</v>
      </c>
      <c r="I30" s="14" t="s">
        <v>116</v>
      </c>
      <c r="J30" s="14" t="s">
        <v>117</v>
      </c>
      <c r="K30" s="14" t="s">
        <v>118</v>
      </c>
      <c r="L30" s="14" t="s">
        <v>119</v>
      </c>
      <c r="M30" s="14" t="s">
        <v>120</v>
      </c>
      <c r="N30" s="14" t="s">
        <v>121</v>
      </c>
      <c r="O30" s="14" t="s">
        <v>122</v>
      </c>
      <c r="P30" s="14" t="s">
        <v>123</v>
      </c>
      <c r="Q30" s="14" t="s">
        <v>124</v>
      </c>
      <c r="R30" s="14" t="s">
        <v>125</v>
      </c>
      <c r="S30" s="14" t="s">
        <v>126</v>
      </c>
      <c r="T30" s="14" t="s">
        <v>127</v>
      </c>
      <c r="U30" s="14" t="s">
        <v>128</v>
      </c>
      <c r="V30" s="14" t="s">
        <v>305</v>
      </c>
      <c r="W30" s="14" t="s">
        <v>129</v>
      </c>
      <c r="X30" s="14" t="s">
        <v>306</v>
      </c>
      <c r="Y30" s="14" t="s">
        <v>130</v>
      </c>
      <c r="Z30" s="14" t="s">
        <v>307</v>
      </c>
      <c r="AA30" s="14" t="s">
        <v>131</v>
      </c>
      <c r="AB30" s="14" t="s">
        <v>132</v>
      </c>
      <c r="AC30" s="14" t="s">
        <v>133</v>
      </c>
      <c r="AD30" s="14" t="s">
        <v>134</v>
      </c>
      <c r="AE30" s="14" t="s">
        <v>135</v>
      </c>
      <c r="AF30" s="14" t="s">
        <v>136</v>
      </c>
      <c r="AG30" s="14" t="s">
        <v>137</v>
      </c>
      <c r="AH30" s="14" t="s">
        <v>138</v>
      </c>
      <c r="AI30" s="14" t="s">
        <v>139</v>
      </c>
      <c r="AJ30" s="14" t="s">
        <v>140</v>
      </c>
      <c r="AK30" s="14" t="s">
        <v>141</v>
      </c>
      <c r="AL30" s="14" t="s">
        <v>142</v>
      </c>
      <c r="AM30" s="14" t="s">
        <v>143</v>
      </c>
      <c r="AN30" s="14" t="s">
        <v>144</v>
      </c>
      <c r="AO30" s="14" t="s">
        <v>145</v>
      </c>
      <c r="AP30" s="14" t="s">
        <v>146</v>
      </c>
    </row>
    <row r="31" spans="1:42" ht="30.6" x14ac:dyDescent="0.3">
      <c r="A31" s="15" t="s">
        <v>52</v>
      </c>
      <c r="B31" s="16" t="s">
        <v>65</v>
      </c>
      <c r="C31" s="174">
        <v>2</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0.399999999999999" x14ac:dyDescent="0.3">
      <c r="A32" s="15" t="s">
        <v>53</v>
      </c>
      <c r="B32" s="16" t="s">
        <v>66</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0.399999999999999" x14ac:dyDescent="0.3">
      <c r="A33" s="15" t="s">
        <v>54</v>
      </c>
      <c r="B33" s="16" t="s">
        <v>300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0.399999999999999" x14ac:dyDescent="0.3">
      <c r="A34" s="15" t="s">
        <v>55</v>
      </c>
      <c r="B34" s="16" t="s">
        <v>67</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0.399999999999999" x14ac:dyDescent="0.3">
      <c r="A35" s="17" t="s">
        <v>56</v>
      </c>
      <c r="B35" s="16" t="s">
        <v>147</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20.399999999999999" x14ac:dyDescent="0.3">
      <c r="A36" s="15" t="s">
        <v>57</v>
      </c>
      <c r="B36" s="16" t="s">
        <v>69</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0.399999999999999" x14ac:dyDescent="0.3">
      <c r="A37" s="15" t="s">
        <v>58</v>
      </c>
      <c r="B37" s="16" t="s">
        <v>70</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74">
        <v>2</v>
      </c>
      <c r="AF37" s="10">
        <v>0</v>
      </c>
      <c r="AG37" s="10">
        <v>0</v>
      </c>
      <c r="AH37" s="10">
        <v>1</v>
      </c>
      <c r="AI37" s="10">
        <v>1</v>
      </c>
      <c r="AJ37" s="174">
        <v>2</v>
      </c>
      <c r="AK37" s="10">
        <v>2</v>
      </c>
      <c r="AL37" s="10">
        <v>1</v>
      </c>
      <c r="AM37" s="10">
        <v>0</v>
      </c>
      <c r="AN37" s="10">
        <v>1</v>
      </c>
      <c r="AO37" s="10">
        <v>0</v>
      </c>
      <c r="AP37" s="10">
        <v>1</v>
      </c>
    </row>
    <row r="38" spans="1:42" ht="30.6" x14ac:dyDescent="0.3">
      <c r="A38" s="15" t="s">
        <v>59</v>
      </c>
      <c r="B38" s="16" t="s">
        <v>71</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0.6" x14ac:dyDescent="0.3">
      <c r="A39" s="15" t="s">
        <v>60</v>
      </c>
      <c r="B39" s="16" t="s">
        <v>301</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x14ac:dyDescent="0.3">
      <c r="A40" s="15" t="s">
        <v>61</v>
      </c>
      <c r="B40" s="16" t="s">
        <v>72</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3">
      <c r="A41" s="15" t="s">
        <v>62</v>
      </c>
      <c r="B41" s="16" t="s">
        <v>73</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30.6" x14ac:dyDescent="0.3">
      <c r="A42" s="15" t="s">
        <v>63</v>
      </c>
      <c r="B42" s="16" t="s">
        <v>74</v>
      </c>
      <c r="C42" s="10">
        <v>0</v>
      </c>
      <c r="D42" s="10">
        <v>0</v>
      </c>
      <c r="E42" s="10">
        <v>0</v>
      </c>
      <c r="F42" s="174">
        <v>1</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0.399999999999999" x14ac:dyDescent="0.3">
      <c r="A43" s="15" t="s">
        <v>64</v>
      </c>
      <c r="B43" s="16" t="s">
        <v>75</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3">
      <c r="C46" s="13" t="s">
        <v>79</v>
      </c>
      <c r="D46" s="13" t="s">
        <v>80</v>
      </c>
      <c r="E46" s="13" t="s">
        <v>81</v>
      </c>
      <c r="F46" s="13" t="s">
        <v>82</v>
      </c>
      <c r="G46" s="13" t="s">
        <v>83</v>
      </c>
      <c r="H46" s="13" t="s">
        <v>84</v>
      </c>
      <c r="I46" s="13" t="s">
        <v>85</v>
      </c>
      <c r="J46" s="13" t="s">
        <v>86</v>
      </c>
      <c r="K46" s="13" t="s">
        <v>87</v>
      </c>
      <c r="L46" s="13" t="s">
        <v>88</v>
      </c>
      <c r="M46" s="13" t="s">
        <v>89</v>
      </c>
      <c r="N46" s="13" t="s">
        <v>90</v>
      </c>
      <c r="O46" s="13" t="s">
        <v>91</v>
      </c>
      <c r="P46" s="13" t="s">
        <v>92</v>
      </c>
      <c r="Q46" s="13" t="s">
        <v>8</v>
      </c>
      <c r="R46" s="13" t="s">
        <v>9</v>
      </c>
      <c r="S46" s="13" t="s">
        <v>10</v>
      </c>
      <c r="T46" s="13" t="s">
        <v>11</v>
      </c>
      <c r="U46" s="13" t="s">
        <v>12</v>
      </c>
      <c r="V46" s="13" t="s">
        <v>93</v>
      </c>
      <c r="W46" s="13" t="s">
        <v>94</v>
      </c>
      <c r="X46" s="13" t="s">
        <v>95</v>
      </c>
      <c r="Y46" s="13" t="s">
        <v>96</v>
      </c>
      <c r="Z46" s="13" t="s">
        <v>97</v>
      </c>
      <c r="AA46" s="13" t="s">
        <v>98</v>
      </c>
      <c r="AB46" s="13" t="s">
        <v>99</v>
      </c>
      <c r="AC46" s="13" t="s">
        <v>100</v>
      </c>
      <c r="AD46" s="13" t="s">
        <v>101</v>
      </c>
      <c r="AE46" s="13" t="s">
        <v>13</v>
      </c>
      <c r="AF46" s="13" t="s">
        <v>14</v>
      </c>
      <c r="AG46" s="13" t="s">
        <v>102</v>
      </c>
      <c r="AH46" s="13" t="s">
        <v>103</v>
      </c>
      <c r="AI46" s="13" t="s">
        <v>104</v>
      </c>
      <c r="AJ46" s="13" t="s">
        <v>105</v>
      </c>
      <c r="AK46" s="13" t="s">
        <v>106</v>
      </c>
      <c r="AL46" s="13" t="s">
        <v>107</v>
      </c>
      <c r="AM46" s="13" t="s">
        <v>108</v>
      </c>
      <c r="AN46" s="13" t="s">
        <v>109</v>
      </c>
      <c r="AO46" s="13" t="s">
        <v>110</v>
      </c>
      <c r="AP46" s="13" t="s">
        <v>111</v>
      </c>
    </row>
    <row r="47" spans="1:42" ht="61.2" x14ac:dyDescent="0.3">
      <c r="C47" s="14" t="s">
        <v>112</v>
      </c>
      <c r="D47" s="14" t="s">
        <v>113</v>
      </c>
      <c r="E47" s="14" t="s">
        <v>303</v>
      </c>
      <c r="F47" s="14" t="s">
        <v>304</v>
      </c>
      <c r="G47" s="14" t="s">
        <v>114</v>
      </c>
      <c r="H47" s="14" t="s">
        <v>115</v>
      </c>
      <c r="I47" s="14" t="s">
        <v>116</v>
      </c>
      <c r="J47" s="14" t="s">
        <v>117</v>
      </c>
      <c r="K47" s="14" t="s">
        <v>118</v>
      </c>
      <c r="L47" s="14" t="s">
        <v>119</v>
      </c>
      <c r="M47" s="14" t="s">
        <v>120</v>
      </c>
      <c r="N47" s="14" t="s">
        <v>121</v>
      </c>
      <c r="O47" s="14" t="s">
        <v>122</v>
      </c>
      <c r="P47" s="14" t="s">
        <v>123</v>
      </c>
      <c r="Q47" s="14" t="s">
        <v>124</v>
      </c>
      <c r="R47" s="14" t="s">
        <v>125</v>
      </c>
      <c r="S47" s="14" t="s">
        <v>126</v>
      </c>
      <c r="T47" s="14" t="s">
        <v>127</v>
      </c>
      <c r="U47" s="14" t="s">
        <v>128</v>
      </c>
      <c r="V47" s="14" t="s">
        <v>305</v>
      </c>
      <c r="W47" s="14" t="s">
        <v>129</v>
      </c>
      <c r="X47" s="14" t="s">
        <v>306</v>
      </c>
      <c r="Y47" s="14" t="s">
        <v>130</v>
      </c>
      <c r="Z47" s="14" t="s">
        <v>307</v>
      </c>
      <c r="AA47" s="14" t="s">
        <v>131</v>
      </c>
      <c r="AB47" s="14" t="s">
        <v>132</v>
      </c>
      <c r="AC47" s="14" t="s">
        <v>133</v>
      </c>
      <c r="AD47" s="14" t="s">
        <v>134</v>
      </c>
      <c r="AE47" s="14" t="s">
        <v>135</v>
      </c>
      <c r="AF47" s="14" t="s">
        <v>136</v>
      </c>
      <c r="AG47" s="14" t="s">
        <v>137</v>
      </c>
      <c r="AH47" s="14" t="s">
        <v>138</v>
      </c>
      <c r="AI47" s="14" t="s">
        <v>139</v>
      </c>
      <c r="AJ47" s="14" t="s">
        <v>140</v>
      </c>
      <c r="AK47" s="14" t="s">
        <v>141</v>
      </c>
      <c r="AL47" s="14" t="s">
        <v>142</v>
      </c>
      <c r="AM47" s="14" t="s">
        <v>143</v>
      </c>
      <c r="AN47" s="14" t="s">
        <v>144</v>
      </c>
      <c r="AO47" s="14" t="s">
        <v>145</v>
      </c>
      <c r="AP47" s="14" t="s">
        <v>146</v>
      </c>
    </row>
    <row r="48" spans="1:42" x14ac:dyDescent="0.3">
      <c r="C48" s="18">
        <f t="array" ref="C48:AP48">MMULT(C26:O26,C31:AP43)</f>
        <v>113</v>
      </c>
      <c r="D48" s="18">
        <v>146</v>
      </c>
      <c r="E48" s="18">
        <v>46</v>
      </c>
      <c r="F48" s="18">
        <v>178</v>
      </c>
      <c r="G48" s="18">
        <v>62</v>
      </c>
      <c r="H48" s="18">
        <v>192</v>
      </c>
      <c r="I48" s="18">
        <v>172</v>
      </c>
      <c r="J48" s="18">
        <v>170</v>
      </c>
      <c r="K48" s="18">
        <v>156</v>
      </c>
      <c r="L48" s="18">
        <v>180</v>
      </c>
      <c r="M48" s="18">
        <v>139</v>
      </c>
      <c r="N48" s="18">
        <v>142</v>
      </c>
      <c r="O48" s="18">
        <v>246</v>
      </c>
      <c r="P48" s="18">
        <v>81</v>
      </c>
      <c r="Q48" s="18">
        <v>99</v>
      </c>
      <c r="R48" s="18">
        <v>158</v>
      </c>
      <c r="S48" s="18">
        <v>28</v>
      </c>
      <c r="T48" s="18">
        <v>30</v>
      </c>
      <c r="U48" s="18">
        <v>74</v>
      </c>
      <c r="V48" s="18">
        <v>164</v>
      </c>
      <c r="W48" s="18">
        <v>224</v>
      </c>
      <c r="X48" s="18">
        <v>210</v>
      </c>
      <c r="Y48" s="18">
        <v>84</v>
      </c>
      <c r="Z48" s="18">
        <v>236</v>
      </c>
      <c r="AA48" s="18">
        <v>110</v>
      </c>
      <c r="AB48" s="18">
        <v>82</v>
      </c>
      <c r="AC48" s="18">
        <v>177</v>
      </c>
      <c r="AD48" s="18">
        <v>56</v>
      </c>
      <c r="AE48" s="18">
        <v>39</v>
      </c>
      <c r="AF48" s="18">
        <v>175</v>
      </c>
      <c r="AG48" s="18">
        <v>81</v>
      </c>
      <c r="AH48" s="18">
        <v>60</v>
      </c>
      <c r="AI48" s="18">
        <v>60</v>
      </c>
      <c r="AJ48" s="18">
        <v>68</v>
      </c>
      <c r="AK48" s="18">
        <v>69</v>
      </c>
      <c r="AL48" s="18">
        <v>117</v>
      </c>
      <c r="AM48" s="18">
        <v>149</v>
      </c>
      <c r="AN48" s="18">
        <v>131</v>
      </c>
      <c r="AO48" s="18">
        <v>26</v>
      </c>
      <c r="AP48" s="18">
        <v>101</v>
      </c>
    </row>
    <row r="49" spans="2:42" x14ac:dyDescent="0.3">
      <c r="B49" s="2" t="s">
        <v>148</v>
      </c>
      <c r="C49" s="2">
        <v>111</v>
      </c>
      <c r="D49" s="2">
        <v>117</v>
      </c>
      <c r="E49" s="2">
        <v>69</v>
      </c>
      <c r="F49" s="2">
        <v>138</v>
      </c>
      <c r="G49" s="2">
        <v>63</v>
      </c>
      <c r="H49" s="2">
        <v>183</v>
      </c>
      <c r="I49" s="2">
        <v>135</v>
      </c>
      <c r="J49" s="2">
        <v>138</v>
      </c>
      <c r="K49" s="2">
        <v>126</v>
      </c>
      <c r="L49" s="2">
        <v>141</v>
      </c>
      <c r="M49" s="2">
        <v>117</v>
      </c>
      <c r="N49" s="2">
        <v>114</v>
      </c>
      <c r="O49" s="2">
        <v>195</v>
      </c>
      <c r="P49" s="2">
        <v>63</v>
      </c>
      <c r="Q49" s="2">
        <v>78</v>
      </c>
      <c r="R49" s="2">
        <v>132</v>
      </c>
      <c r="S49" s="2">
        <v>42</v>
      </c>
      <c r="T49" s="2">
        <v>45</v>
      </c>
      <c r="U49" s="2">
        <v>81</v>
      </c>
      <c r="V49" s="2">
        <v>129</v>
      </c>
      <c r="W49" s="2">
        <v>174</v>
      </c>
      <c r="X49" s="2">
        <v>165</v>
      </c>
      <c r="Y49" s="2">
        <v>72</v>
      </c>
      <c r="Z49" s="2">
        <v>183</v>
      </c>
      <c r="AA49" s="2">
        <v>90</v>
      </c>
      <c r="AB49" s="2">
        <v>69</v>
      </c>
      <c r="AC49" s="2">
        <v>141</v>
      </c>
      <c r="AD49" s="2">
        <v>51</v>
      </c>
      <c r="AE49" s="2">
        <v>42</v>
      </c>
      <c r="AF49" s="2">
        <v>138</v>
      </c>
      <c r="AG49" s="2">
        <v>63</v>
      </c>
      <c r="AH49" s="2">
        <v>57</v>
      </c>
      <c r="AI49" s="2">
        <v>57</v>
      </c>
      <c r="AJ49" s="2">
        <v>69</v>
      </c>
      <c r="AK49" s="2">
        <v>87</v>
      </c>
      <c r="AL49" s="2">
        <v>108</v>
      </c>
      <c r="AM49" s="2">
        <v>135</v>
      </c>
      <c r="AN49" s="2">
        <v>138</v>
      </c>
      <c r="AO49" s="2">
        <v>39</v>
      </c>
      <c r="AP49" s="2">
        <v>114</v>
      </c>
    </row>
    <row r="50" spans="2:42" x14ac:dyDescent="0.3">
      <c r="B50" s="2" t="s">
        <v>149</v>
      </c>
      <c r="C50" s="2">
        <f>TRUNC(100*C48/C49)-100</f>
        <v>1</v>
      </c>
      <c r="D50" s="2">
        <f t="shared" ref="D50:AP50" si="0">TRUNC(100*D48/D49)-100</f>
        <v>24</v>
      </c>
      <c r="E50" s="2">
        <f t="shared" si="0"/>
        <v>-34</v>
      </c>
      <c r="F50" s="2">
        <f t="shared" si="0"/>
        <v>28</v>
      </c>
      <c r="G50" s="2">
        <f t="shared" si="0"/>
        <v>-2</v>
      </c>
      <c r="H50" s="2">
        <f t="shared" si="0"/>
        <v>4</v>
      </c>
      <c r="I50" s="2">
        <f t="shared" si="0"/>
        <v>27</v>
      </c>
      <c r="J50" s="2">
        <f t="shared" si="0"/>
        <v>23</v>
      </c>
      <c r="K50" s="2">
        <f t="shared" si="0"/>
        <v>23</v>
      </c>
      <c r="L50" s="2">
        <f t="shared" si="0"/>
        <v>27</v>
      </c>
      <c r="M50" s="2">
        <f t="shared" si="0"/>
        <v>18</v>
      </c>
      <c r="N50" s="2">
        <f t="shared" si="0"/>
        <v>24</v>
      </c>
      <c r="O50" s="2">
        <f t="shared" si="0"/>
        <v>26</v>
      </c>
      <c r="P50" s="2">
        <f t="shared" si="0"/>
        <v>28</v>
      </c>
      <c r="Q50" s="2">
        <f t="shared" si="0"/>
        <v>26</v>
      </c>
      <c r="R50" s="2">
        <f t="shared" si="0"/>
        <v>19</v>
      </c>
      <c r="S50" s="2">
        <f t="shared" si="0"/>
        <v>-34</v>
      </c>
      <c r="T50" s="2">
        <f t="shared" si="0"/>
        <v>-34</v>
      </c>
      <c r="U50" s="2">
        <f t="shared" si="0"/>
        <v>-9</v>
      </c>
      <c r="V50" s="2">
        <f t="shared" si="0"/>
        <v>27</v>
      </c>
      <c r="W50" s="2">
        <f t="shared" si="0"/>
        <v>28</v>
      </c>
      <c r="X50" s="2">
        <f t="shared" si="0"/>
        <v>27</v>
      </c>
      <c r="Y50" s="2">
        <f t="shared" si="0"/>
        <v>16</v>
      </c>
      <c r="Z50" s="2">
        <f t="shared" si="0"/>
        <v>28</v>
      </c>
      <c r="AA50" s="2">
        <f t="shared" si="0"/>
        <v>22</v>
      </c>
      <c r="AB50" s="2">
        <f t="shared" si="0"/>
        <v>18</v>
      </c>
      <c r="AC50" s="2">
        <f t="shared" si="0"/>
        <v>25</v>
      </c>
      <c r="AD50" s="2">
        <f t="shared" si="0"/>
        <v>9</v>
      </c>
      <c r="AE50" s="2">
        <f t="shared" si="0"/>
        <v>-8</v>
      </c>
      <c r="AF50" s="2">
        <f t="shared" si="0"/>
        <v>26</v>
      </c>
      <c r="AG50" s="2">
        <f t="shared" si="0"/>
        <v>28</v>
      </c>
      <c r="AH50" s="2">
        <f t="shared" si="0"/>
        <v>5</v>
      </c>
      <c r="AI50" s="2">
        <f t="shared" si="0"/>
        <v>5</v>
      </c>
      <c r="AJ50" s="2">
        <f t="shared" si="0"/>
        <v>-2</v>
      </c>
      <c r="AK50" s="2">
        <f t="shared" si="0"/>
        <v>-21</v>
      </c>
      <c r="AL50" s="2">
        <f t="shared" si="0"/>
        <v>8</v>
      </c>
      <c r="AM50" s="2">
        <f t="shared" si="0"/>
        <v>10</v>
      </c>
      <c r="AN50" s="2">
        <f t="shared" si="0"/>
        <v>-6</v>
      </c>
      <c r="AO50" s="2">
        <f t="shared" si="0"/>
        <v>-34</v>
      </c>
      <c r="AP50" s="2">
        <f t="shared" si="0"/>
        <v>-12</v>
      </c>
    </row>
  </sheetData>
  <mergeCells count="2">
    <mergeCell ref="A7:B8"/>
    <mergeCell ref="A29:B30"/>
  </mergeCells>
  <pageMargins left="0.25" right="0.25" top="0.75" bottom="0.75" header="0.3" footer="0.3"/>
  <pageSetup paperSize="5" scale="34"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A1B3-BB2D-414D-993A-879D23A5A1C8}">
  <sheetPr>
    <tabColor theme="9" tint="-0.499984740745262"/>
    <pageSetUpPr fitToPage="1"/>
  </sheetPr>
  <dimension ref="A1:W74"/>
  <sheetViews>
    <sheetView showGridLines="0" zoomScale="85" zoomScaleNormal="85" workbookViewId="0">
      <pane ySplit="2" topLeftCell="A3" activePane="bottomLeft" state="frozen"/>
      <selection activeCell="A9" sqref="A9:B9"/>
      <selection pane="bottomLeft" activeCell="E25" sqref="E25"/>
    </sheetView>
  </sheetViews>
  <sheetFormatPr defaultRowHeight="14.4" x14ac:dyDescent="0.3"/>
  <cols>
    <col min="1" max="1" width="12.21875" customWidth="1"/>
    <col min="2" max="2" width="7.21875" customWidth="1"/>
    <col min="3" max="3" width="8.44140625" customWidth="1"/>
    <col min="4" max="4" width="10" customWidth="1"/>
    <col min="5" max="5" width="9" customWidth="1"/>
    <col min="6" max="6" width="9.88671875" customWidth="1"/>
    <col min="7" max="7" width="9" customWidth="1"/>
    <col min="8" max="8" width="8.77734375" customWidth="1"/>
    <col min="9" max="9" width="2.44140625" customWidth="1"/>
    <col min="10" max="10" width="7.88671875" customWidth="1"/>
    <col min="11" max="11" width="12.21875" customWidth="1"/>
  </cols>
  <sheetData>
    <row r="1" spans="1:23" s="19" customFormat="1" ht="36.9" customHeight="1" x14ac:dyDescent="0.3">
      <c r="A1" s="209" t="s">
        <v>330</v>
      </c>
      <c r="B1" s="210"/>
      <c r="C1" s="210"/>
      <c r="D1" s="210"/>
      <c r="E1" s="210"/>
      <c r="F1" s="210"/>
      <c r="G1" s="210"/>
      <c r="H1" s="210"/>
      <c r="I1" s="210"/>
      <c r="J1" s="210"/>
      <c r="K1" s="210"/>
      <c r="L1" s="209" t="s">
        <v>330</v>
      </c>
      <c r="M1" s="210"/>
      <c r="N1" s="210"/>
      <c r="O1" s="210"/>
      <c r="P1" s="210"/>
      <c r="Q1" s="210"/>
      <c r="R1" s="210"/>
      <c r="S1" s="210"/>
      <c r="T1" s="210"/>
      <c r="U1" s="210"/>
      <c r="V1" s="210"/>
    </row>
    <row r="2" spans="1:23" ht="9" customHeight="1" x14ac:dyDescent="0.3"/>
    <row r="3" spans="1:23" s="19" customFormat="1" ht="26.4" customHeight="1" x14ac:dyDescent="0.3">
      <c r="A3" s="91" t="s">
        <v>322</v>
      </c>
      <c r="B3" s="91"/>
      <c r="C3" s="91"/>
      <c r="D3" s="91"/>
      <c r="E3" s="91"/>
      <c r="F3" s="91"/>
      <c r="G3" s="91"/>
      <c r="H3" s="91"/>
      <c r="I3" s="91"/>
      <c r="J3" s="91"/>
      <c r="K3" s="91"/>
      <c r="L3" s="91"/>
      <c r="M3" s="91" t="s">
        <v>322</v>
      </c>
      <c r="N3" s="91"/>
      <c r="O3" s="91"/>
      <c r="P3" s="91"/>
      <c r="Q3" s="91"/>
      <c r="R3" s="91"/>
      <c r="S3" s="91"/>
      <c r="T3" s="91"/>
      <c r="U3" s="91"/>
      <c r="V3" s="91"/>
      <c r="W3"/>
    </row>
    <row r="4" spans="1:23" ht="19.5" customHeight="1" x14ac:dyDescent="0.3"/>
    <row r="5" spans="1:23" s="110" customFormat="1" ht="29.1" customHeight="1" x14ac:dyDescent="0.3">
      <c r="A5" s="220" t="s">
        <v>185</v>
      </c>
      <c r="B5" s="220"/>
      <c r="C5" s="220"/>
      <c r="D5" s="220"/>
      <c r="E5" s="96" t="s">
        <v>188</v>
      </c>
      <c r="F5" s="96" t="s">
        <v>187</v>
      </c>
      <c r="G5" s="96" t="s">
        <v>186</v>
      </c>
      <c r="H5" s="96" t="s">
        <v>148</v>
      </c>
      <c r="I5"/>
    </row>
    <row r="6" spans="1:23" s="19" customFormat="1" ht="32.1" customHeight="1" x14ac:dyDescent="0.25">
      <c r="A6" s="218" t="s">
        <v>358</v>
      </c>
      <c r="B6" s="218"/>
      <c r="C6" s="218"/>
      <c r="D6" s="218"/>
      <c r="E6" s="113">
        <v>3</v>
      </c>
      <c r="F6" s="113">
        <v>3</v>
      </c>
      <c r="G6" s="104">
        <f>E6*F6</f>
        <v>9</v>
      </c>
      <c r="H6" s="103">
        <v>9</v>
      </c>
      <c r="I6" s="111"/>
      <c r="J6" s="104">
        <v>16</v>
      </c>
      <c r="K6" s="9" t="s">
        <v>190</v>
      </c>
    </row>
    <row r="7" spans="1:23" s="19" customFormat="1" ht="26.25" customHeight="1" x14ac:dyDescent="0.25">
      <c r="A7" s="218" t="s">
        <v>359</v>
      </c>
      <c r="B7" s="218"/>
      <c r="C7" s="218"/>
      <c r="D7" s="218"/>
      <c r="E7" s="113">
        <v>4</v>
      </c>
      <c r="F7" s="113">
        <v>3</v>
      </c>
      <c r="G7" s="104">
        <f t="shared" ref="G7:G24" si="0">E7*F7</f>
        <v>12</v>
      </c>
      <c r="H7" s="103">
        <v>9</v>
      </c>
      <c r="I7" s="111"/>
      <c r="J7" s="104">
        <v>12</v>
      </c>
      <c r="K7" s="9" t="s">
        <v>191</v>
      </c>
    </row>
    <row r="8" spans="1:23" s="19" customFormat="1" ht="17.100000000000001" customHeight="1" x14ac:dyDescent="0.25">
      <c r="A8" s="218" t="s">
        <v>360</v>
      </c>
      <c r="B8" s="218"/>
      <c r="C8" s="218"/>
      <c r="D8" s="218"/>
      <c r="E8" s="113">
        <v>3</v>
      </c>
      <c r="F8" s="113">
        <v>3</v>
      </c>
      <c r="G8" s="104">
        <f t="shared" si="0"/>
        <v>9</v>
      </c>
      <c r="H8" s="103">
        <v>9</v>
      </c>
      <c r="I8" s="111"/>
      <c r="J8" s="104">
        <v>6</v>
      </c>
      <c r="K8" s="9" t="s">
        <v>192</v>
      </c>
    </row>
    <row r="9" spans="1:23" s="19" customFormat="1" ht="17.100000000000001" customHeight="1" x14ac:dyDescent="0.25">
      <c r="A9" s="218" t="s">
        <v>361</v>
      </c>
      <c r="B9" s="218"/>
      <c r="C9" s="218"/>
      <c r="D9" s="218"/>
      <c r="E9" s="113">
        <v>5</v>
      </c>
      <c r="F9" s="113">
        <v>3</v>
      </c>
      <c r="G9" s="104">
        <f t="shared" si="0"/>
        <v>15</v>
      </c>
      <c r="H9" s="103">
        <v>9</v>
      </c>
      <c r="I9" s="111"/>
      <c r="J9" s="104">
        <v>0</v>
      </c>
      <c r="K9" s="9" t="s">
        <v>193</v>
      </c>
    </row>
    <row r="10" spans="1:23" s="19" customFormat="1" ht="17.100000000000001" customHeight="1" x14ac:dyDescent="0.25">
      <c r="A10" s="218" t="s">
        <v>362</v>
      </c>
      <c r="B10" s="218"/>
      <c r="C10" s="218"/>
      <c r="D10" s="218"/>
      <c r="E10" s="113">
        <v>3</v>
      </c>
      <c r="F10" s="113">
        <v>3</v>
      </c>
      <c r="G10" s="104">
        <f t="shared" si="0"/>
        <v>9</v>
      </c>
      <c r="H10" s="103">
        <v>9</v>
      </c>
      <c r="I10" s="111"/>
      <c r="J10" s="112"/>
      <c r="K10" s="112"/>
    </row>
    <row r="11" spans="1:23" s="19" customFormat="1" ht="17.100000000000001" customHeight="1" x14ac:dyDescent="0.25">
      <c r="A11" s="218" t="s">
        <v>363</v>
      </c>
      <c r="B11" s="218"/>
      <c r="C11" s="218"/>
      <c r="D11" s="218"/>
      <c r="E11" s="113">
        <v>1</v>
      </c>
      <c r="F11" s="113">
        <v>3</v>
      </c>
      <c r="G11" s="104">
        <f t="shared" si="0"/>
        <v>3</v>
      </c>
      <c r="H11" s="103">
        <v>9</v>
      </c>
      <c r="I11" s="111"/>
      <c r="J11" s="112"/>
      <c r="K11" s="112"/>
    </row>
    <row r="12" spans="1:23" s="19" customFormat="1" ht="17.100000000000001" customHeight="1" x14ac:dyDescent="0.25">
      <c r="A12" s="218" t="s">
        <v>222</v>
      </c>
      <c r="B12" s="218"/>
      <c r="C12" s="218"/>
      <c r="D12" s="218"/>
      <c r="E12" s="113">
        <v>2</v>
      </c>
      <c r="F12" s="113">
        <v>3</v>
      </c>
      <c r="G12" s="104">
        <f t="shared" si="0"/>
        <v>6</v>
      </c>
      <c r="H12" s="103">
        <v>9</v>
      </c>
      <c r="I12" s="111"/>
      <c r="J12" s="112"/>
      <c r="K12" s="112"/>
    </row>
    <row r="13" spans="1:23" s="19" customFormat="1" ht="17.100000000000001" customHeight="1" x14ac:dyDescent="0.25">
      <c r="A13" s="218" t="s">
        <v>223</v>
      </c>
      <c r="B13" s="218"/>
      <c r="C13" s="218"/>
      <c r="D13" s="218"/>
      <c r="E13" s="113">
        <v>3</v>
      </c>
      <c r="F13" s="113">
        <v>3</v>
      </c>
      <c r="G13" s="104">
        <f t="shared" si="0"/>
        <v>9</v>
      </c>
      <c r="H13" s="103">
        <v>9</v>
      </c>
      <c r="I13" s="111"/>
      <c r="J13" s="112"/>
      <c r="K13" s="112"/>
    </row>
    <row r="14" spans="1:23" s="19" customFormat="1" ht="17.100000000000001" customHeight="1" x14ac:dyDescent="0.25">
      <c r="A14" s="218" t="s">
        <v>364</v>
      </c>
      <c r="B14" s="218"/>
      <c r="C14" s="218"/>
      <c r="D14" s="218"/>
      <c r="E14" s="113">
        <v>3</v>
      </c>
      <c r="F14" s="113">
        <v>3</v>
      </c>
      <c r="G14" s="104">
        <f t="shared" si="0"/>
        <v>9</v>
      </c>
      <c r="H14" s="103">
        <v>9</v>
      </c>
      <c r="I14" s="111"/>
      <c r="J14" s="112"/>
      <c r="K14" s="112"/>
    </row>
    <row r="15" spans="1:23" s="19" customFormat="1" ht="17.100000000000001" customHeight="1" x14ac:dyDescent="0.25">
      <c r="A15" s="218" t="s">
        <v>225</v>
      </c>
      <c r="B15" s="218"/>
      <c r="C15" s="218"/>
      <c r="D15" s="218"/>
      <c r="E15" s="113">
        <v>4</v>
      </c>
      <c r="F15" s="113">
        <v>3</v>
      </c>
      <c r="G15" s="104">
        <f t="shared" si="0"/>
        <v>12</v>
      </c>
      <c r="H15" s="103">
        <v>9</v>
      </c>
      <c r="I15" s="111"/>
      <c r="J15" s="112"/>
      <c r="K15" s="112"/>
    </row>
    <row r="16" spans="1:23" s="19" customFormat="1" ht="17.100000000000001" customHeight="1" x14ac:dyDescent="0.25">
      <c r="A16" s="218" t="s">
        <v>357</v>
      </c>
      <c r="B16" s="218"/>
      <c r="C16" s="218"/>
      <c r="D16" s="218"/>
      <c r="E16" s="113">
        <v>5</v>
      </c>
      <c r="F16" s="113">
        <v>3</v>
      </c>
      <c r="G16" s="104">
        <f t="shared" si="0"/>
        <v>15</v>
      </c>
      <c r="H16" s="103">
        <v>9</v>
      </c>
      <c r="I16" s="111"/>
      <c r="J16" s="112"/>
      <c r="K16" s="112"/>
    </row>
    <row r="17" spans="1:23" s="19" customFormat="1" ht="17.100000000000001" customHeight="1" x14ac:dyDescent="0.25">
      <c r="A17" s="218" t="s">
        <v>365</v>
      </c>
      <c r="B17" s="218"/>
      <c r="C17" s="218"/>
      <c r="D17" s="218"/>
      <c r="E17" s="113">
        <v>4</v>
      </c>
      <c r="F17" s="113">
        <v>3</v>
      </c>
      <c r="G17" s="104">
        <f t="shared" si="0"/>
        <v>12</v>
      </c>
      <c r="H17" s="103">
        <v>9</v>
      </c>
      <c r="I17" s="111"/>
      <c r="J17" s="112"/>
      <c r="K17" s="112"/>
    </row>
    <row r="18" spans="1:23" s="19" customFormat="1" ht="17.100000000000001" customHeight="1" x14ac:dyDescent="0.25">
      <c r="A18" s="218" t="s">
        <v>310</v>
      </c>
      <c r="B18" s="218"/>
      <c r="C18" s="218"/>
      <c r="D18" s="218"/>
      <c r="E18" s="113">
        <v>3</v>
      </c>
      <c r="F18" s="113">
        <v>3</v>
      </c>
      <c r="G18" s="104">
        <f t="shared" si="0"/>
        <v>9</v>
      </c>
      <c r="H18" s="103">
        <v>9</v>
      </c>
      <c r="I18" s="111"/>
      <c r="J18" s="112"/>
      <c r="K18" s="112"/>
    </row>
    <row r="19" spans="1:23" s="19" customFormat="1" ht="17.100000000000001" customHeight="1" x14ac:dyDescent="0.25">
      <c r="A19" s="218" t="s">
        <v>311</v>
      </c>
      <c r="B19" s="218"/>
      <c r="C19" s="218"/>
      <c r="D19" s="218"/>
      <c r="E19" s="113">
        <v>4</v>
      </c>
      <c r="F19" s="113">
        <v>3</v>
      </c>
      <c r="G19" s="104">
        <f t="shared" si="0"/>
        <v>12</v>
      </c>
      <c r="H19" s="103">
        <v>9</v>
      </c>
      <c r="I19" s="111"/>
      <c r="J19" s="112"/>
      <c r="K19" s="112"/>
    </row>
    <row r="20" spans="1:23" s="19" customFormat="1" ht="17.100000000000001" customHeight="1" x14ac:dyDescent="0.25">
      <c r="A20" s="218" t="s">
        <v>366</v>
      </c>
      <c r="B20" s="218"/>
      <c r="C20" s="218"/>
      <c r="D20" s="218"/>
      <c r="E20" s="113">
        <v>5</v>
      </c>
      <c r="F20" s="113">
        <v>3</v>
      </c>
      <c r="G20" s="104">
        <f t="shared" si="0"/>
        <v>15</v>
      </c>
      <c r="H20" s="103">
        <v>9</v>
      </c>
      <c r="I20" s="111"/>
      <c r="J20" s="112"/>
      <c r="K20" s="112"/>
    </row>
    <row r="21" spans="1:23" s="19" customFormat="1" ht="17.100000000000001" customHeight="1" x14ac:dyDescent="0.25">
      <c r="A21" s="218" t="s">
        <v>367</v>
      </c>
      <c r="B21" s="218"/>
      <c r="C21" s="218"/>
      <c r="D21" s="218"/>
      <c r="E21" s="113">
        <v>3</v>
      </c>
      <c r="F21" s="113">
        <v>3</v>
      </c>
      <c r="G21" s="104">
        <f t="shared" si="0"/>
        <v>9</v>
      </c>
      <c r="H21" s="103">
        <v>9</v>
      </c>
      <c r="I21" s="111"/>
      <c r="J21" s="112"/>
      <c r="K21" s="112"/>
    </row>
    <row r="22" spans="1:23" s="19" customFormat="1" ht="17.100000000000001" customHeight="1" x14ac:dyDescent="0.25">
      <c r="A22" s="218" t="s">
        <v>368</v>
      </c>
      <c r="B22" s="218"/>
      <c r="C22" s="218"/>
      <c r="D22" s="218"/>
      <c r="E22" s="113">
        <v>2</v>
      </c>
      <c r="F22" s="113">
        <v>3</v>
      </c>
      <c r="G22" s="104">
        <f t="shared" si="0"/>
        <v>6</v>
      </c>
      <c r="H22" s="103">
        <v>9</v>
      </c>
      <c r="I22" s="111"/>
      <c r="J22" s="112"/>
      <c r="K22" s="112"/>
    </row>
    <row r="23" spans="1:23" s="19" customFormat="1" ht="17.100000000000001" customHeight="1" x14ac:dyDescent="0.3">
      <c r="A23" s="218" t="s">
        <v>151</v>
      </c>
      <c r="B23" s="218"/>
      <c r="C23" s="218"/>
      <c r="D23" s="218"/>
      <c r="E23" s="113">
        <v>2</v>
      </c>
      <c r="F23" s="113">
        <v>3</v>
      </c>
      <c r="G23" s="104">
        <f t="shared" si="0"/>
        <v>6</v>
      </c>
      <c r="H23" s="103">
        <v>9</v>
      </c>
      <c r="I23" s="112"/>
      <c r="J23" s="112"/>
      <c r="K23" s="112"/>
    </row>
    <row r="24" spans="1:23" s="19" customFormat="1" ht="17.100000000000001" customHeight="1" x14ac:dyDescent="0.3">
      <c r="A24" s="218" t="s">
        <v>369</v>
      </c>
      <c r="B24" s="218"/>
      <c r="C24" s="218"/>
      <c r="D24" s="218"/>
      <c r="E24" s="113">
        <v>1</v>
      </c>
      <c r="F24" s="113">
        <v>3</v>
      </c>
      <c r="G24" s="104">
        <f t="shared" si="0"/>
        <v>3</v>
      </c>
      <c r="H24" s="103">
        <v>9</v>
      </c>
      <c r="I24" s="112"/>
      <c r="J24" s="112"/>
      <c r="K24" s="112"/>
    </row>
    <row r="25" spans="1:23" ht="15.6" x14ac:dyDescent="0.3">
      <c r="D25" s="26"/>
      <c r="E25" s="26"/>
    </row>
    <row r="26" spans="1:23" s="33" customFormat="1" ht="13.8" x14ac:dyDescent="0.3">
      <c r="A26" s="232" t="s">
        <v>168</v>
      </c>
      <c r="B26" s="232"/>
      <c r="C26" s="232"/>
      <c r="D26" s="232"/>
      <c r="E26" s="232"/>
      <c r="F26" s="232"/>
      <c r="G26" s="87">
        <f>AVERAGE(G6:G24)</f>
        <v>9.473684210526315</v>
      </c>
    </row>
    <row r="27" spans="1:23" s="33" customFormat="1" x14ac:dyDescent="0.3">
      <c r="A27" s="232" t="s">
        <v>46</v>
      </c>
      <c r="B27" s="233"/>
      <c r="C27" s="233"/>
      <c r="D27" s="233"/>
      <c r="E27" s="233"/>
      <c r="F27" s="233"/>
      <c r="G27" s="87">
        <f>STDEVP(G6:G24)</f>
        <v>3.5447280506279446</v>
      </c>
    </row>
    <row r="28" spans="1:23" s="33" customFormat="1" x14ac:dyDescent="0.3">
      <c r="A28" s="232" t="s">
        <v>169</v>
      </c>
      <c r="B28" s="233"/>
      <c r="C28" s="233"/>
      <c r="D28" s="233"/>
      <c r="E28" s="233"/>
      <c r="F28" s="233"/>
      <c r="G28" s="87">
        <f>AVERAGE(H6:H24)/G26</f>
        <v>0.95000000000000007</v>
      </c>
    </row>
    <row r="29" spans="1:23" s="33" customFormat="1" ht="13.8" x14ac:dyDescent="0.3">
      <c r="D29" s="108"/>
      <c r="G29" s="109"/>
    </row>
    <row r="30" spans="1:23" s="33" customFormat="1" x14ac:dyDescent="0.3">
      <c r="D30" s="108"/>
      <c r="G30" s="109"/>
      <c r="W30"/>
    </row>
    <row r="31" spans="1:23" s="32" customFormat="1" ht="24.6" customHeight="1" x14ac:dyDescent="0.3">
      <c r="A31" s="212" t="s">
        <v>288</v>
      </c>
      <c r="B31" s="212"/>
      <c r="C31" s="212"/>
      <c r="D31" s="212"/>
      <c r="E31" s="212"/>
      <c r="F31" s="212"/>
      <c r="G31" s="212"/>
      <c r="H31" s="212"/>
      <c r="I31" s="212"/>
      <c r="J31" s="212"/>
      <c r="K31" s="212"/>
      <c r="L31" s="212" t="s">
        <v>288</v>
      </c>
      <c r="M31" s="208"/>
      <c r="N31" s="208"/>
      <c r="O31" s="208"/>
      <c r="P31" s="208"/>
      <c r="Q31" s="208"/>
      <c r="R31" s="208"/>
      <c r="S31" s="208"/>
      <c r="T31" s="208"/>
      <c r="U31" s="208"/>
      <c r="V31" s="208"/>
      <c r="W31"/>
    </row>
    <row r="32" spans="1:23" ht="9" customHeight="1" x14ac:dyDescent="0.3"/>
    <row r="33" spans="1:23" s="32" customFormat="1" ht="27.9" customHeight="1" x14ac:dyDescent="0.3">
      <c r="A33" s="229" t="s">
        <v>287</v>
      </c>
      <c r="B33" s="230"/>
      <c r="C33" s="230"/>
      <c r="D33" s="231"/>
      <c r="E33"/>
      <c r="F33"/>
      <c r="W33"/>
    </row>
    <row r="34" spans="1:23" s="32" customFormat="1" ht="45" customHeight="1" x14ac:dyDescent="0.3">
      <c r="A34" s="94" t="s">
        <v>202</v>
      </c>
      <c r="B34" s="95" t="s">
        <v>50</v>
      </c>
      <c r="C34" s="95" t="s">
        <v>197</v>
      </c>
      <c r="D34" s="95" t="s">
        <v>198</v>
      </c>
    </row>
    <row r="35" spans="1:23" x14ac:dyDescent="0.3">
      <c r="A35" s="27" t="s">
        <v>79</v>
      </c>
      <c r="B35" s="132">
        <f t="array" ref="B35:B74">MMULT(DF3map!B3:T42,'DF3'!G6:G24)</f>
        <v>171</v>
      </c>
      <c r="C35" s="142">
        <f t="array" ref="C35:C74">MMULT(DF3map!B3:T42,'DF3'!H6:H24)</f>
        <v>189</v>
      </c>
      <c r="D35" s="153">
        <f t="shared" ref="D35:D74" si="1">IFERROR(MROUND(($G$28*100*B35/C35),5)-100,0)</f>
        <v>-15</v>
      </c>
    </row>
    <row r="36" spans="1:23" x14ac:dyDescent="0.3">
      <c r="A36" s="27" t="s">
        <v>80</v>
      </c>
      <c r="B36" s="132">
        <v>111</v>
      </c>
      <c r="C36" s="142">
        <v>135</v>
      </c>
      <c r="D36" s="153">
        <f t="shared" si="1"/>
        <v>-20</v>
      </c>
      <c r="H36" s="1"/>
    </row>
    <row r="37" spans="1:23" x14ac:dyDescent="0.3">
      <c r="A37" s="27" t="s">
        <v>81</v>
      </c>
      <c r="B37" s="132">
        <v>168</v>
      </c>
      <c r="C37" s="142">
        <v>162</v>
      </c>
      <c r="D37" s="153">
        <f t="shared" si="1"/>
        <v>0</v>
      </c>
    </row>
    <row r="38" spans="1:23" x14ac:dyDescent="0.3">
      <c r="A38" s="27" t="s">
        <v>82</v>
      </c>
      <c r="B38" s="132">
        <v>210</v>
      </c>
      <c r="C38" s="142">
        <v>198</v>
      </c>
      <c r="D38" s="153">
        <f t="shared" si="1"/>
        <v>0</v>
      </c>
    </row>
    <row r="39" spans="1:23" x14ac:dyDescent="0.3">
      <c r="A39" s="27" t="s">
        <v>83</v>
      </c>
      <c r="B39" s="132">
        <v>183</v>
      </c>
      <c r="C39" s="142">
        <v>189</v>
      </c>
      <c r="D39" s="153">
        <f t="shared" si="1"/>
        <v>-10</v>
      </c>
    </row>
    <row r="40" spans="1:23" x14ac:dyDescent="0.3">
      <c r="A40" s="28" t="s">
        <v>84</v>
      </c>
      <c r="B40" s="132">
        <v>309</v>
      </c>
      <c r="C40" s="142">
        <v>324</v>
      </c>
      <c r="D40" s="153">
        <f t="shared" si="1"/>
        <v>-10</v>
      </c>
    </row>
    <row r="41" spans="1:23" x14ac:dyDescent="0.3">
      <c r="A41" s="28" t="s">
        <v>85</v>
      </c>
      <c r="B41" s="132">
        <v>138</v>
      </c>
      <c r="C41" s="142">
        <v>144</v>
      </c>
      <c r="D41" s="153">
        <f t="shared" si="1"/>
        <v>-10</v>
      </c>
    </row>
    <row r="42" spans="1:23" x14ac:dyDescent="0.3">
      <c r="A42" s="28" t="s">
        <v>86</v>
      </c>
      <c r="B42" s="132">
        <v>171</v>
      </c>
      <c r="C42" s="142">
        <v>171</v>
      </c>
      <c r="D42" s="153">
        <f t="shared" si="1"/>
        <v>-5</v>
      </c>
    </row>
    <row r="43" spans="1:23" x14ac:dyDescent="0.3">
      <c r="A43" s="28" t="s">
        <v>87</v>
      </c>
      <c r="B43" s="132">
        <v>33</v>
      </c>
      <c r="C43" s="142">
        <v>45</v>
      </c>
      <c r="D43" s="153">
        <f t="shared" si="1"/>
        <v>-30</v>
      </c>
    </row>
    <row r="44" spans="1:23" x14ac:dyDescent="0.3">
      <c r="A44" s="28" t="s">
        <v>88</v>
      </c>
      <c r="B44" s="132">
        <v>144</v>
      </c>
      <c r="C44" s="142">
        <v>144</v>
      </c>
      <c r="D44" s="153">
        <f t="shared" si="1"/>
        <v>-5</v>
      </c>
    </row>
    <row r="45" spans="1:23" x14ac:dyDescent="0.3">
      <c r="A45" s="28" t="s">
        <v>89</v>
      </c>
      <c r="B45" s="132">
        <v>162</v>
      </c>
      <c r="C45" s="142">
        <v>153</v>
      </c>
      <c r="D45" s="153">
        <f t="shared" si="1"/>
        <v>0</v>
      </c>
    </row>
    <row r="46" spans="1:23" x14ac:dyDescent="0.3">
      <c r="A46" s="28" t="s">
        <v>90</v>
      </c>
      <c r="B46" s="132">
        <v>249</v>
      </c>
      <c r="C46" s="142">
        <v>216</v>
      </c>
      <c r="D46" s="153">
        <f t="shared" si="1"/>
        <v>10</v>
      </c>
    </row>
    <row r="47" spans="1:23" x14ac:dyDescent="0.3">
      <c r="A47" s="28" t="s">
        <v>91</v>
      </c>
      <c r="B47" s="132">
        <v>162</v>
      </c>
      <c r="C47" s="142">
        <v>153</v>
      </c>
      <c r="D47" s="153">
        <f t="shared" si="1"/>
        <v>0</v>
      </c>
    </row>
    <row r="48" spans="1:23" x14ac:dyDescent="0.3">
      <c r="A48" s="28" t="s">
        <v>92</v>
      </c>
      <c r="B48" s="132">
        <v>135</v>
      </c>
      <c r="C48" s="142">
        <v>117</v>
      </c>
      <c r="D48" s="153">
        <f t="shared" si="1"/>
        <v>10</v>
      </c>
    </row>
    <row r="49" spans="1:4" x14ac:dyDescent="0.3">
      <c r="A49" s="28" t="s">
        <v>8</v>
      </c>
      <c r="B49" s="132">
        <v>252</v>
      </c>
      <c r="C49" s="142">
        <v>216</v>
      </c>
      <c r="D49" s="153">
        <f t="shared" si="1"/>
        <v>10</v>
      </c>
    </row>
    <row r="50" spans="1:4" x14ac:dyDescent="0.3">
      <c r="A50" s="28" t="s">
        <v>9</v>
      </c>
      <c r="B50" s="132">
        <v>108</v>
      </c>
      <c r="C50" s="142">
        <v>99</v>
      </c>
      <c r="D50" s="153">
        <f t="shared" si="1"/>
        <v>5</v>
      </c>
    </row>
    <row r="51" spans="1:4" x14ac:dyDescent="0.3">
      <c r="A51" s="28" t="s">
        <v>10</v>
      </c>
      <c r="B51" s="132">
        <v>105</v>
      </c>
      <c r="C51" s="142">
        <v>90</v>
      </c>
      <c r="D51" s="153">
        <f t="shared" si="1"/>
        <v>10</v>
      </c>
    </row>
    <row r="52" spans="1:4" x14ac:dyDescent="0.3">
      <c r="A52" s="28" t="s">
        <v>11</v>
      </c>
      <c r="B52" s="132">
        <v>111</v>
      </c>
      <c r="C52" s="142">
        <v>99</v>
      </c>
      <c r="D52" s="153">
        <f t="shared" si="1"/>
        <v>5</v>
      </c>
    </row>
    <row r="53" spans="1:4" x14ac:dyDescent="0.3">
      <c r="A53" s="28" t="s">
        <v>12</v>
      </c>
      <c r="B53" s="132">
        <v>183</v>
      </c>
      <c r="C53" s="142">
        <v>198</v>
      </c>
      <c r="D53" s="153">
        <f t="shared" si="1"/>
        <v>-10</v>
      </c>
    </row>
    <row r="54" spans="1:4" x14ac:dyDescent="0.3">
      <c r="A54" s="27" t="s">
        <v>235</v>
      </c>
      <c r="B54" s="132">
        <v>93</v>
      </c>
      <c r="C54" s="142">
        <v>81</v>
      </c>
      <c r="D54" s="153">
        <f t="shared" si="1"/>
        <v>10</v>
      </c>
    </row>
    <row r="55" spans="1:4" x14ac:dyDescent="0.3">
      <c r="A55" s="27" t="s">
        <v>94</v>
      </c>
      <c r="B55" s="132">
        <v>141</v>
      </c>
      <c r="C55" s="142">
        <v>117</v>
      </c>
      <c r="D55" s="153">
        <f t="shared" si="1"/>
        <v>15</v>
      </c>
    </row>
    <row r="56" spans="1:4" x14ac:dyDescent="0.3">
      <c r="A56" s="27" t="s">
        <v>95</v>
      </c>
      <c r="B56" s="132">
        <v>153</v>
      </c>
      <c r="C56" s="142">
        <v>117</v>
      </c>
      <c r="D56" s="153">
        <f t="shared" si="1"/>
        <v>25</v>
      </c>
    </row>
    <row r="57" spans="1:4" x14ac:dyDescent="0.3">
      <c r="A57" s="27" t="s">
        <v>96</v>
      </c>
      <c r="B57" s="132">
        <v>12</v>
      </c>
      <c r="C57" s="142">
        <v>9</v>
      </c>
      <c r="D57" s="153">
        <f t="shared" si="1"/>
        <v>25</v>
      </c>
    </row>
    <row r="58" spans="1:4" x14ac:dyDescent="0.3">
      <c r="A58" s="27" t="s">
        <v>97</v>
      </c>
      <c r="B58" s="132">
        <v>90</v>
      </c>
      <c r="C58" s="142">
        <v>72</v>
      </c>
      <c r="D58" s="153">
        <f t="shared" si="1"/>
        <v>20</v>
      </c>
    </row>
    <row r="59" spans="1:4" x14ac:dyDescent="0.3">
      <c r="A59" s="27" t="s">
        <v>98</v>
      </c>
      <c r="B59" s="132">
        <v>111</v>
      </c>
      <c r="C59" s="142">
        <v>135</v>
      </c>
      <c r="D59" s="153">
        <f t="shared" si="1"/>
        <v>-20</v>
      </c>
    </row>
    <row r="60" spans="1:4" x14ac:dyDescent="0.3">
      <c r="A60" s="27" t="s">
        <v>99</v>
      </c>
      <c r="B60" s="132">
        <v>120</v>
      </c>
      <c r="C60" s="142">
        <v>117</v>
      </c>
      <c r="D60" s="153">
        <f t="shared" si="1"/>
        <v>-5</v>
      </c>
    </row>
    <row r="61" spans="1:4" x14ac:dyDescent="0.3">
      <c r="A61" s="27" t="s">
        <v>100</v>
      </c>
      <c r="B61" s="132">
        <v>138</v>
      </c>
      <c r="C61" s="142">
        <v>135</v>
      </c>
      <c r="D61" s="153">
        <f t="shared" si="1"/>
        <v>-5</v>
      </c>
    </row>
    <row r="62" spans="1:4" x14ac:dyDescent="0.3">
      <c r="A62" s="27" t="s">
        <v>101</v>
      </c>
      <c r="B62" s="132">
        <v>21</v>
      </c>
      <c r="C62" s="142">
        <v>36</v>
      </c>
      <c r="D62" s="153">
        <f t="shared" si="1"/>
        <v>-45</v>
      </c>
    </row>
    <row r="63" spans="1:4" x14ac:dyDescent="0.3">
      <c r="A63" s="27" t="s">
        <v>13</v>
      </c>
      <c r="B63" s="132">
        <v>99</v>
      </c>
      <c r="C63" s="142">
        <v>99</v>
      </c>
      <c r="D63" s="153">
        <f t="shared" si="1"/>
        <v>-5</v>
      </c>
    </row>
    <row r="64" spans="1:4" x14ac:dyDescent="0.3">
      <c r="A64" s="27" t="s">
        <v>14</v>
      </c>
      <c r="B64" s="132">
        <v>48</v>
      </c>
      <c r="C64" s="142">
        <v>36</v>
      </c>
      <c r="D64" s="153">
        <f t="shared" si="1"/>
        <v>25</v>
      </c>
    </row>
    <row r="65" spans="1:4" x14ac:dyDescent="0.3">
      <c r="A65" s="28" t="s">
        <v>102</v>
      </c>
      <c r="B65" s="132">
        <v>108</v>
      </c>
      <c r="C65" s="142">
        <v>135</v>
      </c>
      <c r="D65" s="153">
        <f t="shared" si="1"/>
        <v>-25</v>
      </c>
    </row>
    <row r="66" spans="1:4" x14ac:dyDescent="0.3">
      <c r="A66" s="28" t="s">
        <v>103</v>
      </c>
      <c r="B66" s="132">
        <v>150</v>
      </c>
      <c r="C66" s="142">
        <v>144</v>
      </c>
      <c r="D66" s="153">
        <f t="shared" si="1"/>
        <v>0</v>
      </c>
    </row>
    <row r="67" spans="1:4" x14ac:dyDescent="0.3">
      <c r="A67" s="28" t="s">
        <v>104</v>
      </c>
      <c r="B67" s="132">
        <v>102</v>
      </c>
      <c r="C67" s="142">
        <v>108</v>
      </c>
      <c r="D67" s="153">
        <f t="shared" si="1"/>
        <v>-10</v>
      </c>
    </row>
    <row r="68" spans="1:4" x14ac:dyDescent="0.3">
      <c r="A68" s="28" t="s">
        <v>105</v>
      </c>
      <c r="B68" s="132">
        <v>219</v>
      </c>
      <c r="C68" s="142">
        <v>216</v>
      </c>
      <c r="D68" s="153">
        <f t="shared" si="1"/>
        <v>-5</v>
      </c>
    </row>
    <row r="69" spans="1:4" x14ac:dyDescent="0.3">
      <c r="A69" s="28" t="s">
        <v>106</v>
      </c>
      <c r="B69" s="132">
        <v>210</v>
      </c>
      <c r="C69" s="142">
        <v>216</v>
      </c>
      <c r="D69" s="153">
        <f t="shared" si="1"/>
        <v>-10</v>
      </c>
    </row>
    <row r="70" spans="1:4" x14ac:dyDescent="0.3">
      <c r="A70" s="28" t="s">
        <v>107</v>
      </c>
      <c r="B70" s="132">
        <v>108</v>
      </c>
      <c r="C70" s="142">
        <v>144</v>
      </c>
      <c r="D70" s="153">
        <f t="shared" si="1"/>
        <v>-30</v>
      </c>
    </row>
    <row r="71" spans="1:4" x14ac:dyDescent="0.3">
      <c r="A71" s="27" t="s">
        <v>108</v>
      </c>
      <c r="B71" s="132">
        <v>228</v>
      </c>
      <c r="C71" s="142">
        <v>216</v>
      </c>
      <c r="D71" s="153">
        <f t="shared" si="1"/>
        <v>0</v>
      </c>
    </row>
    <row r="72" spans="1:4" x14ac:dyDescent="0.3">
      <c r="A72" s="27" t="s">
        <v>109</v>
      </c>
      <c r="B72" s="132">
        <v>249</v>
      </c>
      <c r="C72" s="142">
        <v>243</v>
      </c>
      <c r="D72" s="153">
        <f t="shared" si="1"/>
        <v>-5</v>
      </c>
    </row>
    <row r="73" spans="1:4" x14ac:dyDescent="0.3">
      <c r="A73" s="27" t="s">
        <v>110</v>
      </c>
      <c r="B73" s="132">
        <v>162</v>
      </c>
      <c r="C73" s="142">
        <v>153</v>
      </c>
      <c r="D73" s="153">
        <f t="shared" si="1"/>
        <v>0</v>
      </c>
    </row>
    <row r="74" spans="1:4" x14ac:dyDescent="0.3">
      <c r="A74" s="27" t="s">
        <v>111</v>
      </c>
      <c r="B74" s="132">
        <v>246</v>
      </c>
      <c r="C74" s="142">
        <v>225</v>
      </c>
      <c r="D74" s="153">
        <f t="shared" si="1"/>
        <v>5</v>
      </c>
    </row>
  </sheetData>
  <mergeCells count="28">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 ref="A15:D15"/>
    <mergeCell ref="A16:D16"/>
    <mergeCell ref="A33:D33"/>
    <mergeCell ref="A17:D17"/>
    <mergeCell ref="A18:D18"/>
    <mergeCell ref="A19:D19"/>
    <mergeCell ref="A20:D20"/>
    <mergeCell ref="A21:D21"/>
    <mergeCell ref="A22:D22"/>
    <mergeCell ref="A23:D23"/>
    <mergeCell ref="A24:D24"/>
    <mergeCell ref="A31:K31"/>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645EA-AABD-4091-8AA9-0E4865E816AA}">
  <sheetPr>
    <tabColor theme="8" tint="-0.499984740745262"/>
    <pageSetUpPr fitToPage="1"/>
  </sheetPr>
  <dimension ref="A1:T42"/>
  <sheetViews>
    <sheetView showGridLines="0" topLeftCell="B1" zoomScale="85" zoomScaleNormal="85" workbookViewId="0">
      <pane ySplit="2" topLeftCell="A27" activePane="bottomLeft" state="frozen"/>
      <selection activeCell="A9" sqref="A9:B9"/>
      <selection pane="bottomLeft" activeCell="H7" sqref="H7"/>
    </sheetView>
  </sheetViews>
  <sheetFormatPr defaultRowHeight="14.4" x14ac:dyDescent="0.3"/>
  <cols>
    <col min="1" max="1" width="8.77734375" style="20"/>
    <col min="2" max="2" width="13.44140625" bestFit="1" customWidth="1"/>
    <col min="3" max="3" width="10.44140625" customWidth="1"/>
    <col min="4" max="4" width="9.44140625" bestFit="1" customWidth="1"/>
    <col min="5" max="5" width="9.5546875" bestFit="1" customWidth="1"/>
    <col min="6" max="6" width="9.77734375" bestFit="1" customWidth="1"/>
    <col min="7" max="7" width="10.88671875" bestFit="1" customWidth="1"/>
    <col min="8" max="8" width="10.21875" bestFit="1" customWidth="1"/>
    <col min="9" max="9" width="9.5546875" bestFit="1" customWidth="1"/>
    <col min="10" max="10" width="9.88671875" bestFit="1" customWidth="1"/>
    <col min="11" max="11" width="9.5546875" bestFit="1" customWidth="1"/>
    <col min="12" max="12" width="11" customWidth="1"/>
    <col min="13" max="13" width="9.44140625" bestFit="1" customWidth="1"/>
    <col min="14" max="14" width="12.21875" bestFit="1" customWidth="1"/>
    <col min="15" max="15" width="9.5546875" bestFit="1" customWidth="1"/>
    <col min="16" max="18" width="9.44140625" bestFit="1" customWidth="1"/>
    <col min="19" max="19" width="10.88671875" customWidth="1"/>
    <col min="20" max="20" width="10.44140625" bestFit="1" customWidth="1"/>
  </cols>
  <sheetData>
    <row r="1" spans="1:20" s="20" customFormat="1" ht="14.4" customHeight="1" x14ac:dyDescent="0.3">
      <c r="A1" s="234" t="s">
        <v>217</v>
      </c>
      <c r="B1" s="172">
        <v>1</v>
      </c>
      <c r="C1" s="172">
        <v>2</v>
      </c>
      <c r="D1" s="172">
        <v>3</v>
      </c>
      <c r="E1" s="172">
        <v>4</v>
      </c>
      <c r="F1" s="172">
        <v>5</v>
      </c>
      <c r="G1" s="172">
        <v>6</v>
      </c>
      <c r="H1" s="172">
        <v>7</v>
      </c>
      <c r="I1" s="172">
        <v>8</v>
      </c>
      <c r="J1" s="172">
        <v>9</v>
      </c>
      <c r="K1" s="172">
        <v>10</v>
      </c>
      <c r="L1" s="172">
        <v>11</v>
      </c>
      <c r="M1" s="172">
        <v>12</v>
      </c>
      <c r="N1" s="172">
        <v>13</v>
      </c>
      <c r="O1" s="172">
        <v>14</v>
      </c>
      <c r="P1" s="172">
        <v>15</v>
      </c>
      <c r="Q1" s="172">
        <v>16</v>
      </c>
      <c r="R1" s="172">
        <v>17</v>
      </c>
      <c r="S1" s="172">
        <v>18</v>
      </c>
      <c r="T1" s="172">
        <v>19</v>
      </c>
    </row>
    <row r="2" spans="1:20" s="43" customFormat="1" ht="40.799999999999997" x14ac:dyDescent="0.3">
      <c r="A2" s="235"/>
      <c r="B2" s="173" t="s">
        <v>218</v>
      </c>
      <c r="C2" s="173" t="s">
        <v>356</v>
      </c>
      <c r="D2" s="173" t="s">
        <v>219</v>
      </c>
      <c r="E2" s="173" t="s">
        <v>220</v>
      </c>
      <c r="F2" s="173" t="s">
        <v>308</v>
      </c>
      <c r="G2" s="173" t="s">
        <v>221</v>
      </c>
      <c r="H2" s="173" t="s">
        <v>370</v>
      </c>
      <c r="I2" s="173" t="s">
        <v>371</v>
      </c>
      <c r="J2" s="173" t="s">
        <v>224</v>
      </c>
      <c r="K2" s="173" t="s">
        <v>372</v>
      </c>
      <c r="L2" s="173" t="s">
        <v>373</v>
      </c>
      <c r="M2" s="173" t="s">
        <v>309</v>
      </c>
      <c r="N2" s="173" t="s">
        <v>310</v>
      </c>
      <c r="O2" s="173" t="s">
        <v>311</v>
      </c>
      <c r="P2" s="173" t="s">
        <v>150</v>
      </c>
      <c r="Q2" s="173" t="s">
        <v>226</v>
      </c>
      <c r="R2" s="173" t="s">
        <v>374</v>
      </c>
      <c r="S2" s="173" t="s">
        <v>151</v>
      </c>
      <c r="T2" s="173" t="s">
        <v>227</v>
      </c>
    </row>
    <row r="3" spans="1:20" x14ac:dyDescent="0.3">
      <c r="A3" s="38" t="s">
        <v>79</v>
      </c>
      <c r="B3" s="170">
        <v>3</v>
      </c>
      <c r="C3" s="170">
        <v>2</v>
      </c>
      <c r="D3" s="170">
        <v>3</v>
      </c>
      <c r="E3" s="170">
        <v>0</v>
      </c>
      <c r="F3" s="170">
        <v>0</v>
      </c>
      <c r="G3" s="170">
        <v>0</v>
      </c>
      <c r="H3" s="170">
        <v>2</v>
      </c>
      <c r="I3" s="170">
        <v>0</v>
      </c>
      <c r="J3" s="170">
        <v>0</v>
      </c>
      <c r="K3" s="170">
        <v>0</v>
      </c>
      <c r="L3" s="170">
        <v>0</v>
      </c>
      <c r="M3" s="170">
        <v>0</v>
      </c>
      <c r="N3" s="170">
        <v>3</v>
      </c>
      <c r="O3" s="170">
        <v>2</v>
      </c>
      <c r="P3" s="170">
        <v>0</v>
      </c>
      <c r="Q3" s="170">
        <v>0</v>
      </c>
      <c r="R3" s="170">
        <v>2</v>
      </c>
      <c r="S3" s="170">
        <v>2</v>
      </c>
      <c r="T3" s="170">
        <v>2</v>
      </c>
    </row>
    <row r="4" spans="1:20" x14ac:dyDescent="0.3">
      <c r="A4" s="38" t="s">
        <v>80</v>
      </c>
      <c r="B4" s="170">
        <v>3</v>
      </c>
      <c r="C4" s="170">
        <v>2</v>
      </c>
      <c r="D4" s="170">
        <v>0</v>
      </c>
      <c r="E4" s="170">
        <v>0</v>
      </c>
      <c r="F4" s="170">
        <v>2</v>
      </c>
      <c r="G4" s="170">
        <v>0</v>
      </c>
      <c r="H4" s="170">
        <v>0</v>
      </c>
      <c r="I4" s="170">
        <v>0</v>
      </c>
      <c r="J4" s="170">
        <v>0</v>
      </c>
      <c r="K4" s="170">
        <v>0</v>
      </c>
      <c r="L4" s="170">
        <v>0</v>
      </c>
      <c r="M4" s="170">
        <v>0</v>
      </c>
      <c r="N4" s="170">
        <v>1</v>
      </c>
      <c r="O4" s="170">
        <v>0</v>
      </c>
      <c r="P4" s="170">
        <v>0</v>
      </c>
      <c r="Q4" s="170">
        <v>0</v>
      </c>
      <c r="R4" s="170">
        <v>3</v>
      </c>
      <c r="S4" s="170">
        <v>1</v>
      </c>
      <c r="T4" s="170">
        <v>3</v>
      </c>
    </row>
    <row r="5" spans="1:20" x14ac:dyDescent="0.3">
      <c r="A5" s="38" t="s">
        <v>81</v>
      </c>
      <c r="B5" s="170">
        <v>2</v>
      </c>
      <c r="C5" s="170">
        <v>2</v>
      </c>
      <c r="D5" s="170">
        <v>0</v>
      </c>
      <c r="E5" s="170">
        <v>0</v>
      </c>
      <c r="F5" s="170">
        <v>0</v>
      </c>
      <c r="G5" s="170">
        <v>0</v>
      </c>
      <c r="H5" s="170">
        <v>0</v>
      </c>
      <c r="I5" s="170">
        <v>0</v>
      </c>
      <c r="J5" s="170">
        <v>0</v>
      </c>
      <c r="K5" s="170">
        <v>1</v>
      </c>
      <c r="L5" s="170">
        <v>2</v>
      </c>
      <c r="M5" s="170">
        <v>0</v>
      </c>
      <c r="N5" s="170">
        <v>3</v>
      </c>
      <c r="O5" s="170">
        <v>3</v>
      </c>
      <c r="P5" s="170">
        <v>0</v>
      </c>
      <c r="Q5" s="170">
        <v>0</v>
      </c>
      <c r="R5" s="170">
        <v>0</v>
      </c>
      <c r="S5" s="170">
        <v>2</v>
      </c>
      <c r="T5" s="170">
        <v>3</v>
      </c>
    </row>
    <row r="6" spans="1:20" x14ac:dyDescent="0.3">
      <c r="A6" s="38" t="s">
        <v>82</v>
      </c>
      <c r="B6" s="170">
        <v>3</v>
      </c>
      <c r="C6" s="170">
        <v>0</v>
      </c>
      <c r="D6" s="170">
        <v>4</v>
      </c>
      <c r="E6" s="170">
        <v>3</v>
      </c>
      <c r="F6" s="170">
        <v>2</v>
      </c>
      <c r="G6" s="170">
        <v>0</v>
      </c>
      <c r="H6" s="170">
        <v>0</v>
      </c>
      <c r="I6" s="170">
        <v>0</v>
      </c>
      <c r="J6" s="170">
        <v>0</v>
      </c>
      <c r="K6" s="170">
        <v>0</v>
      </c>
      <c r="L6" s="170">
        <v>0</v>
      </c>
      <c r="M6" s="170">
        <v>2</v>
      </c>
      <c r="N6" s="170">
        <v>1</v>
      </c>
      <c r="O6" s="170">
        <v>0</v>
      </c>
      <c r="P6" s="170">
        <v>2</v>
      </c>
      <c r="Q6" s="170">
        <v>0</v>
      </c>
      <c r="R6" s="170">
        <v>0</v>
      </c>
      <c r="S6" s="170">
        <v>2</v>
      </c>
      <c r="T6" s="170">
        <v>3</v>
      </c>
    </row>
    <row r="7" spans="1:20" x14ac:dyDescent="0.3">
      <c r="A7" s="38" t="s">
        <v>83</v>
      </c>
      <c r="B7" s="170">
        <v>3</v>
      </c>
      <c r="C7" s="170">
        <v>1</v>
      </c>
      <c r="D7" s="170">
        <v>3</v>
      </c>
      <c r="E7" s="170">
        <v>0</v>
      </c>
      <c r="F7" s="170">
        <v>0</v>
      </c>
      <c r="G7" s="170">
        <v>0</v>
      </c>
      <c r="H7" s="170">
        <v>2</v>
      </c>
      <c r="I7" s="170">
        <v>0</v>
      </c>
      <c r="J7" s="170">
        <v>0</v>
      </c>
      <c r="K7" s="170">
        <v>1</v>
      </c>
      <c r="L7" s="170">
        <v>0</v>
      </c>
      <c r="M7" s="170">
        <v>1</v>
      </c>
      <c r="N7" s="170">
        <v>3</v>
      </c>
      <c r="O7" s="170">
        <v>3</v>
      </c>
      <c r="P7" s="170">
        <v>0</v>
      </c>
      <c r="Q7" s="170">
        <v>0</v>
      </c>
      <c r="R7" s="170">
        <v>0</v>
      </c>
      <c r="S7" s="170">
        <v>2</v>
      </c>
      <c r="T7" s="170">
        <v>2</v>
      </c>
    </row>
    <row r="8" spans="1:20" x14ac:dyDescent="0.3">
      <c r="A8" s="39" t="s">
        <v>84</v>
      </c>
      <c r="B8" s="170">
        <v>2</v>
      </c>
      <c r="C8" s="170">
        <v>3</v>
      </c>
      <c r="D8" s="170">
        <v>2</v>
      </c>
      <c r="E8" s="170">
        <v>0</v>
      </c>
      <c r="F8" s="170">
        <v>2</v>
      </c>
      <c r="G8" s="170">
        <v>2</v>
      </c>
      <c r="H8" s="170">
        <v>4</v>
      </c>
      <c r="I8" s="170">
        <v>2</v>
      </c>
      <c r="J8" s="170">
        <v>0</v>
      </c>
      <c r="K8" s="170">
        <v>2</v>
      </c>
      <c r="L8" s="170">
        <v>3</v>
      </c>
      <c r="M8" s="170">
        <v>3</v>
      </c>
      <c r="N8" s="170">
        <v>3</v>
      </c>
      <c r="O8" s="170">
        <v>0</v>
      </c>
      <c r="P8" s="170">
        <v>0</v>
      </c>
      <c r="Q8" s="170">
        <v>0</v>
      </c>
      <c r="R8" s="170">
        <v>3</v>
      </c>
      <c r="S8" s="170">
        <v>2</v>
      </c>
      <c r="T8" s="170">
        <v>3</v>
      </c>
    </row>
    <row r="9" spans="1:20" x14ac:dyDescent="0.3">
      <c r="A9" s="39" t="s">
        <v>85</v>
      </c>
      <c r="B9" s="170">
        <v>2</v>
      </c>
      <c r="C9" s="170">
        <v>0</v>
      </c>
      <c r="D9" s="170">
        <v>0</v>
      </c>
      <c r="E9" s="170">
        <v>0</v>
      </c>
      <c r="F9" s="170">
        <v>3</v>
      </c>
      <c r="G9" s="170">
        <v>0</v>
      </c>
      <c r="H9" s="170">
        <v>0</v>
      </c>
      <c r="I9" s="170">
        <v>2</v>
      </c>
      <c r="J9" s="170">
        <v>1</v>
      </c>
      <c r="K9" s="170">
        <v>0</v>
      </c>
      <c r="L9" s="170">
        <v>1</v>
      </c>
      <c r="M9" s="170">
        <v>2</v>
      </c>
      <c r="N9" s="170">
        <v>0</v>
      </c>
      <c r="O9" s="170">
        <v>0</v>
      </c>
      <c r="P9" s="170">
        <v>0</v>
      </c>
      <c r="Q9" s="170">
        <v>0</v>
      </c>
      <c r="R9" s="170">
        <v>2</v>
      </c>
      <c r="S9" s="170">
        <v>2</v>
      </c>
      <c r="T9" s="170">
        <v>1</v>
      </c>
    </row>
    <row r="10" spans="1:20" x14ac:dyDescent="0.3">
      <c r="A10" s="39" t="s">
        <v>86</v>
      </c>
      <c r="B10" s="170">
        <v>2</v>
      </c>
      <c r="C10" s="170">
        <v>0</v>
      </c>
      <c r="D10" s="170">
        <v>0</v>
      </c>
      <c r="E10" s="170">
        <v>0</v>
      </c>
      <c r="F10" s="170">
        <v>4</v>
      </c>
      <c r="G10" s="170">
        <v>0</v>
      </c>
      <c r="H10" s="170">
        <v>0</v>
      </c>
      <c r="I10" s="170">
        <v>2</v>
      </c>
      <c r="J10" s="170">
        <v>0</v>
      </c>
      <c r="K10" s="170">
        <v>2</v>
      </c>
      <c r="L10" s="170">
        <v>2</v>
      </c>
      <c r="M10" s="170">
        <v>2</v>
      </c>
      <c r="N10" s="170">
        <v>0</v>
      </c>
      <c r="O10" s="170">
        <v>0</v>
      </c>
      <c r="P10" s="170">
        <v>0</v>
      </c>
      <c r="Q10" s="170">
        <v>0</v>
      </c>
      <c r="R10" s="170">
        <v>2</v>
      </c>
      <c r="S10" s="170">
        <v>0</v>
      </c>
      <c r="T10" s="170">
        <v>3</v>
      </c>
    </row>
    <row r="11" spans="1:20" x14ac:dyDescent="0.3">
      <c r="A11" s="39" t="s">
        <v>87</v>
      </c>
      <c r="B11" s="170">
        <v>0</v>
      </c>
      <c r="C11" s="170">
        <v>0</v>
      </c>
      <c r="D11" s="170">
        <v>0</v>
      </c>
      <c r="E11" s="170">
        <v>0</v>
      </c>
      <c r="F11" s="170">
        <v>1</v>
      </c>
      <c r="G11" s="170">
        <v>0</v>
      </c>
      <c r="H11" s="170">
        <v>0</v>
      </c>
      <c r="I11" s="170">
        <v>0</v>
      </c>
      <c r="J11" s="170">
        <v>0</v>
      </c>
      <c r="K11" s="170">
        <v>0</v>
      </c>
      <c r="L11" s="170">
        <v>0</v>
      </c>
      <c r="M11" s="170">
        <v>0</v>
      </c>
      <c r="N11" s="170">
        <v>0</v>
      </c>
      <c r="O11" s="170">
        <v>0</v>
      </c>
      <c r="P11" s="170">
        <v>0</v>
      </c>
      <c r="Q11" s="170">
        <v>0</v>
      </c>
      <c r="R11" s="170">
        <v>4</v>
      </c>
      <c r="S11" s="170">
        <v>0</v>
      </c>
      <c r="T11" s="170">
        <v>0</v>
      </c>
    </row>
    <row r="12" spans="1:20" x14ac:dyDescent="0.3">
      <c r="A12" s="39" t="s">
        <v>88</v>
      </c>
      <c r="B12" s="170">
        <v>4</v>
      </c>
      <c r="C12" s="170">
        <v>2</v>
      </c>
      <c r="D12" s="170">
        <v>2</v>
      </c>
      <c r="E12" s="170">
        <v>0</v>
      </c>
      <c r="F12" s="170">
        <v>2</v>
      </c>
      <c r="G12" s="170">
        <v>0</v>
      </c>
      <c r="H12" s="170">
        <v>0</v>
      </c>
      <c r="I12" s="170">
        <v>2</v>
      </c>
      <c r="J12" s="170">
        <v>2</v>
      </c>
      <c r="K12" s="170">
        <v>0</v>
      </c>
      <c r="L12" s="170">
        <v>0</v>
      </c>
      <c r="M12" s="170">
        <v>0</v>
      </c>
      <c r="N12" s="170">
        <v>0</v>
      </c>
      <c r="O12" s="170">
        <v>0</v>
      </c>
      <c r="P12" s="170">
        <v>0</v>
      </c>
      <c r="Q12" s="170">
        <v>0</v>
      </c>
      <c r="R12" s="170">
        <v>2</v>
      </c>
      <c r="S12" s="170">
        <v>0</v>
      </c>
      <c r="T12" s="170">
        <v>0</v>
      </c>
    </row>
    <row r="13" spans="1:20" x14ac:dyDescent="0.3">
      <c r="A13" s="39" t="s">
        <v>89</v>
      </c>
      <c r="B13" s="170">
        <v>2</v>
      </c>
      <c r="C13" s="170">
        <v>3</v>
      </c>
      <c r="D13" s="170">
        <v>4</v>
      </c>
      <c r="E13" s="170">
        <v>0</v>
      </c>
      <c r="F13" s="170">
        <v>0</v>
      </c>
      <c r="G13" s="170">
        <v>0</v>
      </c>
      <c r="H13" s="170">
        <v>0</v>
      </c>
      <c r="I13" s="170">
        <v>0</v>
      </c>
      <c r="J13" s="170">
        <v>0</v>
      </c>
      <c r="K13" s="170">
        <v>0</v>
      </c>
      <c r="L13" s="170">
        <v>0</v>
      </c>
      <c r="M13" s="170">
        <v>2</v>
      </c>
      <c r="N13" s="170">
        <v>0</v>
      </c>
      <c r="O13" s="170">
        <v>2</v>
      </c>
      <c r="P13" s="170">
        <v>0</v>
      </c>
      <c r="Q13" s="170">
        <v>0</v>
      </c>
      <c r="R13" s="170">
        <v>2</v>
      </c>
      <c r="S13" s="170">
        <v>2</v>
      </c>
      <c r="T13" s="170">
        <v>0</v>
      </c>
    </row>
    <row r="14" spans="1:20" x14ac:dyDescent="0.3">
      <c r="A14" s="39" t="s">
        <v>90</v>
      </c>
      <c r="B14" s="170">
        <v>0</v>
      </c>
      <c r="C14" s="170">
        <v>0</v>
      </c>
      <c r="D14" s="170">
        <v>0</v>
      </c>
      <c r="E14" s="170">
        <v>4</v>
      </c>
      <c r="F14" s="170">
        <v>0</v>
      </c>
      <c r="G14" s="170">
        <v>2</v>
      </c>
      <c r="H14" s="170">
        <v>3</v>
      </c>
      <c r="I14" s="170">
        <v>3</v>
      </c>
      <c r="J14" s="170">
        <v>0</v>
      </c>
      <c r="K14" s="170">
        <v>0</v>
      </c>
      <c r="L14" s="170">
        <v>2</v>
      </c>
      <c r="M14" s="170">
        <v>0</v>
      </c>
      <c r="N14" s="170">
        <v>0</v>
      </c>
      <c r="O14" s="170">
        <v>2</v>
      </c>
      <c r="P14" s="170">
        <v>4</v>
      </c>
      <c r="Q14" s="170">
        <v>0</v>
      </c>
      <c r="R14" s="170">
        <v>2</v>
      </c>
      <c r="S14" s="170">
        <v>2</v>
      </c>
      <c r="T14" s="170">
        <v>0</v>
      </c>
    </row>
    <row r="15" spans="1:20" x14ac:dyDescent="0.3">
      <c r="A15" s="39" t="s">
        <v>91</v>
      </c>
      <c r="B15" s="170">
        <v>0</v>
      </c>
      <c r="C15" s="170">
        <v>0</v>
      </c>
      <c r="D15" s="170">
        <v>0</v>
      </c>
      <c r="E15" s="170">
        <v>2</v>
      </c>
      <c r="F15" s="170">
        <v>2</v>
      </c>
      <c r="G15" s="170">
        <v>0</v>
      </c>
      <c r="H15" s="170">
        <v>0</v>
      </c>
      <c r="I15" s="170">
        <v>4</v>
      </c>
      <c r="J15" s="170">
        <v>0</v>
      </c>
      <c r="K15" s="170">
        <v>0</v>
      </c>
      <c r="L15" s="170">
        <v>2</v>
      </c>
      <c r="M15" s="170">
        <v>2</v>
      </c>
      <c r="N15" s="170">
        <v>0</v>
      </c>
      <c r="O15" s="170">
        <v>0</v>
      </c>
      <c r="P15" s="170">
        <v>0</v>
      </c>
      <c r="Q15" s="170">
        <v>0</v>
      </c>
      <c r="R15" s="170">
        <v>3</v>
      </c>
      <c r="S15" s="170">
        <v>0</v>
      </c>
      <c r="T15" s="170">
        <v>2</v>
      </c>
    </row>
    <row r="16" spans="1:20" x14ac:dyDescent="0.3">
      <c r="A16" s="39" t="s">
        <v>92</v>
      </c>
      <c r="B16" s="170">
        <v>0</v>
      </c>
      <c r="C16" s="170">
        <v>0</v>
      </c>
      <c r="D16" s="170">
        <v>2</v>
      </c>
      <c r="E16" s="170">
        <v>0</v>
      </c>
      <c r="F16" s="170">
        <v>0</v>
      </c>
      <c r="G16" s="170">
        <v>0</v>
      </c>
      <c r="H16" s="170">
        <v>2</v>
      </c>
      <c r="I16" s="170">
        <v>3</v>
      </c>
      <c r="J16" s="170">
        <v>0</v>
      </c>
      <c r="K16" s="170">
        <v>1</v>
      </c>
      <c r="L16" s="170">
        <v>2</v>
      </c>
      <c r="M16" s="170">
        <v>3</v>
      </c>
      <c r="N16" s="170">
        <v>0</v>
      </c>
      <c r="O16" s="170">
        <v>0</v>
      </c>
      <c r="P16" s="170">
        <v>0</v>
      </c>
      <c r="Q16" s="170">
        <v>0</v>
      </c>
      <c r="R16" s="170">
        <v>0</v>
      </c>
      <c r="S16" s="170">
        <v>0</v>
      </c>
      <c r="T16" s="170">
        <v>0</v>
      </c>
    </row>
    <row r="17" spans="1:20" x14ac:dyDescent="0.3">
      <c r="A17" s="39" t="s">
        <v>8</v>
      </c>
      <c r="B17" s="170">
        <v>0</v>
      </c>
      <c r="C17" s="170">
        <v>2</v>
      </c>
      <c r="D17" s="170">
        <v>3</v>
      </c>
      <c r="E17" s="170">
        <v>0</v>
      </c>
      <c r="F17" s="170">
        <v>0</v>
      </c>
      <c r="G17" s="170">
        <v>0</v>
      </c>
      <c r="H17" s="170">
        <v>2</v>
      </c>
      <c r="I17" s="170">
        <v>2</v>
      </c>
      <c r="J17" s="170">
        <v>3</v>
      </c>
      <c r="K17" s="170">
        <v>2</v>
      </c>
      <c r="L17" s="170">
        <v>2</v>
      </c>
      <c r="M17" s="170">
        <v>4</v>
      </c>
      <c r="N17" s="170">
        <v>2</v>
      </c>
      <c r="O17" s="170">
        <v>2</v>
      </c>
      <c r="P17" s="170">
        <v>0</v>
      </c>
      <c r="Q17" s="170">
        <v>0</v>
      </c>
      <c r="R17" s="170">
        <v>0</v>
      </c>
      <c r="S17" s="170">
        <v>0</v>
      </c>
      <c r="T17" s="170">
        <v>0</v>
      </c>
    </row>
    <row r="18" spans="1:20" x14ac:dyDescent="0.3">
      <c r="A18" s="39" t="s">
        <v>9</v>
      </c>
      <c r="B18" s="170">
        <v>0</v>
      </c>
      <c r="C18" s="170">
        <v>3</v>
      </c>
      <c r="D18" s="170">
        <v>0</v>
      </c>
      <c r="E18" s="170">
        <v>0</v>
      </c>
      <c r="F18" s="170">
        <v>0</v>
      </c>
      <c r="G18" s="170">
        <v>0</v>
      </c>
      <c r="H18" s="170">
        <v>0</v>
      </c>
      <c r="I18" s="170">
        <v>2</v>
      </c>
      <c r="J18" s="170">
        <v>0</v>
      </c>
      <c r="K18" s="170">
        <v>4</v>
      </c>
      <c r="L18" s="170">
        <v>0</v>
      </c>
      <c r="M18" s="170">
        <v>0</v>
      </c>
      <c r="N18" s="170">
        <v>0</v>
      </c>
      <c r="O18" s="170">
        <v>0</v>
      </c>
      <c r="P18" s="170">
        <v>0</v>
      </c>
      <c r="Q18" s="170">
        <v>0</v>
      </c>
      <c r="R18" s="170">
        <v>0</v>
      </c>
      <c r="S18" s="170">
        <v>0</v>
      </c>
      <c r="T18" s="170">
        <v>2</v>
      </c>
    </row>
    <row r="19" spans="1:20" x14ac:dyDescent="0.3">
      <c r="A19" s="39" t="s">
        <v>10</v>
      </c>
      <c r="B19" s="170">
        <v>0</v>
      </c>
      <c r="C19" s="170">
        <v>0</v>
      </c>
      <c r="D19" s="170">
        <v>0</v>
      </c>
      <c r="E19" s="170">
        <v>0</v>
      </c>
      <c r="F19" s="170">
        <v>0</v>
      </c>
      <c r="G19" s="170">
        <v>0</v>
      </c>
      <c r="H19" s="170">
        <v>3</v>
      </c>
      <c r="I19" s="170">
        <v>0</v>
      </c>
      <c r="J19" s="170">
        <v>0</v>
      </c>
      <c r="K19" s="170">
        <v>2</v>
      </c>
      <c r="L19" s="170">
        <v>3</v>
      </c>
      <c r="M19" s="170">
        <v>0</v>
      </c>
      <c r="N19" s="170">
        <v>0</v>
      </c>
      <c r="O19" s="170">
        <v>0</v>
      </c>
      <c r="P19" s="170">
        <v>0</v>
      </c>
      <c r="Q19" s="170">
        <v>2</v>
      </c>
      <c r="R19" s="170">
        <v>0</v>
      </c>
      <c r="S19" s="170">
        <v>0</v>
      </c>
      <c r="T19" s="170">
        <v>0</v>
      </c>
    </row>
    <row r="20" spans="1:20" x14ac:dyDescent="0.3">
      <c r="A20" s="39" t="s">
        <v>11</v>
      </c>
      <c r="B20" s="170">
        <v>0</v>
      </c>
      <c r="C20" s="170">
        <v>0</v>
      </c>
      <c r="D20" s="170">
        <v>0</v>
      </c>
      <c r="E20" s="170">
        <v>0</v>
      </c>
      <c r="F20" s="170">
        <v>0</v>
      </c>
      <c r="G20" s="170">
        <v>0</v>
      </c>
      <c r="H20" s="170">
        <v>4</v>
      </c>
      <c r="I20" s="170">
        <v>0</v>
      </c>
      <c r="J20" s="170">
        <v>0</v>
      </c>
      <c r="K20" s="170">
        <v>0</v>
      </c>
      <c r="L20" s="170">
        <v>4</v>
      </c>
      <c r="M20" s="170">
        <v>0</v>
      </c>
      <c r="N20" s="170">
        <v>3</v>
      </c>
      <c r="O20" s="170">
        <v>0</v>
      </c>
      <c r="P20" s="170">
        <v>0</v>
      </c>
      <c r="Q20" s="170">
        <v>0</v>
      </c>
      <c r="R20" s="170">
        <v>0</v>
      </c>
      <c r="S20" s="170">
        <v>0</v>
      </c>
      <c r="T20" s="170">
        <v>0</v>
      </c>
    </row>
    <row r="21" spans="1:20" x14ac:dyDescent="0.3">
      <c r="A21" s="39" t="s">
        <v>12</v>
      </c>
      <c r="B21" s="170">
        <v>0</v>
      </c>
      <c r="C21" s="170">
        <v>0</v>
      </c>
      <c r="D21" s="170">
        <v>0</v>
      </c>
      <c r="E21" s="170">
        <v>0</v>
      </c>
      <c r="F21" s="170">
        <v>0</v>
      </c>
      <c r="G21" s="170">
        <v>0</v>
      </c>
      <c r="H21" s="170">
        <v>3</v>
      </c>
      <c r="I21" s="170">
        <v>2</v>
      </c>
      <c r="J21" s="170">
        <v>0</v>
      </c>
      <c r="K21" s="170">
        <v>0</v>
      </c>
      <c r="L21" s="170">
        <v>2</v>
      </c>
      <c r="M21" s="170">
        <v>0</v>
      </c>
      <c r="N21" s="170">
        <v>3</v>
      </c>
      <c r="O21" s="170">
        <v>0</v>
      </c>
      <c r="P21" s="170">
        <v>2</v>
      </c>
      <c r="Q21" s="170">
        <v>4</v>
      </c>
      <c r="R21" s="170">
        <v>2</v>
      </c>
      <c r="S21" s="170">
        <v>0</v>
      </c>
      <c r="T21" s="170">
        <v>4</v>
      </c>
    </row>
    <row r="22" spans="1:20" x14ac:dyDescent="0.3">
      <c r="A22" s="38" t="s">
        <v>93</v>
      </c>
      <c r="B22" s="170">
        <v>0</v>
      </c>
      <c r="C22" s="170">
        <v>4</v>
      </c>
      <c r="D22" s="170">
        <v>0</v>
      </c>
      <c r="E22" s="170">
        <v>0</v>
      </c>
      <c r="F22" s="170">
        <v>2</v>
      </c>
      <c r="G22" s="170">
        <v>0</v>
      </c>
      <c r="H22" s="170">
        <v>0</v>
      </c>
      <c r="I22" s="170">
        <v>3</v>
      </c>
      <c r="J22" s="170">
        <v>0</v>
      </c>
      <c r="K22" s="170">
        <v>0</v>
      </c>
      <c r="L22" s="170">
        <v>0</v>
      </c>
      <c r="M22" s="170">
        <v>0</v>
      </c>
      <c r="N22" s="170">
        <v>0</v>
      </c>
      <c r="O22" s="170">
        <v>0</v>
      </c>
      <c r="P22" s="170">
        <v>0</v>
      </c>
      <c r="Q22" s="170">
        <v>0</v>
      </c>
      <c r="R22" s="170">
        <v>0</v>
      </c>
      <c r="S22" s="170">
        <v>0</v>
      </c>
      <c r="T22" s="170">
        <v>0</v>
      </c>
    </row>
    <row r="23" spans="1:20" x14ac:dyDescent="0.3">
      <c r="A23" s="38" t="s">
        <v>94</v>
      </c>
      <c r="B23" s="170">
        <v>2</v>
      </c>
      <c r="C23" s="170">
        <v>2</v>
      </c>
      <c r="D23" s="170">
        <v>0</v>
      </c>
      <c r="E23" s="170">
        <v>0</v>
      </c>
      <c r="F23" s="170">
        <v>2</v>
      </c>
      <c r="G23" s="170">
        <v>0</v>
      </c>
      <c r="H23" s="170">
        <v>0</v>
      </c>
      <c r="I23" s="170">
        <v>3</v>
      </c>
      <c r="J23" s="170">
        <v>0</v>
      </c>
      <c r="K23" s="170">
        <v>2</v>
      </c>
      <c r="L23" s="170">
        <v>2</v>
      </c>
      <c r="M23" s="170">
        <v>0</v>
      </c>
      <c r="N23" s="170">
        <v>0</v>
      </c>
      <c r="O23" s="170">
        <v>0</v>
      </c>
      <c r="P23" s="170">
        <v>0</v>
      </c>
      <c r="Q23" s="170">
        <v>0</v>
      </c>
      <c r="R23" s="170">
        <v>0</v>
      </c>
      <c r="S23" s="170">
        <v>0</v>
      </c>
      <c r="T23" s="170">
        <v>0</v>
      </c>
    </row>
    <row r="24" spans="1:20" x14ac:dyDescent="0.3">
      <c r="A24" s="38" t="s">
        <v>95</v>
      </c>
      <c r="B24" s="170">
        <v>0</v>
      </c>
      <c r="C24" s="170">
        <v>3</v>
      </c>
      <c r="D24" s="170">
        <v>0</v>
      </c>
      <c r="E24" s="170">
        <v>0</v>
      </c>
      <c r="F24" s="170">
        <v>2</v>
      </c>
      <c r="G24" s="170">
        <v>0</v>
      </c>
      <c r="H24" s="170">
        <v>0</v>
      </c>
      <c r="I24" s="170">
        <v>2</v>
      </c>
      <c r="J24" s="170">
        <v>0</v>
      </c>
      <c r="K24" s="170">
        <v>3</v>
      </c>
      <c r="L24" s="170">
        <v>3</v>
      </c>
      <c r="M24" s="170">
        <v>0</v>
      </c>
      <c r="N24" s="170">
        <v>0</v>
      </c>
      <c r="O24" s="170">
        <v>0</v>
      </c>
      <c r="P24" s="170">
        <v>0</v>
      </c>
      <c r="Q24" s="170">
        <v>0</v>
      </c>
      <c r="R24" s="170">
        <v>0</v>
      </c>
      <c r="S24" s="170">
        <v>0</v>
      </c>
      <c r="T24" s="170">
        <v>0</v>
      </c>
    </row>
    <row r="25" spans="1:20" x14ac:dyDescent="0.3">
      <c r="A25" s="38" t="s">
        <v>96</v>
      </c>
      <c r="B25" s="170">
        <v>0</v>
      </c>
      <c r="C25" s="170">
        <v>1</v>
      </c>
      <c r="D25" s="170">
        <v>0</v>
      </c>
      <c r="E25" s="170">
        <v>0</v>
      </c>
      <c r="F25" s="170">
        <v>0</v>
      </c>
      <c r="G25" s="170">
        <v>0</v>
      </c>
      <c r="H25" s="170">
        <v>0</v>
      </c>
      <c r="I25" s="170">
        <v>0</v>
      </c>
      <c r="J25" s="170">
        <v>0</v>
      </c>
      <c r="K25" s="170">
        <v>0</v>
      </c>
      <c r="L25" s="170">
        <v>0</v>
      </c>
      <c r="M25" s="170">
        <v>0</v>
      </c>
      <c r="N25" s="170">
        <v>0</v>
      </c>
      <c r="O25" s="170">
        <v>0</v>
      </c>
      <c r="P25" s="170">
        <v>0</v>
      </c>
      <c r="Q25" s="170">
        <v>0</v>
      </c>
      <c r="R25" s="170">
        <v>0</v>
      </c>
      <c r="S25" s="170">
        <v>0</v>
      </c>
      <c r="T25" s="170">
        <v>0</v>
      </c>
    </row>
    <row r="26" spans="1:20" x14ac:dyDescent="0.3">
      <c r="A26" s="38" t="s">
        <v>97</v>
      </c>
      <c r="B26" s="170">
        <v>0</v>
      </c>
      <c r="C26" s="170">
        <v>2</v>
      </c>
      <c r="D26" s="170">
        <v>0</v>
      </c>
      <c r="E26" s="170">
        <v>2</v>
      </c>
      <c r="F26" s="170">
        <v>0</v>
      </c>
      <c r="G26" s="170">
        <v>0</v>
      </c>
      <c r="H26" s="170">
        <v>0</v>
      </c>
      <c r="I26" s="170">
        <v>4</v>
      </c>
      <c r="J26" s="170">
        <v>0</v>
      </c>
      <c r="K26" s="170">
        <v>0</v>
      </c>
      <c r="L26" s="170">
        <v>0</v>
      </c>
      <c r="M26" s="170">
        <v>0</v>
      </c>
      <c r="N26" s="170">
        <v>0</v>
      </c>
      <c r="O26" s="170">
        <v>0</v>
      </c>
      <c r="P26" s="170">
        <v>0</v>
      </c>
      <c r="Q26" s="170">
        <v>0</v>
      </c>
      <c r="R26" s="170">
        <v>0</v>
      </c>
      <c r="S26" s="170">
        <v>0</v>
      </c>
      <c r="T26" s="170">
        <v>0</v>
      </c>
    </row>
    <row r="27" spans="1:20" x14ac:dyDescent="0.3">
      <c r="A27" s="38" t="s">
        <v>98</v>
      </c>
      <c r="B27" s="170">
        <v>0</v>
      </c>
      <c r="C27" s="170">
        <v>0</v>
      </c>
      <c r="D27" s="170">
        <v>0</v>
      </c>
      <c r="E27" s="170">
        <v>0</v>
      </c>
      <c r="F27" s="170">
        <v>0</v>
      </c>
      <c r="G27" s="170">
        <v>3</v>
      </c>
      <c r="H27" s="170">
        <v>4</v>
      </c>
      <c r="I27" s="170">
        <v>0</v>
      </c>
      <c r="J27" s="170">
        <v>0</v>
      </c>
      <c r="K27" s="170">
        <v>2</v>
      </c>
      <c r="L27" s="170">
        <v>3</v>
      </c>
      <c r="M27" s="170">
        <v>0</v>
      </c>
      <c r="N27" s="170">
        <v>0</v>
      </c>
      <c r="O27" s="170">
        <v>0</v>
      </c>
      <c r="P27" s="170">
        <v>0</v>
      </c>
      <c r="Q27" s="170">
        <v>0</v>
      </c>
      <c r="R27" s="170">
        <v>0</v>
      </c>
      <c r="S27" s="170">
        <v>0</v>
      </c>
      <c r="T27" s="170">
        <v>3</v>
      </c>
    </row>
    <row r="28" spans="1:20" x14ac:dyDescent="0.3">
      <c r="A28" s="38" t="s">
        <v>99</v>
      </c>
      <c r="B28" s="170">
        <v>0</v>
      </c>
      <c r="C28" s="170">
        <v>0</v>
      </c>
      <c r="D28" s="170">
        <v>0</v>
      </c>
      <c r="E28" s="170">
        <v>0</v>
      </c>
      <c r="F28" s="170">
        <v>0</v>
      </c>
      <c r="G28" s="170">
        <v>2</v>
      </c>
      <c r="H28" s="170">
        <v>3</v>
      </c>
      <c r="I28" s="170">
        <v>2</v>
      </c>
      <c r="J28" s="170">
        <v>0</v>
      </c>
      <c r="K28" s="170">
        <v>4</v>
      </c>
      <c r="L28" s="170">
        <v>2</v>
      </c>
      <c r="M28" s="170">
        <v>0</v>
      </c>
      <c r="N28" s="170">
        <v>0</v>
      </c>
      <c r="O28" s="170">
        <v>0</v>
      </c>
      <c r="P28" s="170">
        <v>0</v>
      </c>
      <c r="Q28" s="170">
        <v>0</v>
      </c>
      <c r="R28" s="170">
        <v>0</v>
      </c>
      <c r="S28" s="170">
        <v>0</v>
      </c>
      <c r="T28" s="170">
        <v>0</v>
      </c>
    </row>
    <row r="29" spans="1:20" x14ac:dyDescent="0.3">
      <c r="A29" s="38" t="s">
        <v>100</v>
      </c>
      <c r="B29" s="170">
        <v>0</v>
      </c>
      <c r="C29" s="170">
        <v>0</v>
      </c>
      <c r="D29" s="170">
        <v>0</v>
      </c>
      <c r="E29" s="170">
        <v>2</v>
      </c>
      <c r="F29" s="170">
        <v>0</v>
      </c>
      <c r="G29" s="170">
        <v>3</v>
      </c>
      <c r="H29" s="170">
        <v>0</v>
      </c>
      <c r="I29" s="170">
        <v>3</v>
      </c>
      <c r="J29" s="170">
        <v>0</v>
      </c>
      <c r="K29" s="170">
        <v>3</v>
      </c>
      <c r="L29" s="170">
        <v>0</v>
      </c>
      <c r="M29" s="170">
        <v>0</v>
      </c>
      <c r="N29" s="170">
        <v>0</v>
      </c>
      <c r="O29" s="170">
        <v>0</v>
      </c>
      <c r="P29" s="170">
        <v>2</v>
      </c>
      <c r="Q29" s="170">
        <v>0</v>
      </c>
      <c r="R29" s="170">
        <v>0</v>
      </c>
      <c r="S29" s="170">
        <v>0</v>
      </c>
      <c r="T29" s="170">
        <v>2</v>
      </c>
    </row>
    <row r="30" spans="1:20" x14ac:dyDescent="0.3">
      <c r="A30" s="38" t="s">
        <v>101</v>
      </c>
      <c r="B30" s="170">
        <v>0</v>
      </c>
      <c r="C30" s="170">
        <v>0</v>
      </c>
      <c r="D30" s="170">
        <v>0</v>
      </c>
      <c r="E30" s="170">
        <v>0</v>
      </c>
      <c r="F30" s="170">
        <v>0</v>
      </c>
      <c r="G30" s="170">
        <v>1</v>
      </c>
      <c r="H30" s="170">
        <v>3</v>
      </c>
      <c r="I30" s="170">
        <v>0</v>
      </c>
      <c r="J30" s="170">
        <v>0</v>
      </c>
      <c r="K30" s="170">
        <v>0</v>
      </c>
      <c r="L30" s="170">
        <v>0</v>
      </c>
      <c r="M30" s="170">
        <v>0</v>
      </c>
      <c r="N30" s="170">
        <v>0</v>
      </c>
      <c r="O30" s="170">
        <v>0</v>
      </c>
      <c r="P30" s="170">
        <v>0</v>
      </c>
      <c r="Q30" s="170">
        <v>0</v>
      </c>
      <c r="R30" s="170">
        <v>0</v>
      </c>
      <c r="S30" s="170">
        <v>0</v>
      </c>
      <c r="T30" s="170">
        <v>0</v>
      </c>
    </row>
    <row r="31" spans="1:20" x14ac:dyDescent="0.3">
      <c r="A31" s="38" t="s">
        <v>13</v>
      </c>
      <c r="B31" s="170">
        <v>0</v>
      </c>
      <c r="C31" s="170">
        <v>0</v>
      </c>
      <c r="D31" s="170">
        <v>0</v>
      </c>
      <c r="E31" s="170">
        <v>0</v>
      </c>
      <c r="F31" s="170">
        <v>0</v>
      </c>
      <c r="G31" s="170">
        <v>2</v>
      </c>
      <c r="H31" s="170">
        <v>4</v>
      </c>
      <c r="I31" s="170">
        <v>0</v>
      </c>
      <c r="J31" s="170">
        <v>0</v>
      </c>
      <c r="K31" s="170">
        <v>2</v>
      </c>
      <c r="L31" s="170">
        <v>3</v>
      </c>
      <c r="M31" s="170">
        <v>0</v>
      </c>
      <c r="N31" s="170">
        <v>0</v>
      </c>
      <c r="O31" s="170">
        <v>0</v>
      </c>
      <c r="P31" s="170">
        <v>0</v>
      </c>
      <c r="Q31" s="170">
        <v>0</v>
      </c>
      <c r="R31" s="170">
        <v>0</v>
      </c>
      <c r="S31" s="170">
        <v>0</v>
      </c>
      <c r="T31" s="170">
        <v>0</v>
      </c>
    </row>
    <row r="32" spans="1:20" x14ac:dyDescent="0.3">
      <c r="A32" s="38" t="s">
        <v>14</v>
      </c>
      <c r="B32" s="170">
        <v>0</v>
      </c>
      <c r="C32" s="170">
        <v>4</v>
      </c>
      <c r="D32" s="170">
        <v>0</v>
      </c>
      <c r="E32" s="170">
        <v>0</v>
      </c>
      <c r="F32" s="170">
        <v>0</v>
      </c>
      <c r="G32" s="170">
        <v>0</v>
      </c>
      <c r="H32" s="170">
        <v>0</v>
      </c>
      <c r="I32" s="170">
        <v>0</v>
      </c>
      <c r="J32" s="170">
        <v>0</v>
      </c>
      <c r="K32" s="170">
        <v>0</v>
      </c>
      <c r="L32" s="170">
        <v>0</v>
      </c>
      <c r="M32" s="170">
        <v>0</v>
      </c>
      <c r="N32" s="170">
        <v>0</v>
      </c>
      <c r="O32" s="170">
        <v>0</v>
      </c>
      <c r="P32" s="170">
        <v>0</v>
      </c>
      <c r="Q32" s="170">
        <v>0</v>
      </c>
      <c r="R32" s="170">
        <v>0</v>
      </c>
      <c r="S32" s="170">
        <v>0</v>
      </c>
      <c r="T32" s="170">
        <v>0</v>
      </c>
    </row>
    <row r="33" spans="1:20" x14ac:dyDescent="0.3">
      <c r="A33" s="39" t="s">
        <v>102</v>
      </c>
      <c r="B33" s="170">
        <v>0</v>
      </c>
      <c r="C33" s="170">
        <v>0</v>
      </c>
      <c r="D33" s="170">
        <v>0</v>
      </c>
      <c r="E33" s="170">
        <v>0</v>
      </c>
      <c r="F33" s="170">
        <v>0</v>
      </c>
      <c r="G33" s="170">
        <v>4</v>
      </c>
      <c r="H33" s="170">
        <v>3</v>
      </c>
      <c r="I33" s="170">
        <v>0</v>
      </c>
      <c r="J33" s="170">
        <v>4</v>
      </c>
      <c r="K33" s="170">
        <v>0</v>
      </c>
      <c r="L33" s="170">
        <v>2</v>
      </c>
      <c r="M33" s="170">
        <v>0</v>
      </c>
      <c r="N33" s="170">
        <v>0</v>
      </c>
      <c r="O33" s="170">
        <v>0</v>
      </c>
      <c r="P33" s="170">
        <v>0</v>
      </c>
      <c r="Q33" s="170">
        <v>0</v>
      </c>
      <c r="R33" s="170">
        <v>0</v>
      </c>
      <c r="S33" s="170">
        <v>2</v>
      </c>
      <c r="T33" s="170">
        <v>0</v>
      </c>
    </row>
    <row r="34" spans="1:20" x14ac:dyDescent="0.3">
      <c r="A34" s="39" t="s">
        <v>103</v>
      </c>
      <c r="B34" s="170">
        <v>0</v>
      </c>
      <c r="C34" s="170">
        <v>0</v>
      </c>
      <c r="D34" s="170">
        <v>0</v>
      </c>
      <c r="E34" s="170">
        <v>0</v>
      </c>
      <c r="F34" s="170">
        <v>0</v>
      </c>
      <c r="G34" s="170">
        <v>3</v>
      </c>
      <c r="H34" s="170">
        <v>2</v>
      </c>
      <c r="I34" s="170">
        <v>3</v>
      </c>
      <c r="J34" s="170">
        <v>2</v>
      </c>
      <c r="K34" s="170">
        <v>2</v>
      </c>
      <c r="L34" s="170">
        <v>4</v>
      </c>
      <c r="M34" s="170">
        <v>0</v>
      </c>
      <c r="N34" s="170">
        <v>0</v>
      </c>
      <c r="O34" s="170">
        <v>0</v>
      </c>
      <c r="P34" s="170">
        <v>0</v>
      </c>
      <c r="Q34" s="170">
        <v>0</v>
      </c>
      <c r="R34" s="170">
        <v>0</v>
      </c>
      <c r="S34" s="170">
        <v>0</v>
      </c>
      <c r="T34" s="170">
        <v>0</v>
      </c>
    </row>
    <row r="35" spans="1:20" x14ac:dyDescent="0.3">
      <c r="A35" s="39" t="s">
        <v>104</v>
      </c>
      <c r="B35" s="170">
        <v>0</v>
      </c>
      <c r="C35" s="170">
        <v>0</v>
      </c>
      <c r="D35" s="170">
        <v>0</v>
      </c>
      <c r="E35" s="170">
        <v>0</v>
      </c>
      <c r="F35" s="170">
        <v>0</v>
      </c>
      <c r="G35" s="170">
        <v>3</v>
      </c>
      <c r="H35" s="170">
        <v>1</v>
      </c>
      <c r="I35" s="170">
        <v>4</v>
      </c>
      <c r="J35" s="170">
        <v>0</v>
      </c>
      <c r="K35" s="170">
        <v>3</v>
      </c>
      <c r="L35" s="170">
        <v>1</v>
      </c>
      <c r="M35" s="170">
        <v>0</v>
      </c>
      <c r="N35" s="170">
        <v>0</v>
      </c>
      <c r="O35" s="170">
        <v>0</v>
      </c>
      <c r="P35" s="170">
        <v>0</v>
      </c>
      <c r="Q35" s="170">
        <v>0</v>
      </c>
      <c r="R35" s="170">
        <v>0</v>
      </c>
      <c r="S35" s="170">
        <v>0</v>
      </c>
      <c r="T35" s="170">
        <v>0</v>
      </c>
    </row>
    <row r="36" spans="1:20" x14ac:dyDescent="0.3">
      <c r="A36" s="39" t="s">
        <v>105</v>
      </c>
      <c r="B36" s="170">
        <v>0</v>
      </c>
      <c r="C36" s="170">
        <v>0</v>
      </c>
      <c r="D36" s="170">
        <v>0</v>
      </c>
      <c r="E36" s="170">
        <v>0</v>
      </c>
      <c r="F36" s="170">
        <v>0</v>
      </c>
      <c r="G36" s="170">
        <v>3</v>
      </c>
      <c r="H36" s="170">
        <v>3</v>
      </c>
      <c r="I36" s="170">
        <v>0</v>
      </c>
      <c r="J36" s="170">
        <v>3</v>
      </c>
      <c r="K36" s="170">
        <v>0</v>
      </c>
      <c r="L36" s="170">
        <v>4</v>
      </c>
      <c r="M36" s="170">
        <v>0</v>
      </c>
      <c r="N36" s="170">
        <v>2</v>
      </c>
      <c r="O36" s="170">
        <v>0</v>
      </c>
      <c r="P36" s="170">
        <v>3</v>
      </c>
      <c r="Q36" s="170">
        <v>4</v>
      </c>
      <c r="R36" s="170">
        <v>0</v>
      </c>
      <c r="S36" s="170">
        <v>0</v>
      </c>
      <c r="T36" s="170">
        <v>2</v>
      </c>
    </row>
    <row r="37" spans="1:20" x14ac:dyDescent="0.3">
      <c r="A37" s="39" t="s">
        <v>106</v>
      </c>
      <c r="B37" s="170">
        <v>0</v>
      </c>
      <c r="C37" s="170">
        <v>0</v>
      </c>
      <c r="D37" s="170">
        <v>0</v>
      </c>
      <c r="E37" s="170">
        <v>0</v>
      </c>
      <c r="F37" s="170">
        <v>0</v>
      </c>
      <c r="G37" s="170">
        <v>3</v>
      </c>
      <c r="H37" s="170">
        <v>4</v>
      </c>
      <c r="I37" s="170">
        <v>0</v>
      </c>
      <c r="J37" s="170">
        <v>2</v>
      </c>
      <c r="K37" s="170">
        <v>0</v>
      </c>
      <c r="L37" s="170">
        <v>4</v>
      </c>
      <c r="M37" s="170">
        <v>0</v>
      </c>
      <c r="N37" s="170">
        <v>3</v>
      </c>
      <c r="O37" s="170">
        <v>0</v>
      </c>
      <c r="P37" s="170">
        <v>3</v>
      </c>
      <c r="Q37" s="170">
        <v>2</v>
      </c>
      <c r="R37" s="170">
        <v>0</v>
      </c>
      <c r="S37" s="170">
        <v>0</v>
      </c>
      <c r="T37" s="170">
        <v>3</v>
      </c>
    </row>
    <row r="38" spans="1:20" x14ac:dyDescent="0.3">
      <c r="A38" s="39" t="s">
        <v>107</v>
      </c>
      <c r="B38" s="170">
        <v>0</v>
      </c>
      <c r="C38" s="170">
        <v>0</v>
      </c>
      <c r="D38" s="170">
        <v>0</v>
      </c>
      <c r="E38" s="170">
        <v>0</v>
      </c>
      <c r="F38" s="170">
        <v>0</v>
      </c>
      <c r="G38" s="170">
        <v>3</v>
      </c>
      <c r="H38" s="170">
        <v>4</v>
      </c>
      <c r="I38" s="170">
        <v>2</v>
      </c>
      <c r="J38" s="170">
        <v>0</v>
      </c>
      <c r="K38" s="170">
        <v>0</v>
      </c>
      <c r="L38" s="170">
        <v>2</v>
      </c>
      <c r="M38" s="170">
        <v>0</v>
      </c>
      <c r="N38" s="170">
        <v>2</v>
      </c>
      <c r="O38" s="170">
        <v>0</v>
      </c>
      <c r="P38" s="170">
        <v>0</v>
      </c>
      <c r="Q38" s="170">
        <v>0</v>
      </c>
      <c r="R38" s="170">
        <v>0</v>
      </c>
      <c r="S38" s="170">
        <v>0</v>
      </c>
      <c r="T38" s="170">
        <v>3</v>
      </c>
    </row>
    <row r="39" spans="1:20" x14ac:dyDescent="0.3">
      <c r="A39" s="38" t="s">
        <v>108</v>
      </c>
      <c r="B39" s="170">
        <v>1</v>
      </c>
      <c r="C39" s="170">
        <v>2</v>
      </c>
      <c r="D39" s="170">
        <v>2</v>
      </c>
      <c r="E39" s="170">
        <v>0</v>
      </c>
      <c r="F39" s="170">
        <v>0</v>
      </c>
      <c r="G39" s="170">
        <v>2</v>
      </c>
      <c r="H39" s="170">
        <v>2</v>
      </c>
      <c r="I39" s="170">
        <v>0</v>
      </c>
      <c r="J39" s="170">
        <v>0</v>
      </c>
      <c r="K39" s="170">
        <v>2</v>
      </c>
      <c r="L39" s="170">
        <v>3</v>
      </c>
      <c r="M39" s="170">
        <v>2</v>
      </c>
      <c r="N39" s="170">
        <v>2</v>
      </c>
      <c r="O39" s="170">
        <v>2</v>
      </c>
      <c r="P39" s="170">
        <v>0</v>
      </c>
      <c r="Q39" s="170">
        <v>2</v>
      </c>
      <c r="R39" s="170">
        <v>0</v>
      </c>
      <c r="S39" s="170">
        <v>0</v>
      </c>
      <c r="T39" s="170">
        <v>2</v>
      </c>
    </row>
    <row r="40" spans="1:20" x14ac:dyDescent="0.3">
      <c r="A40" s="38" t="s">
        <v>109</v>
      </c>
      <c r="B40" s="170">
        <v>1</v>
      </c>
      <c r="C40" s="170">
        <v>2</v>
      </c>
      <c r="D40" s="170">
        <v>2</v>
      </c>
      <c r="E40" s="170">
        <v>0</v>
      </c>
      <c r="F40" s="170">
        <v>0</v>
      </c>
      <c r="G40" s="170">
        <v>3</v>
      </c>
      <c r="H40" s="170">
        <v>3</v>
      </c>
      <c r="I40" s="170">
        <v>0</v>
      </c>
      <c r="J40" s="170">
        <v>0</v>
      </c>
      <c r="K40" s="170">
        <v>2</v>
      </c>
      <c r="L40" s="170">
        <v>3</v>
      </c>
      <c r="M40" s="170">
        <v>2</v>
      </c>
      <c r="N40" s="170">
        <v>2</v>
      </c>
      <c r="O40" s="170">
        <v>3</v>
      </c>
      <c r="P40" s="170">
        <v>0</v>
      </c>
      <c r="Q40" s="170">
        <v>2</v>
      </c>
      <c r="R40" s="170">
        <v>0</v>
      </c>
      <c r="S40" s="170">
        <v>0</v>
      </c>
      <c r="T40" s="170">
        <v>2</v>
      </c>
    </row>
    <row r="41" spans="1:20" x14ac:dyDescent="0.3">
      <c r="A41" s="38" t="s">
        <v>110</v>
      </c>
      <c r="B41" s="170">
        <v>0</v>
      </c>
      <c r="C41" s="170">
        <v>1</v>
      </c>
      <c r="D41" s="170">
        <v>0</v>
      </c>
      <c r="E41" s="170">
        <v>0</v>
      </c>
      <c r="F41" s="170">
        <v>0</v>
      </c>
      <c r="G41" s="170">
        <v>1</v>
      </c>
      <c r="H41" s="170">
        <v>2</v>
      </c>
      <c r="I41" s="170">
        <v>0</v>
      </c>
      <c r="J41" s="170">
        <v>0</v>
      </c>
      <c r="K41" s="170">
        <v>0</v>
      </c>
      <c r="L41" s="170">
        <v>3</v>
      </c>
      <c r="M41" s="170">
        <v>2</v>
      </c>
      <c r="N41" s="170">
        <v>4</v>
      </c>
      <c r="O41" s="170">
        <v>2</v>
      </c>
      <c r="P41" s="170">
        <v>0</v>
      </c>
      <c r="Q41" s="170">
        <v>0</v>
      </c>
      <c r="R41" s="170">
        <v>0</v>
      </c>
      <c r="S41" s="170">
        <v>0</v>
      </c>
      <c r="T41" s="170">
        <v>2</v>
      </c>
    </row>
    <row r="42" spans="1:20" x14ac:dyDescent="0.3">
      <c r="A42" s="38" t="s">
        <v>111</v>
      </c>
      <c r="B42" s="170">
        <v>1</v>
      </c>
      <c r="C42" s="170">
        <v>2</v>
      </c>
      <c r="D42" s="170">
        <v>0</v>
      </c>
      <c r="E42" s="170">
        <v>0</v>
      </c>
      <c r="F42" s="170">
        <v>0</v>
      </c>
      <c r="G42" s="170">
        <v>0</v>
      </c>
      <c r="H42" s="170">
        <v>3</v>
      </c>
      <c r="I42" s="170">
        <v>0</v>
      </c>
      <c r="J42" s="170">
        <v>0</v>
      </c>
      <c r="K42" s="170">
        <v>2</v>
      </c>
      <c r="L42" s="170">
        <v>3</v>
      </c>
      <c r="M42" s="170">
        <v>2</v>
      </c>
      <c r="N42" s="170">
        <v>2</v>
      </c>
      <c r="O42" s="170">
        <v>4</v>
      </c>
      <c r="P42" s="170">
        <v>0</v>
      </c>
      <c r="Q42" s="170">
        <v>2</v>
      </c>
      <c r="R42" s="170">
        <v>2</v>
      </c>
      <c r="S42" s="170">
        <v>0</v>
      </c>
      <c r="T42" s="170">
        <v>2</v>
      </c>
    </row>
  </sheetData>
  <mergeCells count="1">
    <mergeCell ref="A1:A2"/>
  </mergeCells>
  <conditionalFormatting sqref="B3:T42">
    <cfRule type="cellIs" dxfId="26" priority="1" operator="equal">
      <formula>1</formula>
    </cfRule>
    <cfRule type="cellIs" dxfId="25" priority="2" operator="equal">
      <formula>2</formula>
    </cfRule>
    <cfRule type="cellIs" dxfId="24" priority="3" operator="equal">
      <formula>3</formula>
    </cfRule>
    <cfRule type="cellIs" dxfId="23"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3DAB-8F40-4AE8-BB93-CB0DFF5A946B}">
  <sheetPr>
    <tabColor theme="9" tint="-0.499984740745262"/>
    <pageSetUpPr fitToPage="1"/>
  </sheetPr>
  <dimension ref="A1:U70"/>
  <sheetViews>
    <sheetView showGridLines="0" tabSelected="1" zoomScale="85" zoomScaleNormal="85" workbookViewId="0">
      <pane ySplit="2" topLeftCell="A3" activePane="bottomLeft" state="frozen"/>
      <selection activeCell="A9" sqref="A9:B9"/>
      <selection pane="bottomLeft" activeCell="F24" sqref="F24"/>
    </sheetView>
  </sheetViews>
  <sheetFormatPr defaultRowHeight="14.4" x14ac:dyDescent="0.3"/>
  <cols>
    <col min="1" max="1" width="11.5546875" customWidth="1"/>
    <col min="2" max="2" width="7.5546875" customWidth="1"/>
    <col min="3" max="3" width="7.44140625" customWidth="1"/>
    <col min="4" max="4" width="10.5546875" customWidth="1"/>
    <col min="5" max="5" width="12.5546875" customWidth="1"/>
    <col min="6" max="6" width="10.21875" customWidth="1"/>
    <col min="8" max="8" width="5.77734375" customWidth="1"/>
    <col min="9" max="9" width="8.109375" customWidth="1"/>
    <col min="10" max="10" width="13.109375" customWidth="1"/>
  </cols>
  <sheetData>
    <row r="1" spans="1:21" ht="36" customHeight="1" x14ac:dyDescent="0.3">
      <c r="A1" s="209" t="s">
        <v>312</v>
      </c>
      <c r="B1" s="210"/>
      <c r="C1" s="210"/>
      <c r="D1" s="210"/>
      <c r="E1" s="210"/>
      <c r="F1" s="210"/>
      <c r="G1" s="210"/>
      <c r="H1" s="210"/>
      <c r="I1" s="210"/>
      <c r="J1" s="210"/>
      <c r="K1" s="209" t="s">
        <v>312</v>
      </c>
      <c r="L1" s="210"/>
      <c r="M1" s="210"/>
      <c r="N1" s="210"/>
      <c r="O1" s="210"/>
      <c r="P1" s="210"/>
      <c r="Q1" s="210"/>
      <c r="R1" s="210"/>
      <c r="S1" s="210"/>
      <c r="T1" s="210"/>
      <c r="U1" s="210"/>
    </row>
    <row r="2" spans="1:21" ht="11.1" customHeight="1" x14ac:dyDescent="0.3"/>
    <row r="3" spans="1:21" s="19" customFormat="1" ht="21" customHeight="1" x14ac:dyDescent="0.3">
      <c r="A3" s="207" t="s">
        <v>323</v>
      </c>
      <c r="B3" s="207"/>
      <c r="C3" s="207"/>
      <c r="D3" s="207"/>
      <c r="E3" s="207"/>
      <c r="F3" s="207"/>
      <c r="G3" s="207"/>
      <c r="H3" s="207"/>
      <c r="I3" s="207"/>
      <c r="J3" s="207"/>
      <c r="K3" s="207" t="s">
        <v>323</v>
      </c>
      <c r="L3" s="207"/>
      <c r="M3" s="207"/>
      <c r="N3" s="207"/>
      <c r="O3" s="207"/>
      <c r="P3" s="207"/>
      <c r="Q3" s="207"/>
      <c r="R3" s="207"/>
      <c r="S3" s="207"/>
      <c r="T3" s="207"/>
      <c r="U3" s="207"/>
    </row>
    <row r="4" spans="1:21" s="32" customFormat="1" ht="19.5" customHeight="1" x14ac:dyDescent="0.3">
      <c r="A4"/>
      <c r="B4"/>
      <c r="C4"/>
      <c r="D4"/>
      <c r="E4"/>
      <c r="F4"/>
      <c r="G4"/>
      <c r="H4"/>
      <c r="I4"/>
      <c r="J4"/>
    </row>
    <row r="5" spans="1:21" s="19" customFormat="1" ht="37.5" customHeight="1" x14ac:dyDescent="0.3">
      <c r="A5" s="220" t="s">
        <v>313</v>
      </c>
      <c r="B5" s="220"/>
      <c r="C5" s="220"/>
      <c r="D5" s="220"/>
      <c r="E5" s="220"/>
      <c r="F5" s="96" t="s">
        <v>189</v>
      </c>
      <c r="G5" s="96" t="s">
        <v>148</v>
      </c>
      <c r="H5" s="34"/>
      <c r="I5" s="34"/>
      <c r="J5" s="34"/>
    </row>
    <row r="6" spans="1:21" s="19" customFormat="1" ht="34.5" customHeight="1" x14ac:dyDescent="0.3">
      <c r="A6" s="218" t="s">
        <v>332</v>
      </c>
      <c r="B6" s="218"/>
      <c r="C6" s="218"/>
      <c r="D6" s="236"/>
      <c r="E6" s="236"/>
      <c r="F6" s="107">
        <v>3</v>
      </c>
      <c r="G6" s="103">
        <v>2</v>
      </c>
      <c r="I6" s="36">
        <v>1</v>
      </c>
      <c r="J6" s="45" t="s">
        <v>194</v>
      </c>
    </row>
    <row r="7" spans="1:21" s="19" customFormat="1" ht="41.1" customHeight="1" x14ac:dyDescent="0.3">
      <c r="A7" s="218" t="s">
        <v>333</v>
      </c>
      <c r="B7" s="218"/>
      <c r="C7" s="218"/>
      <c r="D7" s="236"/>
      <c r="E7" s="236"/>
      <c r="F7" s="107">
        <v>2</v>
      </c>
      <c r="G7" s="103">
        <v>2</v>
      </c>
      <c r="I7" s="36">
        <v>2</v>
      </c>
      <c r="J7" s="45" t="s">
        <v>195</v>
      </c>
    </row>
    <row r="8" spans="1:21" s="19" customFormat="1" ht="27.9" customHeight="1" x14ac:dyDescent="0.3">
      <c r="A8" s="218" t="s">
        <v>334</v>
      </c>
      <c r="B8" s="218"/>
      <c r="C8" s="218"/>
      <c r="D8" s="236"/>
      <c r="E8" s="236"/>
      <c r="F8" s="107">
        <v>1</v>
      </c>
      <c r="G8" s="103">
        <v>2</v>
      </c>
      <c r="I8" s="36">
        <v>3</v>
      </c>
      <c r="J8" s="45" t="s">
        <v>196</v>
      </c>
    </row>
    <row r="9" spans="1:21" s="19" customFormat="1" ht="16.5" customHeight="1" x14ac:dyDescent="0.3">
      <c r="A9" s="218" t="s">
        <v>154</v>
      </c>
      <c r="B9" s="218"/>
      <c r="C9" s="218"/>
      <c r="D9" s="236"/>
      <c r="E9" s="236"/>
      <c r="F9" s="107">
        <v>3</v>
      </c>
      <c r="G9" s="103">
        <v>2</v>
      </c>
    </row>
    <row r="10" spans="1:21" s="19" customFormat="1" ht="18.75" customHeight="1" x14ac:dyDescent="0.3">
      <c r="A10" s="218" t="s">
        <v>335</v>
      </c>
      <c r="B10" s="218"/>
      <c r="C10" s="218"/>
      <c r="D10" s="236"/>
      <c r="E10" s="236"/>
      <c r="F10" s="107">
        <v>2</v>
      </c>
      <c r="G10" s="103">
        <v>2</v>
      </c>
    </row>
    <row r="11" spans="1:21" s="19" customFormat="1" ht="27.9" customHeight="1" x14ac:dyDescent="0.3">
      <c r="A11" s="218" t="s">
        <v>155</v>
      </c>
      <c r="B11" s="218"/>
      <c r="C11" s="218"/>
      <c r="D11" s="236"/>
      <c r="E11" s="236"/>
      <c r="F11" s="107">
        <v>1</v>
      </c>
      <c r="G11" s="103">
        <v>2</v>
      </c>
    </row>
    <row r="12" spans="1:21" s="19" customFormat="1" ht="41.1" customHeight="1" x14ac:dyDescent="0.3">
      <c r="A12" s="218" t="s">
        <v>336</v>
      </c>
      <c r="B12" s="218"/>
      <c r="C12" s="218"/>
      <c r="D12" s="236"/>
      <c r="E12" s="236"/>
      <c r="F12" s="107">
        <v>2</v>
      </c>
      <c r="G12" s="103">
        <v>2</v>
      </c>
    </row>
    <row r="13" spans="1:21" s="19" customFormat="1" ht="27.9" customHeight="1" x14ac:dyDescent="0.3">
      <c r="A13" s="218" t="s">
        <v>337</v>
      </c>
      <c r="B13" s="218"/>
      <c r="C13" s="218"/>
      <c r="D13" s="236"/>
      <c r="E13" s="236"/>
      <c r="F13" s="107">
        <v>2</v>
      </c>
      <c r="G13" s="103">
        <v>2</v>
      </c>
    </row>
    <row r="14" spans="1:21" s="19" customFormat="1" ht="27.9" customHeight="1" x14ac:dyDescent="0.3">
      <c r="A14" s="218" t="s">
        <v>159</v>
      </c>
      <c r="B14" s="218"/>
      <c r="C14" s="218"/>
      <c r="D14" s="236"/>
      <c r="E14" s="236"/>
      <c r="F14" s="107">
        <v>3</v>
      </c>
      <c r="G14" s="103">
        <v>2</v>
      </c>
    </row>
    <row r="15" spans="1:21" s="19" customFormat="1" ht="27.9" customHeight="1" x14ac:dyDescent="0.3">
      <c r="A15" s="218" t="s">
        <v>338</v>
      </c>
      <c r="B15" s="218"/>
      <c r="C15" s="218"/>
      <c r="D15" s="236"/>
      <c r="E15" s="236"/>
      <c r="F15" s="107">
        <v>2</v>
      </c>
      <c r="G15" s="103">
        <v>2</v>
      </c>
    </row>
    <row r="16" spans="1:21" s="19" customFormat="1" ht="33" customHeight="1" x14ac:dyDescent="0.3">
      <c r="A16" s="218" t="s">
        <v>339</v>
      </c>
      <c r="B16" s="218"/>
      <c r="C16" s="218"/>
      <c r="D16" s="236"/>
      <c r="E16" s="236"/>
      <c r="F16" s="107">
        <v>3</v>
      </c>
      <c r="G16" s="103">
        <v>2</v>
      </c>
    </row>
    <row r="17" spans="1:21" s="19" customFormat="1" ht="27.9" customHeight="1" x14ac:dyDescent="0.3">
      <c r="A17" s="218" t="s">
        <v>340</v>
      </c>
      <c r="B17" s="218"/>
      <c r="C17" s="218"/>
      <c r="D17" s="236"/>
      <c r="E17" s="236"/>
      <c r="F17" s="107">
        <v>2</v>
      </c>
      <c r="G17" s="103">
        <v>2</v>
      </c>
    </row>
    <row r="18" spans="1:21" s="19" customFormat="1" ht="21" customHeight="1" x14ac:dyDescent="0.3">
      <c r="A18" s="218" t="s">
        <v>341</v>
      </c>
      <c r="B18" s="218"/>
      <c r="C18" s="218"/>
      <c r="D18" s="236"/>
      <c r="E18" s="236"/>
      <c r="F18" s="107">
        <v>3</v>
      </c>
      <c r="G18" s="103">
        <v>2</v>
      </c>
    </row>
    <row r="19" spans="1:21" s="19" customFormat="1" ht="27.9" customHeight="1" x14ac:dyDescent="0.3">
      <c r="A19" s="218" t="s">
        <v>342</v>
      </c>
      <c r="B19" s="218"/>
      <c r="C19" s="218"/>
      <c r="D19" s="236"/>
      <c r="E19" s="236"/>
      <c r="F19" s="107">
        <v>1</v>
      </c>
      <c r="G19" s="103">
        <v>2</v>
      </c>
    </row>
    <row r="20" spans="1:21" s="19" customFormat="1" ht="41.1" customHeight="1" x14ac:dyDescent="0.3">
      <c r="A20" s="218" t="s">
        <v>343</v>
      </c>
      <c r="B20" s="218"/>
      <c r="C20" s="218"/>
      <c r="D20" s="236"/>
      <c r="E20" s="236"/>
      <c r="F20" s="107">
        <v>1</v>
      </c>
      <c r="G20" s="103">
        <v>2</v>
      </c>
    </row>
    <row r="21" spans="1:21" s="19" customFormat="1" ht="27.9" customHeight="1" x14ac:dyDescent="0.3">
      <c r="A21" s="218" t="s">
        <v>344</v>
      </c>
      <c r="B21" s="218"/>
      <c r="C21" s="218"/>
      <c r="D21" s="236"/>
      <c r="E21" s="236"/>
      <c r="F21" s="107">
        <v>1</v>
      </c>
      <c r="G21" s="103">
        <v>2</v>
      </c>
    </row>
    <row r="22" spans="1:21" s="19" customFormat="1" ht="41.1" customHeight="1" x14ac:dyDescent="0.3">
      <c r="A22" s="218" t="s">
        <v>345</v>
      </c>
      <c r="B22" s="218"/>
      <c r="C22" s="218"/>
      <c r="D22" s="236"/>
      <c r="E22" s="236"/>
      <c r="F22" s="107">
        <v>2</v>
      </c>
      <c r="G22" s="103">
        <v>2</v>
      </c>
    </row>
    <row r="23" spans="1:21" s="19" customFormat="1" ht="55.5" customHeight="1" x14ac:dyDescent="0.3">
      <c r="A23" s="218" t="s">
        <v>348</v>
      </c>
      <c r="B23" s="218"/>
      <c r="C23" s="218"/>
      <c r="D23" s="236"/>
      <c r="E23" s="236"/>
      <c r="F23" s="107">
        <v>3</v>
      </c>
      <c r="G23" s="103">
        <v>2</v>
      </c>
      <c r="I23" s="105" t="s">
        <v>168</v>
      </c>
      <c r="J23" s="106">
        <f>AVERAGE(F6:F25)</f>
        <v>2</v>
      </c>
    </row>
    <row r="24" spans="1:21" s="19" customFormat="1" ht="15.75" customHeight="1" x14ac:dyDescent="0.3">
      <c r="A24" s="218" t="s">
        <v>346</v>
      </c>
      <c r="B24" s="218"/>
      <c r="C24" s="218"/>
      <c r="D24" s="236"/>
      <c r="E24" s="236"/>
      <c r="F24" s="107">
        <v>1</v>
      </c>
      <c r="G24" s="103">
        <v>2</v>
      </c>
      <c r="I24" s="105" t="s">
        <v>46</v>
      </c>
      <c r="J24" s="106">
        <f>STDEVP(F6:F25)</f>
        <v>0.7745966692414834</v>
      </c>
    </row>
    <row r="25" spans="1:21" ht="14.25" customHeight="1" x14ac:dyDescent="0.3">
      <c r="A25" s="218" t="s">
        <v>347</v>
      </c>
      <c r="B25" s="218"/>
      <c r="C25" s="218"/>
      <c r="D25" s="236"/>
      <c r="E25" s="236"/>
      <c r="F25" s="107">
        <v>2</v>
      </c>
      <c r="G25" s="103">
        <v>2</v>
      </c>
      <c r="H25" s="19"/>
      <c r="I25" s="105" t="s">
        <v>169</v>
      </c>
      <c r="J25" s="106">
        <f>AVERAGE(G6:G25)/J23</f>
        <v>1</v>
      </c>
    </row>
    <row r="26" spans="1:21" s="33" customFormat="1" ht="15.6" x14ac:dyDescent="0.3">
      <c r="A26"/>
      <c r="B26" s="26"/>
      <c r="C26" s="26"/>
      <c r="D26" s="26"/>
      <c r="E26"/>
      <c r="F26"/>
      <c r="G26"/>
      <c r="H26"/>
      <c r="I26"/>
      <c r="J26"/>
    </row>
    <row r="27" spans="1:21" s="32" customFormat="1" ht="24.6" customHeight="1" x14ac:dyDescent="0.3">
      <c r="A27" s="212" t="s">
        <v>288</v>
      </c>
      <c r="B27" s="212"/>
      <c r="C27" s="212"/>
      <c r="D27" s="212"/>
      <c r="E27" s="212"/>
      <c r="F27" s="212"/>
      <c r="G27" s="212"/>
      <c r="H27" s="212"/>
      <c r="I27" s="212"/>
      <c r="J27" s="212"/>
      <c r="K27" s="212" t="s">
        <v>288</v>
      </c>
      <c r="L27" s="212"/>
      <c r="M27" s="212"/>
      <c r="N27" s="212"/>
      <c r="O27" s="212"/>
      <c r="P27" s="212"/>
      <c r="Q27" s="212"/>
      <c r="R27" s="212"/>
      <c r="S27" s="212"/>
      <c r="T27" s="212"/>
      <c r="U27" s="212"/>
    </row>
    <row r="28" spans="1:21" ht="7.5" customHeight="1" x14ac:dyDescent="0.3"/>
    <row r="29" spans="1:21" ht="43.5" customHeight="1" x14ac:dyDescent="0.3">
      <c r="A29" s="204" t="s">
        <v>286</v>
      </c>
      <c r="B29" s="205"/>
      <c r="C29" s="205"/>
      <c r="D29" s="205"/>
      <c r="F29" s="32"/>
      <c r="G29" s="32"/>
      <c r="H29" s="32"/>
      <c r="I29" s="32"/>
      <c r="J29" s="32"/>
    </row>
    <row r="30" spans="1:21" ht="55.2" x14ac:dyDescent="0.3">
      <c r="A30" s="94" t="s">
        <v>202</v>
      </c>
      <c r="B30" s="95" t="s">
        <v>50</v>
      </c>
      <c r="C30" s="95" t="s">
        <v>197</v>
      </c>
      <c r="D30" s="95" t="s">
        <v>198</v>
      </c>
      <c r="F30" s="32"/>
      <c r="G30" s="32"/>
      <c r="H30" s="32"/>
      <c r="I30" s="32"/>
    </row>
    <row r="31" spans="1:21" x14ac:dyDescent="0.3">
      <c r="A31" s="27" t="s">
        <v>79</v>
      </c>
      <c r="B31" s="101">
        <f t="array" ref="B31:B70">MMULT(DF4map!B2:U41,'DF4'!F6:F25)</f>
        <v>74.5</v>
      </c>
      <c r="C31" s="102">
        <f t="array" ref="C31:C70">MMULT(DF4map!B2:U41,'DF4'!G6:G25)</f>
        <v>70</v>
      </c>
      <c r="D31" s="154">
        <f t="shared" ref="D31:D70" si="0">IFERROR(MROUND(($J$25*100*B31/C31),5)-100,0)</f>
        <v>5</v>
      </c>
    </row>
    <row r="32" spans="1:21" x14ac:dyDescent="0.3">
      <c r="A32" s="27" t="s">
        <v>80</v>
      </c>
      <c r="B32" s="101">
        <v>72</v>
      </c>
      <c r="C32" s="102">
        <v>70</v>
      </c>
      <c r="D32" s="154">
        <f t="shared" si="0"/>
        <v>5</v>
      </c>
      <c r="G32" s="1"/>
    </row>
    <row r="33" spans="1:4" x14ac:dyDescent="0.3">
      <c r="A33" s="27" t="s">
        <v>81</v>
      </c>
      <c r="B33" s="101">
        <v>41</v>
      </c>
      <c r="C33" s="102">
        <v>47</v>
      </c>
      <c r="D33" s="154">
        <f t="shared" si="0"/>
        <v>-15</v>
      </c>
    </row>
    <row r="34" spans="1:4" x14ac:dyDescent="0.3">
      <c r="A34" s="27" t="s">
        <v>82</v>
      </c>
      <c r="B34" s="101">
        <v>73</v>
      </c>
      <c r="C34" s="102">
        <v>67</v>
      </c>
      <c r="D34" s="154">
        <f t="shared" si="0"/>
        <v>10</v>
      </c>
    </row>
    <row r="35" spans="1:4" x14ac:dyDescent="0.3">
      <c r="A35" s="27" t="s">
        <v>83</v>
      </c>
      <c r="B35" s="101">
        <v>43.5</v>
      </c>
      <c r="C35" s="102">
        <v>41</v>
      </c>
      <c r="D35" s="154">
        <f t="shared" si="0"/>
        <v>5</v>
      </c>
    </row>
    <row r="36" spans="1:4" x14ac:dyDescent="0.3">
      <c r="A36" s="28" t="s">
        <v>84</v>
      </c>
      <c r="B36" s="101">
        <v>55</v>
      </c>
      <c r="C36" s="102">
        <v>56</v>
      </c>
      <c r="D36" s="154">
        <f t="shared" si="0"/>
        <v>0</v>
      </c>
    </row>
    <row r="37" spans="1:4" x14ac:dyDescent="0.3">
      <c r="A37" s="28" t="s">
        <v>85</v>
      </c>
      <c r="B37" s="101">
        <v>51.5</v>
      </c>
      <c r="C37" s="102">
        <v>50</v>
      </c>
      <c r="D37" s="154">
        <f t="shared" si="0"/>
        <v>5</v>
      </c>
    </row>
    <row r="38" spans="1:4" x14ac:dyDescent="0.3">
      <c r="A38" s="28" t="s">
        <v>86</v>
      </c>
      <c r="B38" s="101">
        <v>63.5</v>
      </c>
      <c r="C38" s="102">
        <v>66</v>
      </c>
      <c r="D38" s="154">
        <f t="shared" si="0"/>
        <v>-5</v>
      </c>
    </row>
    <row r="39" spans="1:4" x14ac:dyDescent="0.3">
      <c r="A39" s="28" t="s">
        <v>87</v>
      </c>
      <c r="B39" s="101">
        <v>31</v>
      </c>
      <c r="C39" s="102">
        <v>32</v>
      </c>
      <c r="D39" s="154">
        <f t="shared" si="0"/>
        <v>-5</v>
      </c>
    </row>
    <row r="40" spans="1:4" x14ac:dyDescent="0.3">
      <c r="A40" s="28" t="s">
        <v>88</v>
      </c>
      <c r="B40" s="101">
        <v>75</v>
      </c>
      <c r="C40" s="102">
        <v>68</v>
      </c>
      <c r="D40" s="154">
        <f t="shared" si="0"/>
        <v>10</v>
      </c>
    </row>
    <row r="41" spans="1:4" x14ac:dyDescent="0.3">
      <c r="A41" s="28" t="s">
        <v>89</v>
      </c>
      <c r="B41" s="101">
        <v>72</v>
      </c>
      <c r="C41" s="102">
        <v>62</v>
      </c>
      <c r="D41" s="154">
        <f t="shared" si="0"/>
        <v>15</v>
      </c>
    </row>
    <row r="42" spans="1:4" x14ac:dyDescent="0.3">
      <c r="A42" s="28" t="s">
        <v>90</v>
      </c>
      <c r="B42" s="101">
        <v>48</v>
      </c>
      <c r="C42" s="102">
        <v>47</v>
      </c>
      <c r="D42" s="154">
        <f t="shared" si="0"/>
        <v>0</v>
      </c>
    </row>
    <row r="43" spans="1:4" x14ac:dyDescent="0.3">
      <c r="A43" s="28" t="s">
        <v>91</v>
      </c>
      <c r="B43" s="101">
        <v>75.5</v>
      </c>
      <c r="C43" s="102">
        <v>70</v>
      </c>
      <c r="D43" s="154">
        <f t="shared" si="0"/>
        <v>10</v>
      </c>
    </row>
    <row r="44" spans="1:4" x14ac:dyDescent="0.3">
      <c r="A44" s="28" t="s">
        <v>92</v>
      </c>
      <c r="B44" s="101">
        <v>47.5</v>
      </c>
      <c r="C44" s="102">
        <v>43</v>
      </c>
      <c r="D44" s="154">
        <f t="shared" si="0"/>
        <v>10</v>
      </c>
    </row>
    <row r="45" spans="1:4" x14ac:dyDescent="0.3">
      <c r="A45" s="28" t="s">
        <v>8</v>
      </c>
      <c r="B45" s="101">
        <v>44</v>
      </c>
      <c r="C45" s="102">
        <v>39</v>
      </c>
      <c r="D45" s="154">
        <f t="shared" si="0"/>
        <v>15</v>
      </c>
    </row>
    <row r="46" spans="1:4" x14ac:dyDescent="0.3">
      <c r="A46" s="28" t="s">
        <v>9</v>
      </c>
      <c r="B46" s="101">
        <v>37.5</v>
      </c>
      <c r="C46" s="102">
        <v>43</v>
      </c>
      <c r="D46" s="154">
        <f t="shared" si="0"/>
        <v>-15</v>
      </c>
    </row>
    <row r="47" spans="1:4" x14ac:dyDescent="0.3">
      <c r="A47" s="28" t="s">
        <v>10</v>
      </c>
      <c r="B47" s="101">
        <v>47.5</v>
      </c>
      <c r="C47" s="102">
        <v>52</v>
      </c>
      <c r="D47" s="154">
        <f t="shared" si="0"/>
        <v>-10</v>
      </c>
    </row>
    <row r="48" spans="1:4" x14ac:dyDescent="0.3">
      <c r="A48" s="28" t="s">
        <v>11</v>
      </c>
      <c r="B48" s="101">
        <v>27</v>
      </c>
      <c r="C48" s="102">
        <v>33</v>
      </c>
      <c r="D48" s="154">
        <f t="shared" si="0"/>
        <v>-20</v>
      </c>
    </row>
    <row r="49" spans="1:4" x14ac:dyDescent="0.3">
      <c r="A49" s="28" t="s">
        <v>12</v>
      </c>
      <c r="B49" s="101">
        <v>50</v>
      </c>
      <c r="C49" s="102">
        <v>60</v>
      </c>
      <c r="D49" s="154">
        <f t="shared" si="0"/>
        <v>-15</v>
      </c>
    </row>
    <row r="50" spans="1:4" x14ac:dyDescent="0.3">
      <c r="A50" s="27" t="s">
        <v>235</v>
      </c>
      <c r="B50" s="101">
        <v>36.5</v>
      </c>
      <c r="C50" s="102">
        <v>35</v>
      </c>
      <c r="D50" s="154">
        <f t="shared" si="0"/>
        <v>5</v>
      </c>
    </row>
    <row r="51" spans="1:4" x14ac:dyDescent="0.3">
      <c r="A51" s="27" t="s">
        <v>94</v>
      </c>
      <c r="B51" s="101">
        <v>47</v>
      </c>
      <c r="C51" s="102">
        <v>51</v>
      </c>
      <c r="D51" s="154">
        <f t="shared" si="0"/>
        <v>-10</v>
      </c>
    </row>
    <row r="52" spans="1:4" x14ac:dyDescent="0.3">
      <c r="A52" s="27" t="s">
        <v>95</v>
      </c>
      <c r="B52" s="101">
        <v>37.5</v>
      </c>
      <c r="C52" s="102">
        <v>41</v>
      </c>
      <c r="D52" s="154">
        <f t="shared" si="0"/>
        <v>-10</v>
      </c>
    </row>
    <row r="53" spans="1:4" x14ac:dyDescent="0.3">
      <c r="A53" s="27" t="s">
        <v>96</v>
      </c>
      <c r="B53" s="101">
        <v>23</v>
      </c>
      <c r="C53" s="102">
        <v>23</v>
      </c>
      <c r="D53" s="154">
        <f t="shared" si="0"/>
        <v>0</v>
      </c>
    </row>
    <row r="54" spans="1:4" x14ac:dyDescent="0.3">
      <c r="A54" s="27" t="s">
        <v>97</v>
      </c>
      <c r="B54" s="101">
        <v>29</v>
      </c>
      <c r="C54" s="102">
        <v>28</v>
      </c>
      <c r="D54" s="154">
        <f t="shared" si="0"/>
        <v>5</v>
      </c>
    </row>
    <row r="55" spans="1:4" x14ac:dyDescent="0.3">
      <c r="A55" s="27" t="s">
        <v>98</v>
      </c>
      <c r="B55" s="101">
        <v>39</v>
      </c>
      <c r="C55" s="102">
        <v>42</v>
      </c>
      <c r="D55" s="154">
        <f t="shared" si="0"/>
        <v>-5</v>
      </c>
    </row>
    <row r="56" spans="1:4" x14ac:dyDescent="0.3">
      <c r="A56" s="27" t="s">
        <v>99</v>
      </c>
      <c r="B56" s="101">
        <v>35</v>
      </c>
      <c r="C56" s="102">
        <v>38</v>
      </c>
      <c r="D56" s="154">
        <f t="shared" si="0"/>
        <v>-10</v>
      </c>
    </row>
    <row r="57" spans="1:4" x14ac:dyDescent="0.3">
      <c r="A57" s="27" t="s">
        <v>100</v>
      </c>
      <c r="B57" s="101">
        <v>29.5</v>
      </c>
      <c r="C57" s="102">
        <v>31</v>
      </c>
      <c r="D57" s="154">
        <f t="shared" si="0"/>
        <v>-5</v>
      </c>
    </row>
    <row r="58" spans="1:4" x14ac:dyDescent="0.3">
      <c r="A58" s="27" t="s">
        <v>101</v>
      </c>
      <c r="B58" s="101">
        <v>25</v>
      </c>
      <c r="C58" s="102">
        <v>23</v>
      </c>
      <c r="D58" s="154">
        <f t="shared" si="0"/>
        <v>10</v>
      </c>
    </row>
    <row r="59" spans="1:4" x14ac:dyDescent="0.3">
      <c r="A59" s="27" t="s">
        <v>13</v>
      </c>
      <c r="B59" s="101">
        <v>24.5</v>
      </c>
      <c r="C59" s="102">
        <v>25</v>
      </c>
      <c r="D59" s="154">
        <f t="shared" si="0"/>
        <v>0</v>
      </c>
    </row>
    <row r="60" spans="1:4" x14ac:dyDescent="0.3">
      <c r="A60" s="27" t="s">
        <v>14</v>
      </c>
      <c r="B60" s="101">
        <v>45</v>
      </c>
      <c r="C60" s="102">
        <v>45</v>
      </c>
      <c r="D60" s="154">
        <f t="shared" si="0"/>
        <v>0</v>
      </c>
    </row>
    <row r="61" spans="1:4" x14ac:dyDescent="0.3">
      <c r="A61" s="28" t="s">
        <v>102</v>
      </c>
      <c r="B61" s="101">
        <v>26</v>
      </c>
      <c r="C61" s="102">
        <v>27</v>
      </c>
      <c r="D61" s="154">
        <f t="shared" si="0"/>
        <v>-5</v>
      </c>
    </row>
    <row r="62" spans="1:4" x14ac:dyDescent="0.3">
      <c r="A62" s="28" t="s">
        <v>103</v>
      </c>
      <c r="B62" s="101">
        <v>31.5</v>
      </c>
      <c r="C62" s="102">
        <v>33</v>
      </c>
      <c r="D62" s="154">
        <f t="shared" si="0"/>
        <v>-5</v>
      </c>
    </row>
    <row r="63" spans="1:4" x14ac:dyDescent="0.3">
      <c r="A63" s="28" t="s">
        <v>104</v>
      </c>
      <c r="B63" s="101">
        <v>26</v>
      </c>
      <c r="C63" s="102">
        <v>32</v>
      </c>
      <c r="D63" s="154">
        <f t="shared" si="0"/>
        <v>-20</v>
      </c>
    </row>
    <row r="64" spans="1:4" x14ac:dyDescent="0.3">
      <c r="A64" s="28" t="s">
        <v>105</v>
      </c>
      <c r="B64" s="101">
        <v>19.5</v>
      </c>
      <c r="C64" s="102">
        <v>21</v>
      </c>
      <c r="D64" s="154">
        <f t="shared" si="0"/>
        <v>-5</v>
      </c>
    </row>
    <row r="65" spans="1:4" x14ac:dyDescent="0.3">
      <c r="A65" s="28" t="s">
        <v>106</v>
      </c>
      <c r="B65" s="101">
        <v>25.5</v>
      </c>
      <c r="C65" s="102">
        <v>29</v>
      </c>
      <c r="D65" s="154">
        <f t="shared" si="0"/>
        <v>-10</v>
      </c>
    </row>
    <row r="66" spans="1:4" x14ac:dyDescent="0.3">
      <c r="A66" s="28" t="s">
        <v>107</v>
      </c>
      <c r="B66" s="101">
        <v>23</v>
      </c>
      <c r="C66" s="102">
        <v>29</v>
      </c>
      <c r="D66" s="154">
        <f t="shared" si="0"/>
        <v>-20</v>
      </c>
    </row>
    <row r="67" spans="1:4" x14ac:dyDescent="0.3">
      <c r="A67" s="27" t="s">
        <v>108</v>
      </c>
      <c r="B67" s="101">
        <v>59</v>
      </c>
      <c r="C67" s="102">
        <v>61</v>
      </c>
      <c r="D67" s="154">
        <f t="shared" si="0"/>
        <v>-5</v>
      </c>
    </row>
    <row r="68" spans="1:4" x14ac:dyDescent="0.3">
      <c r="A68" s="27" t="s">
        <v>109</v>
      </c>
      <c r="B68" s="101">
        <v>44.5</v>
      </c>
      <c r="C68" s="102">
        <v>48</v>
      </c>
      <c r="D68" s="154">
        <f t="shared" si="0"/>
        <v>-5</v>
      </c>
    </row>
    <row r="69" spans="1:4" x14ac:dyDescent="0.3">
      <c r="A69" s="27" t="s">
        <v>110</v>
      </c>
      <c r="B69" s="101">
        <v>22.5</v>
      </c>
      <c r="C69" s="102">
        <v>29</v>
      </c>
      <c r="D69" s="154">
        <f t="shared" si="0"/>
        <v>-20</v>
      </c>
    </row>
    <row r="70" spans="1:4" x14ac:dyDescent="0.3">
      <c r="A70" s="27" t="s">
        <v>111</v>
      </c>
      <c r="B70" s="101">
        <v>53.5</v>
      </c>
      <c r="C70" s="102">
        <v>58</v>
      </c>
      <c r="D70" s="154">
        <f t="shared" si="0"/>
        <v>-10</v>
      </c>
    </row>
  </sheetData>
  <mergeCells count="28">
    <mergeCell ref="A29:D29"/>
    <mergeCell ref="A27:J27"/>
    <mergeCell ref="K27:U27"/>
    <mergeCell ref="A23:E23"/>
    <mergeCell ref="A24:E24"/>
    <mergeCell ref="A25:E25"/>
    <mergeCell ref="K1:U1"/>
    <mergeCell ref="K3:U3"/>
    <mergeCell ref="A5:E5"/>
    <mergeCell ref="A6:E6"/>
    <mergeCell ref="A7:E7"/>
    <mergeCell ref="A1:J1"/>
    <mergeCell ref="A3:J3"/>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xr:uid="{3C7C0516-271D-46F7-9839-67EE27FF394B}">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8AA9-5165-4EEC-99D6-EDDFF0E7AA0B}">
  <sheetPr>
    <tabColor theme="8" tint="-0.499984740745262"/>
    <pageSetUpPr fitToPage="1"/>
  </sheetPr>
  <dimension ref="A1:W50"/>
  <sheetViews>
    <sheetView showGridLines="0" topLeftCell="A4" zoomScale="80" zoomScaleNormal="80" workbookViewId="0">
      <selection activeCell="D8" sqref="D8"/>
    </sheetView>
  </sheetViews>
  <sheetFormatPr defaultRowHeight="14.4" x14ac:dyDescent="0.3"/>
  <cols>
    <col min="2" max="2" width="24.44140625" style="1" bestFit="1" customWidth="1"/>
    <col min="3" max="3" width="27.21875" style="1" bestFit="1" customWidth="1"/>
    <col min="4" max="4" width="22.109375" style="1" bestFit="1" customWidth="1"/>
    <col min="5" max="5" width="22.5546875" style="1" bestFit="1" customWidth="1"/>
    <col min="6" max="6" width="21.77734375" style="1" bestFit="1" customWidth="1"/>
    <col min="7" max="7" width="22.5546875" style="1" bestFit="1" customWidth="1"/>
    <col min="8" max="8" width="28.5546875" style="1" bestFit="1" customWidth="1"/>
    <col min="9" max="9" width="21.44140625" style="1" bestFit="1" customWidth="1"/>
    <col min="10" max="10" width="22.5546875" style="1" bestFit="1" customWidth="1"/>
    <col min="11" max="11" width="22.109375" style="1" bestFit="1" customWidth="1"/>
    <col min="12" max="12" width="25.88671875" style="1" bestFit="1" customWidth="1"/>
    <col min="13" max="13" width="22.109375" style="1" bestFit="1" customWidth="1"/>
    <col min="14" max="14" width="22" style="1" bestFit="1" customWidth="1"/>
    <col min="15" max="15" width="23" style="1" bestFit="1" customWidth="1"/>
    <col min="16" max="16" width="28.109375" style="1" bestFit="1" customWidth="1"/>
    <col min="17" max="17" width="22.44140625" style="1" bestFit="1" customWidth="1"/>
    <col min="18" max="18" width="26.44140625" style="1" bestFit="1" customWidth="1"/>
    <col min="19" max="19" width="30.21875" style="1" bestFit="1" customWidth="1"/>
    <col min="20" max="20" width="20.5546875" style="1" bestFit="1" customWidth="1"/>
    <col min="21" max="21" width="22.44140625" style="1" bestFit="1" customWidth="1"/>
  </cols>
  <sheetData>
    <row r="1" spans="1:23" ht="148.5" customHeight="1" x14ac:dyDescent="0.3">
      <c r="A1" s="42" t="s">
        <v>1</v>
      </c>
      <c r="B1" s="40" t="s">
        <v>332</v>
      </c>
      <c r="C1" s="40" t="s">
        <v>333</v>
      </c>
      <c r="D1" s="40" t="s">
        <v>334</v>
      </c>
      <c r="E1" s="40" t="s">
        <v>154</v>
      </c>
      <c r="F1" s="40" t="s">
        <v>335</v>
      </c>
      <c r="G1" s="40" t="s">
        <v>155</v>
      </c>
      <c r="H1" s="40" t="s">
        <v>336</v>
      </c>
      <c r="I1" s="40" t="s">
        <v>375</v>
      </c>
      <c r="J1" s="40" t="s">
        <v>156</v>
      </c>
      <c r="K1" s="40" t="s">
        <v>157</v>
      </c>
      <c r="L1" s="40" t="s">
        <v>339</v>
      </c>
      <c r="M1" s="40" t="s">
        <v>340</v>
      </c>
      <c r="N1" s="40" t="s">
        <v>341</v>
      </c>
      <c r="O1" s="40" t="s">
        <v>342</v>
      </c>
      <c r="P1" s="40" t="s">
        <v>376</v>
      </c>
      <c r="Q1" s="40" t="s">
        <v>158</v>
      </c>
      <c r="R1" s="40" t="s">
        <v>345</v>
      </c>
      <c r="S1" s="40" t="s">
        <v>377</v>
      </c>
      <c r="T1" s="40" t="s">
        <v>346</v>
      </c>
      <c r="U1" s="40" t="s">
        <v>347</v>
      </c>
    </row>
    <row r="2" spans="1:23" s="41" customFormat="1" ht="20.399999999999999" customHeight="1" x14ac:dyDescent="0.3">
      <c r="A2" s="38" t="s">
        <v>79</v>
      </c>
      <c r="B2" s="169">
        <v>3</v>
      </c>
      <c r="C2" s="169">
        <v>3</v>
      </c>
      <c r="D2" s="169">
        <v>1</v>
      </c>
      <c r="E2" s="169">
        <v>1</v>
      </c>
      <c r="F2" s="169">
        <v>2</v>
      </c>
      <c r="G2" s="169">
        <v>2</v>
      </c>
      <c r="H2" s="169">
        <v>2</v>
      </c>
      <c r="I2" s="169">
        <v>1</v>
      </c>
      <c r="J2" s="169">
        <v>1</v>
      </c>
      <c r="K2" s="169">
        <v>1</v>
      </c>
      <c r="L2" s="169">
        <v>3</v>
      </c>
      <c r="M2" s="169">
        <v>3.5</v>
      </c>
      <c r="N2" s="169">
        <v>1</v>
      </c>
      <c r="O2" s="169">
        <v>1</v>
      </c>
      <c r="P2" s="169">
        <v>1</v>
      </c>
      <c r="Q2" s="169">
        <v>1</v>
      </c>
      <c r="R2" s="169">
        <v>2</v>
      </c>
      <c r="S2" s="169">
        <v>3</v>
      </c>
      <c r="T2" s="169">
        <v>1.5</v>
      </c>
      <c r="U2" s="169">
        <v>1</v>
      </c>
      <c r="W2" s="44">
        <f>SUM(B2:U2)</f>
        <v>35</v>
      </c>
    </row>
    <row r="3" spans="1:23" s="41" customFormat="1" ht="20.399999999999999" customHeight="1" x14ac:dyDescent="0.3">
      <c r="A3" s="38" t="s">
        <v>80</v>
      </c>
      <c r="B3" s="169">
        <v>2.5</v>
      </c>
      <c r="C3" s="169">
        <v>3</v>
      </c>
      <c r="D3" s="169">
        <v>1</v>
      </c>
      <c r="E3" s="169">
        <v>1</v>
      </c>
      <c r="F3" s="169">
        <v>1.5</v>
      </c>
      <c r="G3" s="169">
        <v>2.5</v>
      </c>
      <c r="H3" s="169">
        <v>2</v>
      </c>
      <c r="I3" s="169">
        <v>1.5</v>
      </c>
      <c r="J3" s="169">
        <v>0.5</v>
      </c>
      <c r="K3" s="169">
        <v>2.5</v>
      </c>
      <c r="L3" s="169">
        <v>1.5</v>
      </c>
      <c r="M3" s="169">
        <v>1</v>
      </c>
      <c r="N3" s="169">
        <v>3</v>
      </c>
      <c r="O3" s="169">
        <v>2</v>
      </c>
      <c r="P3" s="169">
        <v>1</v>
      </c>
      <c r="Q3" s="169">
        <v>1</v>
      </c>
      <c r="R3" s="169">
        <v>2</v>
      </c>
      <c r="S3" s="169">
        <v>2</v>
      </c>
      <c r="T3" s="169">
        <v>1</v>
      </c>
      <c r="U3" s="169">
        <v>2.5</v>
      </c>
      <c r="W3" s="44">
        <f t="shared" ref="W3:W41" si="0">SUM(B3:U3)</f>
        <v>35</v>
      </c>
    </row>
    <row r="4" spans="1:23" s="41" customFormat="1" ht="20.399999999999999" customHeight="1" x14ac:dyDescent="0.3">
      <c r="A4" s="38" t="s">
        <v>81</v>
      </c>
      <c r="B4" s="169">
        <v>1</v>
      </c>
      <c r="C4" s="169">
        <v>1</v>
      </c>
      <c r="D4" s="169">
        <v>2</v>
      </c>
      <c r="E4" s="169">
        <v>1</v>
      </c>
      <c r="F4" s="169">
        <v>2</v>
      </c>
      <c r="G4" s="169">
        <v>2</v>
      </c>
      <c r="H4" s="169">
        <v>1</v>
      </c>
      <c r="I4" s="169">
        <v>1</v>
      </c>
      <c r="J4" s="169">
        <v>0</v>
      </c>
      <c r="K4" s="169">
        <v>0.5</v>
      </c>
      <c r="L4" s="169">
        <v>1</v>
      </c>
      <c r="M4" s="169">
        <v>0</v>
      </c>
      <c r="N4" s="169">
        <v>1</v>
      </c>
      <c r="O4" s="169">
        <v>1.5</v>
      </c>
      <c r="P4" s="169">
        <v>1</v>
      </c>
      <c r="Q4" s="169">
        <v>2</v>
      </c>
      <c r="R4" s="169">
        <v>1</v>
      </c>
      <c r="S4" s="169">
        <v>1</v>
      </c>
      <c r="T4" s="169">
        <v>2.5</v>
      </c>
      <c r="U4" s="169">
        <v>1</v>
      </c>
      <c r="W4" s="44">
        <f t="shared" si="0"/>
        <v>23.5</v>
      </c>
    </row>
    <row r="5" spans="1:23" s="41" customFormat="1" ht="20.399999999999999" customHeight="1" x14ac:dyDescent="0.3">
      <c r="A5" s="38" t="s">
        <v>82</v>
      </c>
      <c r="B5" s="169">
        <v>1</v>
      </c>
      <c r="C5" s="169">
        <v>1</v>
      </c>
      <c r="D5" s="169">
        <v>1</v>
      </c>
      <c r="E5" s="169">
        <v>1</v>
      </c>
      <c r="F5" s="169">
        <v>1</v>
      </c>
      <c r="G5" s="169">
        <v>2</v>
      </c>
      <c r="H5" s="169">
        <v>3</v>
      </c>
      <c r="I5" s="169">
        <v>3.5</v>
      </c>
      <c r="J5" s="169">
        <v>3.5</v>
      </c>
      <c r="K5" s="169">
        <v>1</v>
      </c>
      <c r="L5" s="169">
        <v>1.5</v>
      </c>
      <c r="M5" s="169">
        <v>0</v>
      </c>
      <c r="N5" s="169">
        <v>4</v>
      </c>
      <c r="O5" s="169">
        <v>2</v>
      </c>
      <c r="P5" s="169">
        <v>1</v>
      </c>
      <c r="Q5" s="169">
        <v>1.5</v>
      </c>
      <c r="R5" s="169">
        <v>2</v>
      </c>
      <c r="S5" s="169">
        <v>2.5</v>
      </c>
      <c r="T5" s="169">
        <v>0</v>
      </c>
      <c r="U5" s="169">
        <v>1</v>
      </c>
      <c r="W5" s="44">
        <f t="shared" si="0"/>
        <v>33.5</v>
      </c>
    </row>
    <row r="6" spans="1:23" s="41" customFormat="1" ht="20.399999999999999" customHeight="1" x14ac:dyDescent="0.3">
      <c r="A6" s="38" t="s">
        <v>83</v>
      </c>
      <c r="B6" s="169">
        <v>1</v>
      </c>
      <c r="C6" s="169">
        <v>1</v>
      </c>
      <c r="D6" s="169">
        <v>1</v>
      </c>
      <c r="E6" s="169">
        <v>1</v>
      </c>
      <c r="F6" s="169">
        <v>1.5</v>
      </c>
      <c r="G6" s="169">
        <v>2</v>
      </c>
      <c r="H6" s="169">
        <v>1</v>
      </c>
      <c r="I6" s="169">
        <v>1</v>
      </c>
      <c r="J6" s="169">
        <v>0</v>
      </c>
      <c r="K6" s="169">
        <v>1</v>
      </c>
      <c r="L6" s="169">
        <v>3</v>
      </c>
      <c r="M6" s="169">
        <v>1.5</v>
      </c>
      <c r="N6" s="169">
        <v>1.5</v>
      </c>
      <c r="O6" s="169">
        <v>0.5</v>
      </c>
      <c r="P6" s="169">
        <v>0</v>
      </c>
      <c r="Q6" s="169">
        <v>0.5</v>
      </c>
      <c r="R6" s="169">
        <v>1</v>
      </c>
      <c r="S6" s="169">
        <v>1</v>
      </c>
      <c r="T6" s="169">
        <v>1</v>
      </c>
      <c r="U6" s="169">
        <v>0</v>
      </c>
      <c r="W6" s="44">
        <f t="shared" si="0"/>
        <v>20.5</v>
      </c>
    </row>
    <row r="7" spans="1:23" s="41" customFormat="1" ht="20.399999999999999" customHeight="1" x14ac:dyDescent="0.3">
      <c r="A7" s="39" t="s">
        <v>84</v>
      </c>
      <c r="B7" s="169">
        <v>2</v>
      </c>
      <c r="C7" s="169">
        <v>1</v>
      </c>
      <c r="D7" s="169">
        <v>2</v>
      </c>
      <c r="E7" s="169">
        <v>1</v>
      </c>
      <c r="F7" s="169">
        <v>2</v>
      </c>
      <c r="G7" s="169">
        <v>2</v>
      </c>
      <c r="H7" s="169">
        <v>1</v>
      </c>
      <c r="I7" s="169">
        <v>1</v>
      </c>
      <c r="J7" s="169">
        <v>0</v>
      </c>
      <c r="K7" s="169">
        <v>0.5</v>
      </c>
      <c r="L7" s="169">
        <v>1.5</v>
      </c>
      <c r="M7" s="169">
        <v>4</v>
      </c>
      <c r="N7" s="169">
        <v>1</v>
      </c>
      <c r="O7" s="169">
        <v>2</v>
      </c>
      <c r="P7" s="169">
        <v>1</v>
      </c>
      <c r="Q7" s="169">
        <v>1</v>
      </c>
      <c r="R7" s="169">
        <v>1.5</v>
      </c>
      <c r="S7" s="169">
        <v>2</v>
      </c>
      <c r="T7" s="169">
        <v>0.5</v>
      </c>
      <c r="U7" s="169">
        <v>1</v>
      </c>
      <c r="W7" s="44">
        <f t="shared" si="0"/>
        <v>28</v>
      </c>
    </row>
    <row r="8" spans="1:23" s="41" customFormat="1" ht="20.399999999999999" customHeight="1" x14ac:dyDescent="0.3">
      <c r="A8" s="39" t="s">
        <v>85</v>
      </c>
      <c r="B8" s="169">
        <v>1.5</v>
      </c>
      <c r="C8" s="169">
        <v>1.5</v>
      </c>
      <c r="D8" s="169">
        <v>1.5</v>
      </c>
      <c r="E8" s="169">
        <v>1.5</v>
      </c>
      <c r="F8" s="169">
        <v>1</v>
      </c>
      <c r="G8" s="169">
        <v>1.5</v>
      </c>
      <c r="H8" s="169">
        <v>1</v>
      </c>
      <c r="I8" s="169">
        <v>1</v>
      </c>
      <c r="J8" s="169">
        <v>0</v>
      </c>
      <c r="K8" s="169">
        <v>1</v>
      </c>
      <c r="L8" s="169">
        <v>2.5</v>
      </c>
      <c r="M8" s="169">
        <v>0.5</v>
      </c>
      <c r="N8" s="169">
        <v>0.5</v>
      </c>
      <c r="O8" s="169">
        <v>1.5</v>
      </c>
      <c r="P8" s="169">
        <v>1.5</v>
      </c>
      <c r="Q8" s="169">
        <v>0.5</v>
      </c>
      <c r="R8" s="169">
        <v>2</v>
      </c>
      <c r="S8" s="169">
        <v>2</v>
      </c>
      <c r="T8" s="169">
        <v>0</v>
      </c>
      <c r="U8" s="169">
        <v>2.5</v>
      </c>
      <c r="W8" s="44">
        <f t="shared" si="0"/>
        <v>25</v>
      </c>
    </row>
    <row r="9" spans="1:23" s="41" customFormat="1" ht="20.399999999999999" customHeight="1" x14ac:dyDescent="0.3">
      <c r="A9" s="39" t="s">
        <v>86</v>
      </c>
      <c r="B9" s="169">
        <v>1</v>
      </c>
      <c r="C9" s="169">
        <v>1.5</v>
      </c>
      <c r="D9" s="169">
        <v>1</v>
      </c>
      <c r="E9" s="169">
        <v>2</v>
      </c>
      <c r="F9" s="169">
        <v>0.5</v>
      </c>
      <c r="G9" s="169">
        <v>1.5</v>
      </c>
      <c r="H9" s="169">
        <v>2</v>
      </c>
      <c r="I9" s="169">
        <v>1.5</v>
      </c>
      <c r="J9" s="169">
        <v>1</v>
      </c>
      <c r="K9" s="169">
        <v>3.5</v>
      </c>
      <c r="L9" s="169">
        <v>0.5</v>
      </c>
      <c r="M9" s="169">
        <v>0.5</v>
      </c>
      <c r="N9" s="169">
        <v>1</v>
      </c>
      <c r="O9" s="169">
        <v>4</v>
      </c>
      <c r="P9" s="169">
        <v>1</v>
      </c>
      <c r="Q9" s="169">
        <v>3.5</v>
      </c>
      <c r="R9" s="169">
        <v>2</v>
      </c>
      <c r="S9" s="169">
        <v>3</v>
      </c>
      <c r="T9" s="169">
        <v>0</v>
      </c>
      <c r="U9" s="169">
        <v>2</v>
      </c>
      <c r="W9" s="44">
        <f t="shared" si="0"/>
        <v>33</v>
      </c>
    </row>
    <row r="10" spans="1:23" s="41" customFormat="1" ht="20.399999999999999" customHeight="1" x14ac:dyDescent="0.3">
      <c r="A10" s="39" t="s">
        <v>87</v>
      </c>
      <c r="B10" s="169">
        <v>1</v>
      </c>
      <c r="C10" s="169">
        <v>1</v>
      </c>
      <c r="D10" s="169">
        <v>1</v>
      </c>
      <c r="E10" s="169">
        <v>1</v>
      </c>
      <c r="F10" s="169">
        <v>0.5</v>
      </c>
      <c r="G10" s="169">
        <v>0.5</v>
      </c>
      <c r="H10" s="169">
        <v>0.5</v>
      </c>
      <c r="I10" s="169">
        <v>0.5</v>
      </c>
      <c r="J10" s="169">
        <v>0</v>
      </c>
      <c r="K10" s="169">
        <v>0</v>
      </c>
      <c r="L10" s="169">
        <v>0.5</v>
      </c>
      <c r="M10" s="169">
        <v>1</v>
      </c>
      <c r="N10" s="169">
        <v>0.5</v>
      </c>
      <c r="O10" s="169">
        <v>2</v>
      </c>
      <c r="P10" s="169">
        <v>1</v>
      </c>
      <c r="Q10" s="169">
        <v>0</v>
      </c>
      <c r="R10" s="169">
        <v>0.5</v>
      </c>
      <c r="S10" s="169">
        <v>0.5</v>
      </c>
      <c r="T10" s="169">
        <v>0</v>
      </c>
      <c r="U10" s="169">
        <v>4</v>
      </c>
      <c r="W10" s="44">
        <f t="shared" si="0"/>
        <v>16</v>
      </c>
    </row>
    <row r="11" spans="1:23" s="41" customFormat="1" ht="20.399999999999999" customHeight="1" x14ac:dyDescent="0.3">
      <c r="A11" s="39" t="s">
        <v>88</v>
      </c>
      <c r="B11" s="169">
        <v>3</v>
      </c>
      <c r="C11" s="169">
        <v>3</v>
      </c>
      <c r="D11" s="169">
        <v>1</v>
      </c>
      <c r="E11" s="169">
        <v>1.5</v>
      </c>
      <c r="F11" s="169">
        <v>2</v>
      </c>
      <c r="G11" s="169">
        <v>2</v>
      </c>
      <c r="H11" s="169">
        <v>1.5</v>
      </c>
      <c r="I11" s="169">
        <v>3.5</v>
      </c>
      <c r="J11" s="169">
        <v>0.5</v>
      </c>
      <c r="K11" s="169">
        <v>2</v>
      </c>
      <c r="L11" s="169">
        <v>2</v>
      </c>
      <c r="M11" s="169">
        <v>1.5</v>
      </c>
      <c r="N11" s="169">
        <v>2</v>
      </c>
      <c r="O11" s="169">
        <v>1</v>
      </c>
      <c r="P11" s="169">
        <v>0.5</v>
      </c>
      <c r="Q11" s="169">
        <v>0</v>
      </c>
      <c r="R11" s="169">
        <v>2.5</v>
      </c>
      <c r="S11" s="169">
        <v>2.5</v>
      </c>
      <c r="T11" s="169">
        <v>0</v>
      </c>
      <c r="U11" s="169">
        <v>2</v>
      </c>
      <c r="W11" s="44">
        <f t="shared" si="0"/>
        <v>34</v>
      </c>
    </row>
    <row r="12" spans="1:23" s="41" customFormat="1" ht="20.399999999999999" customHeight="1" x14ac:dyDescent="0.3">
      <c r="A12" s="39" t="s">
        <v>89</v>
      </c>
      <c r="B12" s="169">
        <v>3.5</v>
      </c>
      <c r="C12" s="169">
        <v>2</v>
      </c>
      <c r="D12" s="169">
        <v>1</v>
      </c>
      <c r="E12" s="169">
        <v>1.5</v>
      </c>
      <c r="F12" s="169">
        <v>1.5</v>
      </c>
      <c r="G12" s="169">
        <v>2</v>
      </c>
      <c r="H12" s="169">
        <v>4</v>
      </c>
      <c r="I12" s="169">
        <v>3</v>
      </c>
      <c r="J12" s="169">
        <v>1</v>
      </c>
      <c r="K12" s="169">
        <v>2</v>
      </c>
      <c r="L12" s="169">
        <v>1</v>
      </c>
      <c r="M12" s="169">
        <v>1.5</v>
      </c>
      <c r="N12" s="169">
        <v>4</v>
      </c>
      <c r="O12" s="169">
        <v>0</v>
      </c>
      <c r="P12" s="169">
        <v>0</v>
      </c>
      <c r="Q12" s="169">
        <v>0</v>
      </c>
      <c r="R12" s="169">
        <v>1</v>
      </c>
      <c r="S12" s="169">
        <v>2</v>
      </c>
      <c r="T12" s="169">
        <v>0</v>
      </c>
      <c r="U12" s="169">
        <v>0</v>
      </c>
      <c r="W12" s="44">
        <f t="shared" si="0"/>
        <v>31</v>
      </c>
    </row>
    <row r="13" spans="1:23" s="41" customFormat="1" ht="20.399999999999999" customHeight="1" x14ac:dyDescent="0.3">
      <c r="A13" s="39" t="s">
        <v>90</v>
      </c>
      <c r="B13" s="169">
        <v>1.5</v>
      </c>
      <c r="C13" s="169">
        <v>1</v>
      </c>
      <c r="D13" s="169">
        <v>1</v>
      </c>
      <c r="E13" s="169">
        <v>1</v>
      </c>
      <c r="F13" s="169">
        <v>1</v>
      </c>
      <c r="G13" s="169">
        <v>1.5</v>
      </c>
      <c r="H13" s="169">
        <v>2</v>
      </c>
      <c r="I13" s="169">
        <v>2</v>
      </c>
      <c r="J13" s="169">
        <v>4</v>
      </c>
      <c r="K13" s="169">
        <v>1</v>
      </c>
      <c r="L13" s="169">
        <v>0</v>
      </c>
      <c r="M13" s="169">
        <v>0</v>
      </c>
      <c r="N13" s="169">
        <v>1</v>
      </c>
      <c r="O13" s="169">
        <v>0</v>
      </c>
      <c r="P13" s="169">
        <v>3</v>
      </c>
      <c r="Q13" s="169">
        <v>0</v>
      </c>
      <c r="R13" s="169">
        <v>0.5</v>
      </c>
      <c r="S13" s="169">
        <v>0.5</v>
      </c>
      <c r="T13" s="169">
        <v>1.5</v>
      </c>
      <c r="U13" s="169">
        <v>1</v>
      </c>
      <c r="W13" s="44">
        <f t="shared" si="0"/>
        <v>23.5</v>
      </c>
    </row>
    <row r="14" spans="1:23" s="41" customFormat="1" ht="20.399999999999999" customHeight="1" x14ac:dyDescent="0.3">
      <c r="A14" s="39" t="s">
        <v>91</v>
      </c>
      <c r="B14" s="169">
        <v>2.5</v>
      </c>
      <c r="C14" s="169">
        <v>2</v>
      </c>
      <c r="D14" s="169">
        <v>1</v>
      </c>
      <c r="E14" s="169">
        <v>2.5</v>
      </c>
      <c r="F14" s="169">
        <v>1.5</v>
      </c>
      <c r="G14" s="169">
        <v>1</v>
      </c>
      <c r="H14" s="169">
        <v>2.5</v>
      </c>
      <c r="I14" s="169">
        <v>2</v>
      </c>
      <c r="J14" s="169">
        <v>1.5</v>
      </c>
      <c r="K14" s="169">
        <v>1</v>
      </c>
      <c r="L14" s="169">
        <v>3</v>
      </c>
      <c r="M14" s="169">
        <v>1</v>
      </c>
      <c r="N14" s="169">
        <v>0.5</v>
      </c>
      <c r="O14" s="169">
        <v>1</v>
      </c>
      <c r="P14" s="169">
        <v>4</v>
      </c>
      <c r="Q14" s="169">
        <v>1</v>
      </c>
      <c r="R14" s="169">
        <v>3</v>
      </c>
      <c r="S14" s="169">
        <v>3.5</v>
      </c>
      <c r="T14" s="169">
        <v>0</v>
      </c>
      <c r="U14" s="169">
        <v>0.5</v>
      </c>
      <c r="W14" s="44">
        <f t="shared" si="0"/>
        <v>35</v>
      </c>
    </row>
    <row r="15" spans="1:23" s="41" customFormat="1" ht="20.399999999999999" customHeight="1" x14ac:dyDescent="0.3">
      <c r="A15" s="39" t="s">
        <v>92</v>
      </c>
      <c r="B15" s="169">
        <v>2</v>
      </c>
      <c r="C15" s="169">
        <v>1.5</v>
      </c>
      <c r="D15" s="169">
        <v>2</v>
      </c>
      <c r="E15" s="169">
        <v>4</v>
      </c>
      <c r="F15" s="169">
        <v>1</v>
      </c>
      <c r="G15" s="169">
        <v>2.5</v>
      </c>
      <c r="H15" s="169">
        <v>1.5</v>
      </c>
      <c r="I15" s="169">
        <v>2</v>
      </c>
      <c r="J15" s="169">
        <v>0.5</v>
      </c>
      <c r="K15" s="169">
        <v>1</v>
      </c>
      <c r="L15" s="169">
        <v>0</v>
      </c>
      <c r="M15" s="169">
        <v>0</v>
      </c>
      <c r="N15" s="169">
        <v>1</v>
      </c>
      <c r="O15" s="169">
        <v>0</v>
      </c>
      <c r="P15" s="169">
        <v>0</v>
      </c>
      <c r="Q15" s="169">
        <v>0</v>
      </c>
      <c r="R15" s="169">
        <v>1</v>
      </c>
      <c r="S15" s="169">
        <v>1.5</v>
      </c>
      <c r="T15" s="169">
        <v>0</v>
      </c>
      <c r="U15" s="169">
        <v>0</v>
      </c>
      <c r="W15" s="44">
        <f t="shared" si="0"/>
        <v>21.5</v>
      </c>
    </row>
    <row r="16" spans="1:23" s="41" customFormat="1" ht="20.399999999999999" customHeight="1" x14ac:dyDescent="0.3">
      <c r="A16" s="39" t="s">
        <v>8</v>
      </c>
      <c r="B16" s="169">
        <v>1</v>
      </c>
      <c r="C16" s="169">
        <v>1</v>
      </c>
      <c r="D16" s="169">
        <v>2</v>
      </c>
      <c r="E16" s="169">
        <v>4</v>
      </c>
      <c r="F16" s="169">
        <v>1.5</v>
      </c>
      <c r="G16" s="169">
        <v>1.5</v>
      </c>
      <c r="H16" s="169">
        <v>1.5</v>
      </c>
      <c r="I16" s="169">
        <v>0</v>
      </c>
      <c r="J16" s="169">
        <v>1.5</v>
      </c>
      <c r="K16" s="169">
        <v>1</v>
      </c>
      <c r="L16" s="169">
        <v>0</v>
      </c>
      <c r="M16" s="169">
        <v>0</v>
      </c>
      <c r="N16" s="169">
        <v>1</v>
      </c>
      <c r="O16" s="169">
        <v>0</v>
      </c>
      <c r="P16" s="169">
        <v>0</v>
      </c>
      <c r="Q16" s="169">
        <v>0</v>
      </c>
      <c r="R16" s="169">
        <v>0.5</v>
      </c>
      <c r="S16" s="169">
        <v>2</v>
      </c>
      <c r="T16" s="169">
        <v>1</v>
      </c>
      <c r="U16" s="169">
        <v>0</v>
      </c>
      <c r="W16" s="44">
        <f t="shared" si="0"/>
        <v>19.5</v>
      </c>
    </row>
    <row r="17" spans="1:23" s="41" customFormat="1" ht="20.399999999999999" customHeight="1" x14ac:dyDescent="0.3">
      <c r="A17" s="39" t="s">
        <v>9</v>
      </c>
      <c r="B17" s="169">
        <v>1</v>
      </c>
      <c r="C17" s="169">
        <v>1</v>
      </c>
      <c r="D17" s="169">
        <v>3</v>
      </c>
      <c r="E17" s="169">
        <v>1.5</v>
      </c>
      <c r="F17" s="169">
        <v>1</v>
      </c>
      <c r="G17" s="169">
        <v>3</v>
      </c>
      <c r="H17" s="169">
        <v>0</v>
      </c>
      <c r="I17" s="169">
        <v>0</v>
      </c>
      <c r="J17" s="169">
        <v>0</v>
      </c>
      <c r="K17" s="169">
        <v>2</v>
      </c>
      <c r="L17" s="169">
        <v>0</v>
      </c>
      <c r="M17" s="169">
        <v>0</v>
      </c>
      <c r="N17" s="169">
        <v>0</v>
      </c>
      <c r="O17" s="169">
        <v>0.5</v>
      </c>
      <c r="P17" s="169">
        <v>0.5</v>
      </c>
      <c r="Q17" s="169">
        <v>3</v>
      </c>
      <c r="R17" s="169">
        <v>2</v>
      </c>
      <c r="S17" s="169">
        <v>2</v>
      </c>
      <c r="T17" s="169">
        <v>0</v>
      </c>
      <c r="U17" s="169">
        <v>1</v>
      </c>
      <c r="W17" s="44">
        <f t="shared" si="0"/>
        <v>21.5</v>
      </c>
    </row>
    <row r="18" spans="1:23" s="41" customFormat="1" ht="20.399999999999999" customHeight="1" x14ac:dyDescent="0.3">
      <c r="A18" s="39" t="s">
        <v>10</v>
      </c>
      <c r="B18" s="169">
        <v>1</v>
      </c>
      <c r="C18" s="169">
        <v>0.5</v>
      </c>
      <c r="D18" s="169">
        <v>2.5</v>
      </c>
      <c r="E18" s="169">
        <v>1.5</v>
      </c>
      <c r="F18" s="169">
        <v>2</v>
      </c>
      <c r="G18" s="169">
        <v>2</v>
      </c>
      <c r="H18" s="169">
        <v>1</v>
      </c>
      <c r="I18" s="169">
        <v>1</v>
      </c>
      <c r="J18" s="169">
        <v>0.5</v>
      </c>
      <c r="K18" s="169">
        <v>1</v>
      </c>
      <c r="L18" s="169">
        <v>1</v>
      </c>
      <c r="M18" s="169">
        <v>1</v>
      </c>
      <c r="N18" s="169">
        <v>1</v>
      </c>
      <c r="O18" s="169">
        <v>1</v>
      </c>
      <c r="P18" s="169">
        <v>1</v>
      </c>
      <c r="Q18" s="169">
        <v>2</v>
      </c>
      <c r="R18" s="169">
        <v>1</v>
      </c>
      <c r="S18" s="169">
        <v>1.5</v>
      </c>
      <c r="T18" s="169">
        <v>2.5</v>
      </c>
      <c r="U18" s="169">
        <v>1</v>
      </c>
      <c r="W18" s="44">
        <f t="shared" si="0"/>
        <v>26</v>
      </c>
    </row>
    <row r="19" spans="1:23" s="41" customFormat="1" ht="20.399999999999999" customHeight="1" x14ac:dyDescent="0.3">
      <c r="A19" s="39" t="s">
        <v>11</v>
      </c>
      <c r="B19" s="169">
        <v>0</v>
      </c>
      <c r="C19" s="169">
        <v>0</v>
      </c>
      <c r="D19" s="169">
        <v>3.5</v>
      </c>
      <c r="E19" s="169">
        <v>1</v>
      </c>
      <c r="F19" s="169">
        <v>2</v>
      </c>
      <c r="G19" s="169">
        <v>1</v>
      </c>
      <c r="H19" s="169">
        <v>0</v>
      </c>
      <c r="I19" s="169">
        <v>1</v>
      </c>
      <c r="J19" s="169">
        <v>0</v>
      </c>
      <c r="K19" s="169">
        <v>0.5</v>
      </c>
      <c r="L19" s="169">
        <v>0</v>
      </c>
      <c r="M19" s="169">
        <v>0</v>
      </c>
      <c r="N19" s="169">
        <v>0</v>
      </c>
      <c r="O19" s="169">
        <v>0</v>
      </c>
      <c r="P19" s="169">
        <v>0</v>
      </c>
      <c r="Q19" s="169">
        <v>1.5</v>
      </c>
      <c r="R19" s="169">
        <v>2</v>
      </c>
      <c r="S19" s="169">
        <v>1</v>
      </c>
      <c r="T19" s="169">
        <v>2</v>
      </c>
      <c r="U19" s="169">
        <v>1</v>
      </c>
      <c r="W19" s="44">
        <f t="shared" si="0"/>
        <v>16.5</v>
      </c>
    </row>
    <row r="20" spans="1:23" s="41" customFormat="1" ht="20.399999999999999" customHeight="1" x14ac:dyDescent="0.3">
      <c r="A20" s="39" t="s">
        <v>12</v>
      </c>
      <c r="B20" s="169">
        <v>1</v>
      </c>
      <c r="C20" s="169">
        <v>1.5</v>
      </c>
      <c r="D20" s="169">
        <v>3</v>
      </c>
      <c r="E20" s="169">
        <v>1</v>
      </c>
      <c r="F20" s="169">
        <v>2.5</v>
      </c>
      <c r="G20" s="169">
        <v>1.5</v>
      </c>
      <c r="H20" s="169">
        <v>1</v>
      </c>
      <c r="I20" s="169">
        <v>1.5</v>
      </c>
      <c r="J20" s="169">
        <v>0</v>
      </c>
      <c r="K20" s="169">
        <v>1.5</v>
      </c>
      <c r="L20" s="169">
        <v>0</v>
      </c>
      <c r="M20" s="169">
        <v>0</v>
      </c>
      <c r="N20" s="169">
        <v>0.5</v>
      </c>
      <c r="O20" s="169">
        <v>2.5</v>
      </c>
      <c r="P20" s="169">
        <v>0.5</v>
      </c>
      <c r="Q20" s="169">
        <v>4</v>
      </c>
      <c r="R20" s="169">
        <v>2.5</v>
      </c>
      <c r="S20" s="169">
        <v>2</v>
      </c>
      <c r="T20" s="169">
        <v>3</v>
      </c>
      <c r="U20" s="169">
        <v>0.5</v>
      </c>
      <c r="W20" s="44">
        <f t="shared" si="0"/>
        <v>30</v>
      </c>
    </row>
    <row r="21" spans="1:23" s="41" customFormat="1" ht="20.399999999999999" customHeight="1" x14ac:dyDescent="0.3">
      <c r="A21" s="38" t="s">
        <v>93</v>
      </c>
      <c r="B21" s="169">
        <v>0</v>
      </c>
      <c r="C21" s="169">
        <v>1</v>
      </c>
      <c r="D21" s="169">
        <v>1.5</v>
      </c>
      <c r="E21" s="169">
        <v>0</v>
      </c>
      <c r="F21" s="169">
        <v>0</v>
      </c>
      <c r="G21" s="169">
        <v>0</v>
      </c>
      <c r="H21" s="169">
        <v>0</v>
      </c>
      <c r="I21" s="169">
        <v>3</v>
      </c>
      <c r="J21" s="169">
        <v>1</v>
      </c>
      <c r="K21" s="169">
        <v>3.5</v>
      </c>
      <c r="L21" s="169">
        <v>0</v>
      </c>
      <c r="M21" s="169">
        <v>0</v>
      </c>
      <c r="N21" s="169">
        <v>1.5</v>
      </c>
      <c r="O21" s="169">
        <v>0.5</v>
      </c>
      <c r="P21" s="169">
        <v>1</v>
      </c>
      <c r="Q21" s="169">
        <v>0</v>
      </c>
      <c r="R21" s="169">
        <v>1.5</v>
      </c>
      <c r="S21" s="169">
        <v>2</v>
      </c>
      <c r="T21" s="169">
        <v>0</v>
      </c>
      <c r="U21" s="169">
        <v>1</v>
      </c>
      <c r="W21" s="44">
        <f t="shared" si="0"/>
        <v>17.5</v>
      </c>
    </row>
    <row r="22" spans="1:23" s="41" customFormat="1" ht="20.399999999999999" customHeight="1" x14ac:dyDescent="0.3">
      <c r="A22" s="38" t="s">
        <v>94</v>
      </c>
      <c r="B22" s="169">
        <v>0</v>
      </c>
      <c r="C22" s="169">
        <v>3</v>
      </c>
      <c r="D22" s="169">
        <v>0</v>
      </c>
      <c r="E22" s="169">
        <v>0</v>
      </c>
      <c r="F22" s="169">
        <v>0.5</v>
      </c>
      <c r="G22" s="169">
        <v>2</v>
      </c>
      <c r="H22" s="169">
        <v>0</v>
      </c>
      <c r="I22" s="169">
        <v>2</v>
      </c>
      <c r="J22" s="169">
        <v>0</v>
      </c>
      <c r="K22" s="169">
        <v>3.5</v>
      </c>
      <c r="L22" s="169">
        <v>0</v>
      </c>
      <c r="M22" s="169">
        <v>1</v>
      </c>
      <c r="N22" s="169">
        <v>1</v>
      </c>
      <c r="O22" s="169">
        <v>2</v>
      </c>
      <c r="P22" s="169">
        <v>2</v>
      </c>
      <c r="Q22" s="169">
        <v>1.5</v>
      </c>
      <c r="R22" s="169">
        <v>2.5</v>
      </c>
      <c r="S22" s="169">
        <v>3</v>
      </c>
      <c r="T22" s="169">
        <v>0.5</v>
      </c>
      <c r="U22" s="169">
        <v>1</v>
      </c>
      <c r="W22" s="44">
        <f t="shared" si="0"/>
        <v>25.5</v>
      </c>
    </row>
    <row r="23" spans="1:23" s="41" customFormat="1" ht="20.399999999999999" customHeight="1" x14ac:dyDescent="0.3">
      <c r="A23" s="38" t="s">
        <v>95</v>
      </c>
      <c r="B23" s="169">
        <v>1</v>
      </c>
      <c r="C23" s="169">
        <v>2</v>
      </c>
      <c r="D23" s="169">
        <v>2</v>
      </c>
      <c r="E23" s="169">
        <v>0</v>
      </c>
      <c r="F23" s="169">
        <v>0</v>
      </c>
      <c r="G23" s="169">
        <v>2</v>
      </c>
      <c r="H23" s="169">
        <v>0</v>
      </c>
      <c r="I23" s="169">
        <v>1</v>
      </c>
      <c r="J23" s="169">
        <v>0</v>
      </c>
      <c r="K23" s="169">
        <v>3</v>
      </c>
      <c r="L23" s="169">
        <v>0</v>
      </c>
      <c r="M23" s="169">
        <v>0.5</v>
      </c>
      <c r="N23" s="169">
        <v>1</v>
      </c>
      <c r="O23" s="169">
        <v>1</v>
      </c>
      <c r="P23" s="169">
        <v>1</v>
      </c>
      <c r="Q23" s="169">
        <v>0.5</v>
      </c>
      <c r="R23" s="169">
        <v>2</v>
      </c>
      <c r="S23" s="169">
        <v>2</v>
      </c>
      <c r="T23" s="169">
        <v>1</v>
      </c>
      <c r="U23" s="169">
        <v>0.5</v>
      </c>
      <c r="W23" s="44">
        <f t="shared" si="0"/>
        <v>20.5</v>
      </c>
    </row>
    <row r="24" spans="1:23" s="41" customFormat="1" ht="20.399999999999999" customHeight="1" x14ac:dyDescent="0.3">
      <c r="A24" s="38" t="s">
        <v>96</v>
      </c>
      <c r="B24" s="169">
        <v>0.5</v>
      </c>
      <c r="C24" s="169">
        <v>0</v>
      </c>
      <c r="D24" s="169">
        <v>2</v>
      </c>
      <c r="E24" s="169">
        <v>3</v>
      </c>
      <c r="F24" s="169">
        <v>0</v>
      </c>
      <c r="G24" s="169">
        <v>2</v>
      </c>
      <c r="H24" s="169">
        <v>0</v>
      </c>
      <c r="I24" s="169">
        <v>0</v>
      </c>
      <c r="J24" s="169">
        <v>0</v>
      </c>
      <c r="K24" s="169">
        <v>0</v>
      </c>
      <c r="L24" s="169">
        <v>0</v>
      </c>
      <c r="M24" s="169">
        <v>0</v>
      </c>
      <c r="N24" s="169">
        <v>0.5</v>
      </c>
      <c r="O24" s="169">
        <v>0</v>
      </c>
      <c r="P24" s="169">
        <v>0</v>
      </c>
      <c r="Q24" s="169">
        <v>1</v>
      </c>
      <c r="R24" s="169">
        <v>1</v>
      </c>
      <c r="S24" s="169">
        <v>1</v>
      </c>
      <c r="T24" s="169">
        <v>0</v>
      </c>
      <c r="U24" s="169">
        <v>0.5</v>
      </c>
      <c r="W24" s="44">
        <f t="shared" si="0"/>
        <v>11.5</v>
      </c>
    </row>
    <row r="25" spans="1:23" s="41" customFormat="1" ht="20.399999999999999" customHeight="1" x14ac:dyDescent="0.3">
      <c r="A25" s="38" t="s">
        <v>97</v>
      </c>
      <c r="B25" s="169">
        <v>1</v>
      </c>
      <c r="C25" s="169">
        <v>3</v>
      </c>
      <c r="D25" s="169">
        <v>0</v>
      </c>
      <c r="E25" s="169">
        <v>0</v>
      </c>
      <c r="F25" s="169">
        <v>0</v>
      </c>
      <c r="G25" s="169">
        <v>0</v>
      </c>
      <c r="H25" s="169">
        <v>0</v>
      </c>
      <c r="I25" s="169">
        <v>0.5</v>
      </c>
      <c r="J25" s="169">
        <v>0</v>
      </c>
      <c r="K25" s="169">
        <v>3</v>
      </c>
      <c r="L25" s="169">
        <v>1</v>
      </c>
      <c r="M25" s="169">
        <v>0</v>
      </c>
      <c r="N25" s="169">
        <v>0</v>
      </c>
      <c r="O25" s="169">
        <v>0.5</v>
      </c>
      <c r="P25" s="169">
        <v>2</v>
      </c>
      <c r="Q25" s="169">
        <v>0</v>
      </c>
      <c r="R25" s="169">
        <v>0.5</v>
      </c>
      <c r="S25" s="169">
        <v>1.5</v>
      </c>
      <c r="T25" s="169">
        <v>0</v>
      </c>
      <c r="U25" s="169">
        <v>1</v>
      </c>
      <c r="W25" s="44">
        <f t="shared" si="0"/>
        <v>14</v>
      </c>
    </row>
    <row r="26" spans="1:23" s="41" customFormat="1" ht="20.399999999999999" customHeight="1" x14ac:dyDescent="0.3">
      <c r="A26" s="38" t="s">
        <v>98</v>
      </c>
      <c r="B26" s="169">
        <v>0</v>
      </c>
      <c r="C26" s="169">
        <v>0</v>
      </c>
      <c r="D26" s="169">
        <v>2.5</v>
      </c>
      <c r="E26" s="169">
        <v>3</v>
      </c>
      <c r="F26" s="169">
        <v>0.5</v>
      </c>
      <c r="G26" s="169">
        <v>1.5</v>
      </c>
      <c r="H26" s="169">
        <v>0</v>
      </c>
      <c r="I26" s="169">
        <v>1</v>
      </c>
      <c r="J26" s="169">
        <v>0</v>
      </c>
      <c r="K26" s="169">
        <v>1.5</v>
      </c>
      <c r="L26" s="169">
        <v>0</v>
      </c>
      <c r="M26" s="169">
        <v>1</v>
      </c>
      <c r="N26" s="169">
        <v>0.5</v>
      </c>
      <c r="O26" s="169">
        <v>1</v>
      </c>
      <c r="P26" s="169">
        <v>0.5</v>
      </c>
      <c r="Q26" s="169">
        <v>2</v>
      </c>
      <c r="R26" s="169">
        <v>2</v>
      </c>
      <c r="S26" s="169">
        <v>2</v>
      </c>
      <c r="T26" s="169">
        <v>1</v>
      </c>
      <c r="U26" s="169">
        <v>1</v>
      </c>
      <c r="W26" s="44">
        <f t="shared" si="0"/>
        <v>21</v>
      </c>
    </row>
    <row r="27" spans="1:23" s="41" customFormat="1" ht="20.399999999999999" customHeight="1" x14ac:dyDescent="0.3">
      <c r="A27" s="38" t="s">
        <v>99</v>
      </c>
      <c r="B27" s="169">
        <v>0</v>
      </c>
      <c r="C27" s="169">
        <v>1</v>
      </c>
      <c r="D27" s="169">
        <v>2</v>
      </c>
      <c r="E27" s="169">
        <v>2</v>
      </c>
      <c r="F27" s="169">
        <v>0.5</v>
      </c>
      <c r="G27" s="169">
        <v>1.5</v>
      </c>
      <c r="H27" s="169">
        <v>0</v>
      </c>
      <c r="I27" s="169">
        <v>0.5</v>
      </c>
      <c r="J27" s="169">
        <v>0</v>
      </c>
      <c r="K27" s="169">
        <v>2</v>
      </c>
      <c r="L27" s="169">
        <v>0</v>
      </c>
      <c r="M27" s="169">
        <v>1</v>
      </c>
      <c r="N27" s="169">
        <v>0</v>
      </c>
      <c r="O27" s="169">
        <v>1</v>
      </c>
      <c r="P27" s="169">
        <v>0.5</v>
      </c>
      <c r="Q27" s="169">
        <v>2</v>
      </c>
      <c r="R27" s="169">
        <v>2</v>
      </c>
      <c r="S27" s="169">
        <v>2</v>
      </c>
      <c r="T27" s="169">
        <v>0</v>
      </c>
      <c r="U27" s="169">
        <v>1</v>
      </c>
      <c r="W27" s="44">
        <f t="shared" si="0"/>
        <v>19</v>
      </c>
    </row>
    <row r="28" spans="1:23" s="41" customFormat="1" ht="20.399999999999999" customHeight="1" x14ac:dyDescent="0.3">
      <c r="A28" s="38" t="s">
        <v>100</v>
      </c>
      <c r="B28" s="169">
        <v>0</v>
      </c>
      <c r="C28" s="169">
        <v>0</v>
      </c>
      <c r="D28" s="169">
        <v>0</v>
      </c>
      <c r="E28" s="169">
        <v>1.5</v>
      </c>
      <c r="F28" s="169">
        <v>0.5</v>
      </c>
      <c r="G28" s="169">
        <v>0.5</v>
      </c>
      <c r="H28" s="169">
        <v>0</v>
      </c>
      <c r="I28" s="169">
        <v>1</v>
      </c>
      <c r="J28" s="169">
        <v>2</v>
      </c>
      <c r="K28" s="169">
        <v>0.5</v>
      </c>
      <c r="L28" s="169">
        <v>0</v>
      </c>
      <c r="M28" s="169">
        <v>0.5</v>
      </c>
      <c r="N28" s="169">
        <v>0</v>
      </c>
      <c r="O28" s="169">
        <v>1</v>
      </c>
      <c r="P28" s="169">
        <v>3</v>
      </c>
      <c r="Q28" s="169">
        <v>2</v>
      </c>
      <c r="R28" s="169">
        <v>1</v>
      </c>
      <c r="S28" s="169">
        <v>1.5</v>
      </c>
      <c r="T28" s="169">
        <v>0</v>
      </c>
      <c r="U28" s="169">
        <v>0.5</v>
      </c>
      <c r="W28" s="44">
        <f t="shared" si="0"/>
        <v>15.5</v>
      </c>
    </row>
    <row r="29" spans="1:23" s="41" customFormat="1" ht="20.399999999999999" customHeight="1" x14ac:dyDescent="0.3">
      <c r="A29" s="38" t="s">
        <v>101</v>
      </c>
      <c r="B29" s="169">
        <v>0.5</v>
      </c>
      <c r="C29" s="169">
        <v>0.5</v>
      </c>
      <c r="D29" s="169">
        <v>1</v>
      </c>
      <c r="E29" s="169">
        <v>0</v>
      </c>
      <c r="F29" s="169">
        <v>0</v>
      </c>
      <c r="G29" s="169">
        <v>0</v>
      </c>
      <c r="H29" s="169">
        <v>2</v>
      </c>
      <c r="I29" s="169">
        <v>2</v>
      </c>
      <c r="J29" s="169">
        <v>0</v>
      </c>
      <c r="K29" s="169">
        <v>0</v>
      </c>
      <c r="L29" s="169">
        <v>0</v>
      </c>
      <c r="M29" s="169">
        <v>0</v>
      </c>
      <c r="N29" s="169">
        <v>2</v>
      </c>
      <c r="O29" s="169">
        <v>1</v>
      </c>
      <c r="P29" s="169">
        <v>0</v>
      </c>
      <c r="Q29" s="169">
        <v>0</v>
      </c>
      <c r="R29" s="169">
        <v>1</v>
      </c>
      <c r="S29" s="169">
        <v>1.5</v>
      </c>
      <c r="T29" s="169">
        <v>0</v>
      </c>
      <c r="U29" s="169">
        <v>0</v>
      </c>
      <c r="W29" s="44">
        <f t="shared" si="0"/>
        <v>11.5</v>
      </c>
    </row>
    <row r="30" spans="1:23" s="41" customFormat="1" ht="20.399999999999999" customHeight="1" x14ac:dyDescent="0.3">
      <c r="A30" s="38" t="s">
        <v>13</v>
      </c>
      <c r="B30" s="169">
        <v>0</v>
      </c>
      <c r="C30" s="169">
        <v>0</v>
      </c>
      <c r="D30" s="169">
        <v>2.5</v>
      </c>
      <c r="E30" s="169">
        <v>2</v>
      </c>
      <c r="F30" s="169">
        <v>0.5</v>
      </c>
      <c r="G30" s="169">
        <v>0</v>
      </c>
      <c r="H30" s="169">
        <v>0</v>
      </c>
      <c r="I30" s="169">
        <v>0.5</v>
      </c>
      <c r="J30" s="169">
        <v>0</v>
      </c>
      <c r="K30" s="169">
        <v>0</v>
      </c>
      <c r="L30" s="169">
        <v>0</v>
      </c>
      <c r="M30" s="169">
        <v>0</v>
      </c>
      <c r="N30" s="169">
        <v>1</v>
      </c>
      <c r="O30" s="169">
        <v>1.5</v>
      </c>
      <c r="P30" s="169">
        <v>0</v>
      </c>
      <c r="Q30" s="169">
        <v>1.5</v>
      </c>
      <c r="R30" s="169">
        <v>1</v>
      </c>
      <c r="S30" s="169">
        <v>2</v>
      </c>
      <c r="T30" s="169">
        <v>0</v>
      </c>
      <c r="U30" s="169">
        <v>0</v>
      </c>
      <c r="W30" s="44">
        <f t="shared" si="0"/>
        <v>12.5</v>
      </c>
    </row>
    <row r="31" spans="1:23" s="41" customFormat="1" ht="20.399999999999999" customHeight="1" x14ac:dyDescent="0.3">
      <c r="A31" s="38" t="s">
        <v>14</v>
      </c>
      <c r="B31" s="169">
        <v>1</v>
      </c>
      <c r="C31" s="169">
        <v>2</v>
      </c>
      <c r="D31" s="169">
        <v>2.5</v>
      </c>
      <c r="E31" s="169">
        <v>0</v>
      </c>
      <c r="F31" s="169">
        <v>0</v>
      </c>
      <c r="G31" s="169">
        <v>0</v>
      </c>
      <c r="H31" s="169">
        <v>2</v>
      </c>
      <c r="I31" s="169">
        <v>3</v>
      </c>
      <c r="J31" s="169">
        <v>1</v>
      </c>
      <c r="K31" s="169">
        <v>4</v>
      </c>
      <c r="L31" s="169">
        <v>0</v>
      </c>
      <c r="M31" s="169">
        <v>0</v>
      </c>
      <c r="N31" s="169">
        <v>1.5</v>
      </c>
      <c r="O31" s="169">
        <v>2</v>
      </c>
      <c r="P31" s="169">
        <v>0.5</v>
      </c>
      <c r="Q31" s="169">
        <v>0</v>
      </c>
      <c r="R31" s="169">
        <v>1</v>
      </c>
      <c r="S31" s="169">
        <v>1.5</v>
      </c>
      <c r="T31" s="169">
        <v>0</v>
      </c>
      <c r="U31" s="169">
        <v>0.5</v>
      </c>
      <c r="W31" s="44">
        <f t="shared" si="0"/>
        <v>22.5</v>
      </c>
    </row>
    <row r="32" spans="1:23" s="41" customFormat="1" ht="20.399999999999999" customHeight="1" x14ac:dyDescent="0.3">
      <c r="A32" s="39" t="s">
        <v>102</v>
      </c>
      <c r="B32" s="169">
        <v>0</v>
      </c>
      <c r="C32" s="169">
        <v>0</v>
      </c>
      <c r="D32" s="169">
        <v>2.5</v>
      </c>
      <c r="E32" s="169">
        <v>2</v>
      </c>
      <c r="F32" s="169">
        <v>1</v>
      </c>
      <c r="G32" s="169">
        <v>2</v>
      </c>
      <c r="H32" s="169">
        <v>0</v>
      </c>
      <c r="I32" s="169">
        <v>0.5</v>
      </c>
      <c r="J32" s="169">
        <v>0</v>
      </c>
      <c r="K32" s="169">
        <v>0</v>
      </c>
      <c r="L32" s="169">
        <v>0</v>
      </c>
      <c r="M32" s="169">
        <v>0</v>
      </c>
      <c r="N32" s="169">
        <v>1</v>
      </c>
      <c r="O32" s="169">
        <v>0</v>
      </c>
      <c r="P32" s="169">
        <v>0</v>
      </c>
      <c r="Q32" s="169">
        <v>1.5</v>
      </c>
      <c r="R32" s="169">
        <v>1</v>
      </c>
      <c r="S32" s="169">
        <v>2</v>
      </c>
      <c r="T32" s="169">
        <v>0</v>
      </c>
      <c r="U32" s="169">
        <v>0</v>
      </c>
      <c r="W32" s="44">
        <f t="shared" si="0"/>
        <v>13.5</v>
      </c>
    </row>
    <row r="33" spans="1:23" s="41" customFormat="1" ht="20.399999999999999" customHeight="1" x14ac:dyDescent="0.3">
      <c r="A33" s="39" t="s">
        <v>103</v>
      </c>
      <c r="B33" s="169">
        <v>1</v>
      </c>
      <c r="C33" s="169">
        <v>1</v>
      </c>
      <c r="D33" s="169">
        <v>4</v>
      </c>
      <c r="E33" s="169">
        <v>3</v>
      </c>
      <c r="F33" s="169">
        <v>1</v>
      </c>
      <c r="G33" s="169">
        <v>2.5</v>
      </c>
      <c r="H33" s="169">
        <v>0</v>
      </c>
      <c r="I33" s="169">
        <v>0</v>
      </c>
      <c r="J33" s="169">
        <v>0</v>
      </c>
      <c r="K33" s="169">
        <v>0</v>
      </c>
      <c r="L33" s="169">
        <v>0</v>
      </c>
      <c r="M33" s="169">
        <v>0</v>
      </c>
      <c r="N33" s="169">
        <v>1</v>
      </c>
      <c r="O33" s="169">
        <v>0</v>
      </c>
      <c r="P33" s="169">
        <v>0</v>
      </c>
      <c r="Q33" s="169">
        <v>1</v>
      </c>
      <c r="R33" s="169">
        <v>1</v>
      </c>
      <c r="S33" s="169">
        <v>1</v>
      </c>
      <c r="T33" s="169">
        <v>0</v>
      </c>
      <c r="U33" s="169">
        <v>0</v>
      </c>
      <c r="W33" s="44">
        <f t="shared" si="0"/>
        <v>16.5</v>
      </c>
    </row>
    <row r="34" spans="1:23" s="41" customFormat="1" ht="20.399999999999999" customHeight="1" x14ac:dyDescent="0.3">
      <c r="A34" s="39" t="s">
        <v>104</v>
      </c>
      <c r="B34" s="169">
        <v>0</v>
      </c>
      <c r="C34" s="169">
        <v>1</v>
      </c>
      <c r="D34" s="169">
        <v>3</v>
      </c>
      <c r="E34" s="169">
        <v>3</v>
      </c>
      <c r="F34" s="169">
        <v>0</v>
      </c>
      <c r="G34" s="169">
        <v>3</v>
      </c>
      <c r="H34" s="169">
        <v>0</v>
      </c>
      <c r="I34" s="169">
        <v>0</v>
      </c>
      <c r="J34" s="169">
        <v>0</v>
      </c>
      <c r="K34" s="169">
        <v>0</v>
      </c>
      <c r="L34" s="169">
        <v>0</v>
      </c>
      <c r="M34" s="169">
        <v>0</v>
      </c>
      <c r="N34" s="169">
        <v>0</v>
      </c>
      <c r="O34" s="169">
        <v>1</v>
      </c>
      <c r="P34" s="169">
        <v>1.5</v>
      </c>
      <c r="Q34" s="169">
        <v>1</v>
      </c>
      <c r="R34" s="169">
        <v>1</v>
      </c>
      <c r="S34" s="169">
        <v>1</v>
      </c>
      <c r="T34" s="169">
        <v>0.5</v>
      </c>
      <c r="U34" s="169">
        <v>0</v>
      </c>
      <c r="W34" s="44">
        <f t="shared" si="0"/>
        <v>16</v>
      </c>
    </row>
    <row r="35" spans="1:23" s="41" customFormat="1" ht="20.399999999999999" customHeight="1" x14ac:dyDescent="0.3">
      <c r="A35" s="39" t="s">
        <v>105</v>
      </c>
      <c r="B35" s="169">
        <v>0</v>
      </c>
      <c r="C35" s="169">
        <v>0</v>
      </c>
      <c r="D35" s="169">
        <v>3</v>
      </c>
      <c r="E35" s="169">
        <v>1</v>
      </c>
      <c r="F35" s="169">
        <v>2</v>
      </c>
      <c r="G35" s="169">
        <v>0</v>
      </c>
      <c r="H35" s="169">
        <v>0</v>
      </c>
      <c r="I35" s="169">
        <v>0</v>
      </c>
      <c r="J35" s="169">
        <v>0</v>
      </c>
      <c r="K35" s="169">
        <v>0</v>
      </c>
      <c r="L35" s="169">
        <v>0</v>
      </c>
      <c r="M35" s="169">
        <v>0</v>
      </c>
      <c r="N35" s="169">
        <v>0</v>
      </c>
      <c r="O35" s="169">
        <v>0</v>
      </c>
      <c r="P35" s="169">
        <v>0</v>
      </c>
      <c r="Q35" s="169">
        <v>1.5</v>
      </c>
      <c r="R35" s="169">
        <v>1</v>
      </c>
      <c r="S35" s="169">
        <v>2</v>
      </c>
      <c r="T35" s="169">
        <v>0</v>
      </c>
      <c r="U35" s="169">
        <v>0</v>
      </c>
      <c r="W35" s="44">
        <f t="shared" si="0"/>
        <v>10.5</v>
      </c>
    </row>
    <row r="36" spans="1:23" s="41" customFormat="1" ht="20.399999999999999" customHeight="1" x14ac:dyDescent="0.3">
      <c r="A36" s="39" t="s">
        <v>106</v>
      </c>
      <c r="B36" s="169">
        <v>0</v>
      </c>
      <c r="C36" s="169">
        <v>0</v>
      </c>
      <c r="D36" s="169">
        <v>4</v>
      </c>
      <c r="E36" s="169">
        <v>2</v>
      </c>
      <c r="F36" s="169">
        <v>2</v>
      </c>
      <c r="G36" s="169">
        <v>0</v>
      </c>
      <c r="H36" s="169">
        <v>0</v>
      </c>
      <c r="I36" s="169">
        <v>0</v>
      </c>
      <c r="J36" s="169">
        <v>0</v>
      </c>
      <c r="K36" s="169">
        <v>0</v>
      </c>
      <c r="L36" s="169">
        <v>0</v>
      </c>
      <c r="M36" s="169">
        <v>0</v>
      </c>
      <c r="N36" s="169">
        <v>0</v>
      </c>
      <c r="O36" s="169">
        <v>0</v>
      </c>
      <c r="P36" s="169">
        <v>0</v>
      </c>
      <c r="Q36" s="169">
        <v>1.5</v>
      </c>
      <c r="R36" s="169">
        <v>1</v>
      </c>
      <c r="S36" s="169">
        <v>2</v>
      </c>
      <c r="T36" s="169">
        <v>2</v>
      </c>
      <c r="U36" s="169">
        <v>0</v>
      </c>
      <c r="W36" s="44">
        <f t="shared" si="0"/>
        <v>14.5</v>
      </c>
    </row>
    <row r="37" spans="1:23" s="41" customFormat="1" ht="20.399999999999999" customHeight="1" x14ac:dyDescent="0.3">
      <c r="A37" s="39" t="s">
        <v>107</v>
      </c>
      <c r="B37" s="169">
        <v>0</v>
      </c>
      <c r="C37" s="169">
        <v>1</v>
      </c>
      <c r="D37" s="169">
        <v>0.5</v>
      </c>
      <c r="E37" s="169">
        <v>0</v>
      </c>
      <c r="F37" s="169">
        <v>3</v>
      </c>
      <c r="G37" s="169">
        <v>0.5</v>
      </c>
      <c r="H37" s="169">
        <v>0</v>
      </c>
      <c r="I37" s="169">
        <v>0</v>
      </c>
      <c r="J37" s="169">
        <v>0</v>
      </c>
      <c r="K37" s="169">
        <v>1</v>
      </c>
      <c r="L37" s="169">
        <v>0</v>
      </c>
      <c r="M37" s="169">
        <v>0</v>
      </c>
      <c r="N37" s="169">
        <v>0</v>
      </c>
      <c r="O37" s="169">
        <v>0</v>
      </c>
      <c r="P37" s="169">
        <v>1.5</v>
      </c>
      <c r="Q37" s="169">
        <v>2.5</v>
      </c>
      <c r="R37" s="169">
        <v>1.5</v>
      </c>
      <c r="S37" s="169">
        <v>1</v>
      </c>
      <c r="T37" s="169">
        <v>2</v>
      </c>
      <c r="U37" s="169">
        <v>0</v>
      </c>
      <c r="W37" s="44">
        <f t="shared" si="0"/>
        <v>14.5</v>
      </c>
    </row>
    <row r="38" spans="1:23" s="41" customFormat="1" ht="20.399999999999999" customHeight="1" x14ac:dyDescent="0.3">
      <c r="A38" s="38" t="s">
        <v>108</v>
      </c>
      <c r="B38" s="169">
        <v>1</v>
      </c>
      <c r="C38" s="169">
        <v>1.5</v>
      </c>
      <c r="D38" s="169">
        <v>2</v>
      </c>
      <c r="E38" s="169">
        <v>2</v>
      </c>
      <c r="F38" s="169">
        <v>2.5</v>
      </c>
      <c r="G38" s="169">
        <v>3</v>
      </c>
      <c r="H38" s="169">
        <v>1</v>
      </c>
      <c r="I38" s="169">
        <v>2</v>
      </c>
      <c r="J38" s="169">
        <v>1.5</v>
      </c>
      <c r="K38" s="169">
        <v>1</v>
      </c>
      <c r="L38" s="169">
        <v>1</v>
      </c>
      <c r="M38" s="169">
        <v>1</v>
      </c>
      <c r="N38" s="169">
        <v>2</v>
      </c>
      <c r="O38" s="169">
        <v>1</v>
      </c>
      <c r="P38" s="169">
        <v>1</v>
      </c>
      <c r="Q38" s="169">
        <v>1</v>
      </c>
      <c r="R38" s="169">
        <v>1.5</v>
      </c>
      <c r="S38" s="169">
        <v>1</v>
      </c>
      <c r="T38" s="169">
        <v>2.5</v>
      </c>
      <c r="U38" s="169">
        <v>1</v>
      </c>
      <c r="W38" s="44">
        <f t="shared" si="0"/>
        <v>30.5</v>
      </c>
    </row>
    <row r="39" spans="1:23" s="41" customFormat="1" ht="20.399999999999999" customHeight="1" x14ac:dyDescent="0.3">
      <c r="A39" s="38" t="s">
        <v>109</v>
      </c>
      <c r="B39" s="169">
        <v>0</v>
      </c>
      <c r="C39" s="169">
        <v>0</v>
      </c>
      <c r="D39" s="169">
        <v>2</v>
      </c>
      <c r="E39" s="169">
        <v>2</v>
      </c>
      <c r="F39" s="169">
        <v>2.5</v>
      </c>
      <c r="G39" s="169">
        <v>2</v>
      </c>
      <c r="H39" s="169">
        <v>2</v>
      </c>
      <c r="I39" s="169">
        <v>0</v>
      </c>
      <c r="J39" s="169">
        <v>0.5</v>
      </c>
      <c r="K39" s="169">
        <v>2</v>
      </c>
      <c r="L39" s="169">
        <v>1</v>
      </c>
      <c r="M39" s="169">
        <v>1</v>
      </c>
      <c r="N39" s="169">
        <v>1.5</v>
      </c>
      <c r="O39" s="169">
        <v>1</v>
      </c>
      <c r="P39" s="169">
        <v>0</v>
      </c>
      <c r="Q39" s="169">
        <v>2</v>
      </c>
      <c r="R39" s="169">
        <v>1</v>
      </c>
      <c r="S39" s="169">
        <v>1</v>
      </c>
      <c r="T39" s="169">
        <v>2.5</v>
      </c>
      <c r="U39" s="169">
        <v>0</v>
      </c>
      <c r="W39" s="44">
        <f t="shared" si="0"/>
        <v>24</v>
      </c>
    </row>
    <row r="40" spans="1:23" s="41" customFormat="1" ht="20.399999999999999" customHeight="1" x14ac:dyDescent="0.3">
      <c r="A40" s="38" t="s">
        <v>110</v>
      </c>
      <c r="B40" s="169">
        <v>0</v>
      </c>
      <c r="C40" s="169">
        <v>0</v>
      </c>
      <c r="D40" s="169">
        <v>2</v>
      </c>
      <c r="E40" s="169">
        <v>2</v>
      </c>
      <c r="F40" s="169">
        <v>4</v>
      </c>
      <c r="G40" s="169">
        <v>0.5</v>
      </c>
      <c r="H40" s="169">
        <v>0</v>
      </c>
      <c r="I40" s="169">
        <v>0</v>
      </c>
      <c r="J40" s="169">
        <v>0</v>
      </c>
      <c r="K40" s="169">
        <v>0</v>
      </c>
      <c r="L40" s="169">
        <v>0</v>
      </c>
      <c r="M40" s="169">
        <v>0</v>
      </c>
      <c r="N40" s="169">
        <v>0</v>
      </c>
      <c r="O40" s="169">
        <v>0</v>
      </c>
      <c r="P40" s="169">
        <v>0</v>
      </c>
      <c r="Q40" s="169">
        <v>2</v>
      </c>
      <c r="R40" s="169">
        <v>0</v>
      </c>
      <c r="S40" s="169">
        <v>0</v>
      </c>
      <c r="T40" s="169">
        <v>4</v>
      </c>
      <c r="U40" s="169">
        <v>0</v>
      </c>
      <c r="W40" s="44">
        <f t="shared" si="0"/>
        <v>14.5</v>
      </c>
    </row>
    <row r="41" spans="1:23" s="41" customFormat="1" ht="20.399999999999999" customHeight="1" x14ac:dyDescent="0.3">
      <c r="A41" s="38" t="s">
        <v>111</v>
      </c>
      <c r="B41" s="169">
        <v>1</v>
      </c>
      <c r="C41" s="169">
        <v>1</v>
      </c>
      <c r="D41" s="169">
        <v>3</v>
      </c>
      <c r="E41" s="169">
        <v>1.5</v>
      </c>
      <c r="F41" s="169">
        <v>3</v>
      </c>
      <c r="G41" s="169">
        <v>4</v>
      </c>
      <c r="H41" s="169">
        <v>2</v>
      </c>
      <c r="I41" s="169">
        <v>1</v>
      </c>
      <c r="J41" s="169">
        <v>1</v>
      </c>
      <c r="K41" s="169">
        <v>0.5</v>
      </c>
      <c r="L41" s="169">
        <v>1</v>
      </c>
      <c r="M41" s="169">
        <v>1</v>
      </c>
      <c r="N41" s="169">
        <v>1.5</v>
      </c>
      <c r="O41" s="169">
        <v>0</v>
      </c>
      <c r="P41" s="169">
        <v>1</v>
      </c>
      <c r="Q41" s="169">
        <v>1</v>
      </c>
      <c r="R41" s="169">
        <v>1</v>
      </c>
      <c r="S41" s="169">
        <v>1</v>
      </c>
      <c r="T41" s="169">
        <v>2.5</v>
      </c>
      <c r="U41" s="169">
        <v>1</v>
      </c>
      <c r="W41" s="44">
        <f t="shared" si="0"/>
        <v>29</v>
      </c>
    </row>
    <row r="43" spans="1:23" x14ac:dyDescent="0.3">
      <c r="P43"/>
    </row>
    <row r="44" spans="1:23" x14ac:dyDescent="0.3">
      <c r="P44"/>
    </row>
    <row r="45" spans="1:23" x14ac:dyDescent="0.3">
      <c r="P45"/>
    </row>
    <row r="46" spans="1:23" x14ac:dyDescent="0.3">
      <c r="P46"/>
    </row>
    <row r="47" spans="1:23" x14ac:dyDescent="0.3">
      <c r="P47"/>
    </row>
    <row r="48" spans="1:23" x14ac:dyDescent="0.3">
      <c r="P48"/>
    </row>
    <row r="49" spans="16:16" x14ac:dyDescent="0.3">
      <c r="P49"/>
    </row>
    <row r="50" spans="16:16" x14ac:dyDescent="0.3">
      <c r="P50"/>
    </row>
  </sheetData>
  <autoFilter ref="A1:W41" xr:uid="{0B322626-26AE-44DB-900C-74E51DB74767}"/>
  <conditionalFormatting sqref="B2:U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58F4-5661-4991-8E36-427CDD731BAC}">
  <sheetPr>
    <tabColor theme="9" tint="-0.499984740745262"/>
    <pageSetUpPr fitToPage="1"/>
  </sheetPr>
  <dimension ref="A1:U69"/>
  <sheetViews>
    <sheetView showGridLines="0" zoomScale="85" zoomScaleNormal="85" workbookViewId="0">
      <pane ySplit="2" topLeftCell="A42" activePane="bottomLeft" state="frozen"/>
      <selection activeCell="A9" sqref="A9:B9"/>
      <selection pane="bottomLeft" activeCell="A9" sqref="A9:B9"/>
    </sheetView>
  </sheetViews>
  <sheetFormatPr defaultRowHeight="14.4" x14ac:dyDescent="0.3"/>
  <cols>
    <col min="1" max="1" width="12.77734375" customWidth="1"/>
    <col min="2" max="2" width="8.44140625" customWidth="1"/>
    <col min="3" max="3" width="11.109375" customWidth="1"/>
    <col min="4" max="4" width="12.109375" customWidth="1"/>
    <col min="5" max="5" width="21.5546875" customWidth="1"/>
    <col min="6" max="6" width="24.77734375" customWidth="1"/>
    <col min="7" max="7" width="19.109375" customWidth="1"/>
    <col min="8" max="8" width="17.5546875" customWidth="1"/>
  </cols>
  <sheetData>
    <row r="1" spans="1:14" s="19" customFormat="1" ht="36" customHeight="1" x14ac:dyDescent="0.3">
      <c r="A1" s="209" t="s">
        <v>329</v>
      </c>
      <c r="B1" s="210"/>
      <c r="C1" s="210"/>
      <c r="D1" s="210"/>
      <c r="E1" s="210"/>
      <c r="F1" s="210"/>
      <c r="G1" s="209" t="s">
        <v>329</v>
      </c>
      <c r="H1" s="210"/>
      <c r="I1" s="210"/>
      <c r="J1" s="210"/>
      <c r="K1" s="210"/>
      <c r="L1" s="210"/>
      <c r="M1" s="210"/>
      <c r="N1" s="210"/>
    </row>
    <row r="2" spans="1:14" ht="11.1" customHeight="1" x14ac:dyDescent="0.3"/>
    <row r="3" spans="1:14" s="19" customFormat="1" ht="21" customHeight="1" x14ac:dyDescent="0.3">
      <c r="A3" s="207" t="s">
        <v>328</v>
      </c>
      <c r="B3" s="207"/>
      <c r="C3" s="207"/>
      <c r="D3" s="207"/>
      <c r="E3" s="207"/>
      <c r="F3" s="207"/>
      <c r="G3" s="207" t="s">
        <v>328</v>
      </c>
      <c r="H3" s="207"/>
      <c r="I3" s="207"/>
      <c r="J3" s="207"/>
      <c r="K3" s="207"/>
      <c r="L3" s="207"/>
      <c r="M3" s="207"/>
      <c r="N3" s="207"/>
    </row>
    <row r="4" spans="1:14" ht="6.9" customHeight="1" x14ac:dyDescent="0.3"/>
    <row r="5" spans="1:14" s="32" customFormat="1" ht="19.5" customHeight="1" x14ac:dyDescent="0.3">
      <c r="F5"/>
      <c r="G5"/>
      <c r="H5"/>
    </row>
    <row r="6" spans="1:14" s="63" customFormat="1" ht="21" customHeight="1" x14ac:dyDescent="0.3">
      <c r="A6" s="118" t="s">
        <v>167</v>
      </c>
      <c r="B6" s="237" t="s">
        <v>177</v>
      </c>
      <c r="C6" s="237"/>
      <c r="D6" s="122" t="s">
        <v>148</v>
      </c>
      <c r="E6" s="119"/>
      <c r="H6" s="241" t="s">
        <v>236</v>
      </c>
      <c r="I6" s="241"/>
      <c r="J6" s="241"/>
      <c r="K6" s="120"/>
      <c r="L6" s="120"/>
      <c r="M6" s="120"/>
      <c r="N6" s="120"/>
    </row>
    <row r="7" spans="1:14" ht="21" customHeight="1" x14ac:dyDescent="0.3">
      <c r="A7" s="125" t="s">
        <v>161</v>
      </c>
      <c r="B7" s="238">
        <v>0.75</v>
      </c>
      <c r="C7" s="239"/>
      <c r="D7" s="126">
        <v>0.33</v>
      </c>
      <c r="E7" s="25"/>
    </row>
    <row r="8" spans="1:14" ht="21" customHeight="1" x14ac:dyDescent="0.3">
      <c r="A8" s="125" t="s">
        <v>162</v>
      </c>
      <c r="B8" s="240">
        <v>0.25</v>
      </c>
      <c r="C8" s="239"/>
      <c r="D8" s="127">
        <v>0.67</v>
      </c>
      <c r="E8" s="25"/>
    </row>
    <row r="9" spans="1:14" s="33" customFormat="1" ht="15.6" x14ac:dyDescent="0.3">
      <c r="A9"/>
      <c r="B9"/>
      <c r="C9"/>
      <c r="D9"/>
      <c r="E9"/>
      <c r="F9" s="26"/>
      <c r="G9" s="26"/>
      <c r="H9"/>
      <c r="I9"/>
      <c r="J9"/>
      <c r="K9"/>
      <c r="L9"/>
      <c r="M9"/>
      <c r="N9"/>
    </row>
    <row r="10" spans="1:14" s="33" customFormat="1" ht="17.100000000000001" customHeight="1" x14ac:dyDescent="0.3">
      <c r="A10" s="123" t="s">
        <v>168</v>
      </c>
      <c r="B10" s="87"/>
    </row>
    <row r="11" spans="1:14" s="33" customFormat="1" ht="17.100000000000001" customHeight="1" x14ac:dyDescent="0.3">
      <c r="A11" s="123" t="s">
        <v>46</v>
      </c>
      <c r="B11" s="87"/>
    </row>
    <row r="12" spans="1:14" ht="17.100000000000001" customHeight="1" x14ac:dyDescent="0.3">
      <c r="A12" s="123" t="s">
        <v>169</v>
      </c>
      <c r="B12" s="87">
        <v>1</v>
      </c>
      <c r="C12" s="33"/>
      <c r="D12" s="33"/>
      <c r="E12" s="33"/>
      <c r="H12" s="33"/>
      <c r="I12" s="33"/>
      <c r="J12" s="33"/>
      <c r="K12" s="33"/>
      <c r="L12" s="33"/>
      <c r="M12" s="33"/>
      <c r="N12" s="33"/>
    </row>
    <row r="13" spans="1:14" ht="17.100000000000001" customHeight="1" x14ac:dyDescent="0.3"/>
    <row r="14" spans="1:14" ht="24.6" customHeight="1" x14ac:dyDescent="0.3"/>
    <row r="15" spans="1:14" ht="24.6" customHeight="1" x14ac:dyDescent="0.3"/>
    <row r="16" spans="1:14" ht="24.6" customHeight="1" x14ac:dyDescent="0.3"/>
    <row r="17" spans="1:21" ht="24.6" customHeight="1" x14ac:dyDescent="0.3"/>
    <row r="18" spans="1:21" ht="24.6" customHeight="1" x14ac:dyDescent="0.3"/>
    <row r="19" spans="1:21" ht="24.6" customHeight="1" x14ac:dyDescent="0.3"/>
    <row r="20" spans="1:21" ht="24.6" customHeight="1" x14ac:dyDescent="0.3"/>
    <row r="21" spans="1:21" ht="24.6" customHeight="1" x14ac:dyDescent="0.3"/>
    <row r="22" spans="1:21" ht="24.6" customHeight="1" x14ac:dyDescent="0.3"/>
    <row r="23" spans="1:21" ht="137.4" customHeight="1" x14ac:dyDescent="0.3"/>
    <row r="24" spans="1:21" ht="9" customHeight="1" x14ac:dyDescent="0.3"/>
    <row r="25" spans="1:21" ht="9" customHeight="1" x14ac:dyDescent="0.3"/>
    <row r="26" spans="1:21" s="32" customFormat="1" ht="24.6" customHeight="1" x14ac:dyDescent="0.3">
      <c r="A26" s="212" t="s">
        <v>288</v>
      </c>
      <c r="B26" s="212"/>
      <c r="C26" s="212"/>
      <c r="D26" s="212"/>
      <c r="E26" s="212"/>
      <c r="F26" s="212"/>
      <c r="G26" s="212" t="s">
        <v>288</v>
      </c>
      <c r="H26" s="212"/>
      <c r="I26" s="212"/>
      <c r="J26" s="212"/>
      <c r="K26" s="212"/>
      <c r="L26" s="212"/>
      <c r="M26" s="212"/>
      <c r="N26" s="212"/>
      <c r="O26"/>
      <c r="P26"/>
      <c r="Q26"/>
      <c r="R26"/>
      <c r="S26"/>
      <c r="T26"/>
      <c r="U26"/>
    </row>
    <row r="27" spans="1:21" ht="8.4" customHeight="1" x14ac:dyDescent="0.3"/>
    <row r="28" spans="1:21" s="34" customFormat="1" ht="33.6" customHeight="1" x14ac:dyDescent="0.3">
      <c r="A28" s="229" t="s">
        <v>286</v>
      </c>
      <c r="B28" s="230"/>
      <c r="C28" s="230"/>
      <c r="D28" s="230"/>
      <c r="E28"/>
      <c r="F28"/>
      <c r="G28"/>
      <c r="H28"/>
    </row>
    <row r="29" spans="1:21" s="58" customFormat="1" ht="41.4" x14ac:dyDescent="0.3">
      <c r="A29" s="94" t="s">
        <v>202</v>
      </c>
      <c r="B29" s="95" t="s">
        <v>50</v>
      </c>
      <c r="C29" s="95" t="s">
        <v>197</v>
      </c>
      <c r="D29" s="95" t="s">
        <v>198</v>
      </c>
      <c r="E29"/>
      <c r="F29"/>
      <c r="G29"/>
      <c r="H29"/>
      <c r="I29" s="34"/>
      <c r="J29" s="34"/>
      <c r="K29" s="34"/>
      <c r="L29" s="34"/>
      <c r="M29" s="34"/>
      <c r="N29" s="34"/>
    </row>
    <row r="30" spans="1:21" x14ac:dyDescent="0.3">
      <c r="A30" s="27" t="s">
        <v>79</v>
      </c>
      <c r="B30" s="128">
        <f t="array" ref="B30:B69">MMULT(DF5map!B2:C41,'DF5'!B7:B8)</f>
        <v>2.5</v>
      </c>
      <c r="C30" s="128">
        <f t="array" ref="C30:C69">MMULT(DF5map!B2:C41,'DF5'!D7:D8)</f>
        <v>1.6600000000000001</v>
      </c>
      <c r="D30" s="129">
        <f t="shared" ref="D30:D69" si="0">IFERROR(MROUND((100*B30/C30),5)-100,0)</f>
        <v>50</v>
      </c>
    </row>
    <row r="31" spans="1:21" x14ac:dyDescent="0.3">
      <c r="A31" s="27" t="s">
        <v>80</v>
      </c>
      <c r="B31" s="128">
        <v>1</v>
      </c>
      <c r="C31" s="128">
        <v>1</v>
      </c>
      <c r="D31" s="129">
        <f t="shared" si="0"/>
        <v>0</v>
      </c>
      <c r="J31" s="1"/>
    </row>
    <row r="32" spans="1:21" x14ac:dyDescent="0.3">
      <c r="A32" s="27" t="s">
        <v>81</v>
      </c>
      <c r="B32" s="128">
        <v>3.25</v>
      </c>
      <c r="C32" s="128">
        <v>1.9900000000000002</v>
      </c>
      <c r="D32" s="129">
        <f t="shared" si="0"/>
        <v>65</v>
      </c>
    </row>
    <row r="33" spans="1:4" x14ac:dyDescent="0.3">
      <c r="A33" s="27" t="s">
        <v>82</v>
      </c>
      <c r="B33" s="128">
        <v>1</v>
      </c>
      <c r="C33" s="128">
        <v>1</v>
      </c>
      <c r="D33" s="129">
        <f t="shared" si="0"/>
        <v>0</v>
      </c>
    </row>
    <row r="34" spans="1:4" x14ac:dyDescent="0.3">
      <c r="A34" s="27" t="s">
        <v>83</v>
      </c>
      <c r="B34" s="128">
        <v>1.75</v>
      </c>
      <c r="C34" s="128">
        <v>1.33</v>
      </c>
      <c r="D34" s="129">
        <f t="shared" si="0"/>
        <v>30</v>
      </c>
    </row>
    <row r="35" spans="1:4" x14ac:dyDescent="0.3">
      <c r="A35" s="28" t="s">
        <v>84</v>
      </c>
      <c r="B35" s="128">
        <v>2.5</v>
      </c>
      <c r="C35" s="128">
        <v>1.6600000000000001</v>
      </c>
      <c r="D35" s="129">
        <f t="shared" si="0"/>
        <v>50</v>
      </c>
    </row>
    <row r="36" spans="1:4" x14ac:dyDescent="0.3">
      <c r="A36" s="28" t="s">
        <v>85</v>
      </c>
      <c r="B36" s="128">
        <v>1</v>
      </c>
      <c r="C36" s="128">
        <v>1</v>
      </c>
      <c r="D36" s="129">
        <f t="shared" si="0"/>
        <v>0</v>
      </c>
    </row>
    <row r="37" spans="1:4" x14ac:dyDescent="0.3">
      <c r="A37" s="28" t="s">
        <v>86</v>
      </c>
      <c r="B37" s="128">
        <v>2.5</v>
      </c>
      <c r="C37" s="128">
        <v>1.6600000000000001</v>
      </c>
      <c r="D37" s="129">
        <f t="shared" si="0"/>
        <v>50</v>
      </c>
    </row>
    <row r="38" spans="1:4" x14ac:dyDescent="0.3">
      <c r="A38" s="28" t="s">
        <v>87</v>
      </c>
      <c r="B38" s="128">
        <v>1</v>
      </c>
      <c r="C38" s="128">
        <v>1</v>
      </c>
      <c r="D38" s="129">
        <f t="shared" si="0"/>
        <v>0</v>
      </c>
    </row>
    <row r="39" spans="1:4" x14ac:dyDescent="0.3">
      <c r="A39" s="28" t="s">
        <v>88</v>
      </c>
      <c r="B39" s="128">
        <v>1</v>
      </c>
      <c r="C39" s="128">
        <v>1</v>
      </c>
      <c r="D39" s="129">
        <f t="shared" si="0"/>
        <v>0</v>
      </c>
    </row>
    <row r="40" spans="1:4" x14ac:dyDescent="0.3">
      <c r="A40" s="28" t="s">
        <v>89</v>
      </c>
      <c r="B40" s="128">
        <v>1</v>
      </c>
      <c r="C40" s="128">
        <v>1</v>
      </c>
      <c r="D40" s="129">
        <f t="shared" si="0"/>
        <v>0</v>
      </c>
    </row>
    <row r="41" spans="1:4" x14ac:dyDescent="0.3">
      <c r="A41" s="28" t="s">
        <v>90</v>
      </c>
      <c r="B41" s="128">
        <v>1.75</v>
      </c>
      <c r="C41" s="128">
        <v>1.33</v>
      </c>
      <c r="D41" s="129">
        <f t="shared" si="0"/>
        <v>30</v>
      </c>
    </row>
    <row r="42" spans="1:4" x14ac:dyDescent="0.3">
      <c r="A42" s="28" t="s">
        <v>91</v>
      </c>
      <c r="B42" s="128">
        <v>1</v>
      </c>
      <c r="C42" s="128">
        <v>1</v>
      </c>
      <c r="D42" s="129">
        <f t="shared" si="0"/>
        <v>0</v>
      </c>
    </row>
    <row r="43" spans="1:4" x14ac:dyDescent="0.3">
      <c r="A43" s="28" t="s">
        <v>92</v>
      </c>
      <c r="B43" s="128">
        <v>1.75</v>
      </c>
      <c r="C43" s="128">
        <v>1.33</v>
      </c>
      <c r="D43" s="129">
        <f t="shared" si="0"/>
        <v>30</v>
      </c>
    </row>
    <row r="44" spans="1:4" x14ac:dyDescent="0.3">
      <c r="A44" s="28" t="s">
        <v>8</v>
      </c>
      <c r="B44" s="128">
        <v>2.5</v>
      </c>
      <c r="C44" s="128">
        <v>1.6600000000000001</v>
      </c>
      <c r="D44" s="129">
        <f t="shared" si="0"/>
        <v>50</v>
      </c>
    </row>
    <row r="45" spans="1:4" x14ac:dyDescent="0.3">
      <c r="A45" s="28" t="s">
        <v>9</v>
      </c>
      <c r="B45" s="128">
        <v>1.75</v>
      </c>
      <c r="C45" s="128">
        <v>1.33</v>
      </c>
      <c r="D45" s="129">
        <f t="shared" si="0"/>
        <v>30</v>
      </c>
    </row>
    <row r="46" spans="1:4" x14ac:dyDescent="0.3">
      <c r="A46" s="28" t="s">
        <v>10</v>
      </c>
      <c r="B46" s="128">
        <v>3.25</v>
      </c>
      <c r="C46" s="128">
        <v>1.9900000000000002</v>
      </c>
      <c r="D46" s="129">
        <f t="shared" si="0"/>
        <v>65</v>
      </c>
    </row>
    <row r="47" spans="1:4" x14ac:dyDescent="0.3">
      <c r="A47" s="28" t="s">
        <v>11</v>
      </c>
      <c r="B47" s="128">
        <v>3.25</v>
      </c>
      <c r="C47" s="128">
        <v>1.9900000000000002</v>
      </c>
      <c r="D47" s="129">
        <f t="shared" si="0"/>
        <v>65</v>
      </c>
    </row>
    <row r="48" spans="1:4" x14ac:dyDescent="0.3">
      <c r="A48" s="28" t="s">
        <v>12</v>
      </c>
      <c r="B48" s="128">
        <v>2.5</v>
      </c>
      <c r="C48" s="128">
        <v>1.6600000000000001</v>
      </c>
      <c r="D48" s="129">
        <f t="shared" si="0"/>
        <v>50</v>
      </c>
    </row>
    <row r="49" spans="1:4" x14ac:dyDescent="0.3">
      <c r="A49" s="27" t="s">
        <v>235</v>
      </c>
      <c r="B49" s="128">
        <v>1</v>
      </c>
      <c r="C49" s="128">
        <v>1</v>
      </c>
      <c r="D49" s="129">
        <f t="shared" si="0"/>
        <v>0</v>
      </c>
    </row>
    <row r="50" spans="1:4" x14ac:dyDescent="0.3">
      <c r="A50" s="27" t="s">
        <v>94</v>
      </c>
      <c r="B50" s="128">
        <v>1</v>
      </c>
      <c r="C50" s="128">
        <v>1</v>
      </c>
      <c r="D50" s="129">
        <f t="shared" si="0"/>
        <v>0</v>
      </c>
    </row>
    <row r="51" spans="1:4" x14ac:dyDescent="0.3">
      <c r="A51" s="27" t="s">
        <v>95</v>
      </c>
      <c r="B51" s="128">
        <v>1</v>
      </c>
      <c r="C51" s="128">
        <v>1</v>
      </c>
      <c r="D51" s="129">
        <f t="shared" si="0"/>
        <v>0</v>
      </c>
    </row>
    <row r="52" spans="1:4" x14ac:dyDescent="0.3">
      <c r="A52" s="27" t="s">
        <v>96</v>
      </c>
      <c r="B52" s="128">
        <v>1.75</v>
      </c>
      <c r="C52" s="128">
        <v>1.33</v>
      </c>
      <c r="D52" s="129">
        <f t="shared" si="0"/>
        <v>30</v>
      </c>
    </row>
    <row r="53" spans="1:4" x14ac:dyDescent="0.3">
      <c r="A53" s="27" t="s">
        <v>97</v>
      </c>
      <c r="B53" s="128">
        <v>1</v>
      </c>
      <c r="C53" s="128">
        <v>1</v>
      </c>
      <c r="D53" s="129">
        <f t="shared" si="0"/>
        <v>0</v>
      </c>
    </row>
    <row r="54" spans="1:4" x14ac:dyDescent="0.3">
      <c r="A54" s="27" t="s">
        <v>98</v>
      </c>
      <c r="B54" s="128">
        <v>2.5</v>
      </c>
      <c r="C54" s="128">
        <v>1.6600000000000001</v>
      </c>
      <c r="D54" s="129">
        <f t="shared" si="0"/>
        <v>50</v>
      </c>
    </row>
    <row r="55" spans="1:4" x14ac:dyDescent="0.3">
      <c r="A55" s="27" t="s">
        <v>99</v>
      </c>
      <c r="B55" s="128">
        <v>1</v>
      </c>
      <c r="C55" s="128">
        <v>1</v>
      </c>
      <c r="D55" s="129">
        <f t="shared" si="0"/>
        <v>0</v>
      </c>
    </row>
    <row r="56" spans="1:4" x14ac:dyDescent="0.3">
      <c r="A56" s="27" t="s">
        <v>100</v>
      </c>
      <c r="B56" s="128">
        <v>1</v>
      </c>
      <c r="C56" s="128">
        <v>1</v>
      </c>
      <c r="D56" s="129">
        <f t="shared" si="0"/>
        <v>0</v>
      </c>
    </row>
    <row r="57" spans="1:4" x14ac:dyDescent="0.3">
      <c r="A57" s="27" t="s">
        <v>101</v>
      </c>
      <c r="B57" s="128">
        <v>1</v>
      </c>
      <c r="C57" s="128">
        <v>1</v>
      </c>
      <c r="D57" s="129">
        <f t="shared" si="0"/>
        <v>0</v>
      </c>
    </row>
    <row r="58" spans="1:4" x14ac:dyDescent="0.3">
      <c r="A58" s="27" t="s">
        <v>13</v>
      </c>
      <c r="B58" s="128">
        <v>2.5</v>
      </c>
      <c r="C58" s="128">
        <v>1.6600000000000001</v>
      </c>
      <c r="D58" s="129">
        <f t="shared" si="0"/>
        <v>50</v>
      </c>
    </row>
    <row r="59" spans="1:4" x14ac:dyDescent="0.3">
      <c r="A59" s="27" t="s">
        <v>14</v>
      </c>
      <c r="B59" s="128">
        <v>1</v>
      </c>
      <c r="C59" s="128">
        <v>1</v>
      </c>
      <c r="D59" s="129">
        <f t="shared" si="0"/>
        <v>0</v>
      </c>
    </row>
    <row r="60" spans="1:4" x14ac:dyDescent="0.3">
      <c r="A60" s="28" t="s">
        <v>102</v>
      </c>
      <c r="B60" s="128">
        <v>1</v>
      </c>
      <c r="C60" s="128">
        <v>1</v>
      </c>
      <c r="D60" s="129">
        <f t="shared" si="0"/>
        <v>0</v>
      </c>
    </row>
    <row r="61" spans="1:4" x14ac:dyDescent="0.3">
      <c r="A61" s="28" t="s">
        <v>103</v>
      </c>
      <c r="B61" s="128">
        <v>2.5</v>
      </c>
      <c r="C61" s="128">
        <v>1.6600000000000001</v>
      </c>
      <c r="D61" s="129">
        <f t="shared" si="0"/>
        <v>50</v>
      </c>
    </row>
    <row r="62" spans="1:4" x14ac:dyDescent="0.3">
      <c r="A62" s="28" t="s">
        <v>104</v>
      </c>
      <c r="B62" s="128">
        <v>1.75</v>
      </c>
      <c r="C62" s="128">
        <v>1.33</v>
      </c>
      <c r="D62" s="129">
        <f t="shared" si="0"/>
        <v>30</v>
      </c>
    </row>
    <row r="63" spans="1:4" x14ac:dyDescent="0.3">
      <c r="A63" s="28" t="s">
        <v>105</v>
      </c>
      <c r="B63" s="128">
        <v>3.25</v>
      </c>
      <c r="C63" s="128">
        <v>1.9900000000000002</v>
      </c>
      <c r="D63" s="129">
        <f t="shared" si="0"/>
        <v>65</v>
      </c>
    </row>
    <row r="64" spans="1:4" x14ac:dyDescent="0.3">
      <c r="A64" s="28" t="s">
        <v>106</v>
      </c>
      <c r="B64" s="128">
        <v>2.5</v>
      </c>
      <c r="C64" s="128">
        <v>1.6600000000000001</v>
      </c>
      <c r="D64" s="129">
        <f t="shared" si="0"/>
        <v>50</v>
      </c>
    </row>
    <row r="65" spans="1:4" x14ac:dyDescent="0.3">
      <c r="A65" s="28" t="s">
        <v>107</v>
      </c>
      <c r="B65" s="128">
        <v>2.5</v>
      </c>
      <c r="C65" s="128">
        <v>1.6600000000000001</v>
      </c>
      <c r="D65" s="129">
        <f t="shared" si="0"/>
        <v>50</v>
      </c>
    </row>
    <row r="66" spans="1:4" x14ac:dyDescent="0.3">
      <c r="A66" s="27" t="s">
        <v>108</v>
      </c>
      <c r="B66" s="128">
        <v>2.5</v>
      </c>
      <c r="C66" s="128">
        <v>1.6600000000000001</v>
      </c>
      <c r="D66" s="129">
        <f t="shared" si="0"/>
        <v>50</v>
      </c>
    </row>
    <row r="67" spans="1:4" x14ac:dyDescent="0.3">
      <c r="A67" s="27" t="s">
        <v>109</v>
      </c>
      <c r="B67" s="128">
        <v>1.75</v>
      </c>
      <c r="C67" s="128">
        <v>1.33</v>
      </c>
      <c r="D67" s="129">
        <f t="shared" si="0"/>
        <v>30</v>
      </c>
    </row>
    <row r="68" spans="1:4" x14ac:dyDescent="0.3">
      <c r="A68" s="27" t="s">
        <v>110</v>
      </c>
      <c r="B68" s="128">
        <v>2.5</v>
      </c>
      <c r="C68" s="128">
        <v>1.6600000000000001</v>
      </c>
      <c r="D68" s="129">
        <f t="shared" si="0"/>
        <v>50</v>
      </c>
    </row>
    <row r="69" spans="1:4" x14ac:dyDescent="0.3">
      <c r="A69" s="27" t="s">
        <v>111</v>
      </c>
      <c r="B69" s="128">
        <v>2.5</v>
      </c>
      <c r="C69" s="128">
        <v>1.6600000000000001</v>
      </c>
      <c r="D69" s="129">
        <f t="shared" si="0"/>
        <v>50</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16A53-3FF6-42D3-AB80-7E5186CA8AAA}">
  <sheetPr>
    <tabColor theme="8" tint="-0.499984740745262"/>
    <pageSetUpPr fitToPage="1"/>
  </sheetPr>
  <dimension ref="A1:C41"/>
  <sheetViews>
    <sheetView showGridLines="0" zoomScale="85" zoomScaleNormal="85" workbookViewId="0">
      <pane ySplit="1" topLeftCell="A2" activePane="bottomLeft" state="frozen"/>
      <selection activeCell="A9" sqref="A9:B9"/>
      <selection pane="bottomLeft" activeCell="A2" sqref="A2:A41"/>
    </sheetView>
  </sheetViews>
  <sheetFormatPr defaultRowHeight="14.4" x14ac:dyDescent="0.3"/>
  <cols>
    <col min="2" max="3" width="13.88671875" style="1" customWidth="1"/>
  </cols>
  <sheetData>
    <row r="1" spans="1:3" ht="21" x14ac:dyDescent="0.3">
      <c r="A1" s="42" t="s">
        <v>2</v>
      </c>
      <c r="B1" s="40" t="s">
        <v>161</v>
      </c>
      <c r="C1" s="40" t="s">
        <v>162</v>
      </c>
    </row>
    <row r="2" spans="1:3" x14ac:dyDescent="0.3">
      <c r="A2" s="38" t="s">
        <v>79</v>
      </c>
      <c r="B2" s="48">
        <v>3</v>
      </c>
      <c r="C2" s="48">
        <v>1</v>
      </c>
    </row>
    <row r="3" spans="1:3" x14ac:dyDescent="0.3">
      <c r="A3" s="38" t="s">
        <v>80</v>
      </c>
      <c r="B3" s="48">
        <v>1</v>
      </c>
      <c r="C3" s="48">
        <v>1</v>
      </c>
    </row>
    <row r="4" spans="1:3" x14ac:dyDescent="0.3">
      <c r="A4" s="38" t="s">
        <v>81</v>
      </c>
      <c r="B4" s="48">
        <v>4</v>
      </c>
      <c r="C4" s="48">
        <v>1</v>
      </c>
    </row>
    <row r="5" spans="1:3" x14ac:dyDescent="0.3">
      <c r="A5" s="38" t="s">
        <v>82</v>
      </c>
      <c r="B5" s="48">
        <v>1</v>
      </c>
      <c r="C5" s="48">
        <v>1</v>
      </c>
    </row>
    <row r="6" spans="1:3" x14ac:dyDescent="0.3">
      <c r="A6" s="38" t="s">
        <v>83</v>
      </c>
      <c r="B6" s="48">
        <v>2</v>
      </c>
      <c r="C6" s="48">
        <v>1</v>
      </c>
    </row>
    <row r="7" spans="1:3" x14ac:dyDescent="0.3">
      <c r="A7" s="39" t="s">
        <v>84</v>
      </c>
      <c r="B7" s="48">
        <v>3</v>
      </c>
      <c r="C7" s="48">
        <v>1</v>
      </c>
    </row>
    <row r="8" spans="1:3" x14ac:dyDescent="0.3">
      <c r="A8" s="39" t="s">
        <v>85</v>
      </c>
      <c r="B8" s="48">
        <v>1</v>
      </c>
      <c r="C8" s="48">
        <v>1</v>
      </c>
    </row>
    <row r="9" spans="1:3" x14ac:dyDescent="0.3">
      <c r="A9" s="39" t="s">
        <v>86</v>
      </c>
      <c r="B9" s="48">
        <v>3</v>
      </c>
      <c r="C9" s="48">
        <v>1</v>
      </c>
    </row>
    <row r="10" spans="1:3" x14ac:dyDescent="0.3">
      <c r="A10" s="39" t="s">
        <v>87</v>
      </c>
      <c r="B10" s="48">
        <v>1</v>
      </c>
      <c r="C10" s="48">
        <v>1</v>
      </c>
    </row>
    <row r="11" spans="1:3" x14ac:dyDescent="0.3">
      <c r="A11" s="39" t="s">
        <v>88</v>
      </c>
      <c r="B11" s="48">
        <v>1</v>
      </c>
      <c r="C11" s="48">
        <v>1</v>
      </c>
    </row>
    <row r="12" spans="1:3" x14ac:dyDescent="0.3">
      <c r="A12" s="39" t="s">
        <v>89</v>
      </c>
      <c r="B12" s="48">
        <v>1</v>
      </c>
      <c r="C12" s="48">
        <v>1</v>
      </c>
    </row>
    <row r="13" spans="1:3" x14ac:dyDescent="0.3">
      <c r="A13" s="39" t="s">
        <v>90</v>
      </c>
      <c r="B13" s="48">
        <v>2</v>
      </c>
      <c r="C13" s="48">
        <v>1</v>
      </c>
    </row>
    <row r="14" spans="1:3" x14ac:dyDescent="0.3">
      <c r="A14" s="39" t="s">
        <v>91</v>
      </c>
      <c r="B14" s="48">
        <v>1</v>
      </c>
      <c r="C14" s="48">
        <v>1</v>
      </c>
    </row>
    <row r="15" spans="1:3" x14ac:dyDescent="0.3">
      <c r="A15" s="39" t="s">
        <v>92</v>
      </c>
      <c r="B15" s="48">
        <v>2</v>
      </c>
      <c r="C15" s="48">
        <v>1</v>
      </c>
    </row>
    <row r="16" spans="1:3" x14ac:dyDescent="0.3">
      <c r="A16" s="39" t="s">
        <v>8</v>
      </c>
      <c r="B16" s="48">
        <v>3</v>
      </c>
      <c r="C16" s="48">
        <v>1</v>
      </c>
    </row>
    <row r="17" spans="1:3" x14ac:dyDescent="0.3">
      <c r="A17" s="39" t="s">
        <v>9</v>
      </c>
      <c r="B17" s="48">
        <v>2</v>
      </c>
      <c r="C17" s="48">
        <v>1</v>
      </c>
    </row>
    <row r="18" spans="1:3" x14ac:dyDescent="0.3">
      <c r="A18" s="39" t="s">
        <v>10</v>
      </c>
      <c r="B18" s="48">
        <v>4</v>
      </c>
      <c r="C18" s="48">
        <v>1</v>
      </c>
    </row>
    <row r="19" spans="1:3" x14ac:dyDescent="0.3">
      <c r="A19" s="39" t="s">
        <v>11</v>
      </c>
      <c r="B19" s="48">
        <v>4</v>
      </c>
      <c r="C19" s="48">
        <v>1</v>
      </c>
    </row>
    <row r="20" spans="1:3" x14ac:dyDescent="0.3">
      <c r="A20" s="39" t="s">
        <v>12</v>
      </c>
      <c r="B20" s="48">
        <v>3</v>
      </c>
      <c r="C20" s="48">
        <v>1</v>
      </c>
    </row>
    <row r="21" spans="1:3" x14ac:dyDescent="0.3">
      <c r="A21" s="38" t="s">
        <v>93</v>
      </c>
      <c r="B21" s="48">
        <v>1</v>
      </c>
      <c r="C21" s="48">
        <v>1</v>
      </c>
    </row>
    <row r="22" spans="1:3" x14ac:dyDescent="0.3">
      <c r="A22" s="38" t="s">
        <v>94</v>
      </c>
      <c r="B22" s="48">
        <v>1</v>
      </c>
      <c r="C22" s="48">
        <v>1</v>
      </c>
    </row>
    <row r="23" spans="1:3" x14ac:dyDescent="0.3">
      <c r="A23" s="38" t="s">
        <v>95</v>
      </c>
      <c r="B23" s="48">
        <v>1</v>
      </c>
      <c r="C23" s="48">
        <v>1</v>
      </c>
    </row>
    <row r="24" spans="1:3" x14ac:dyDescent="0.3">
      <c r="A24" s="38" t="s">
        <v>96</v>
      </c>
      <c r="B24" s="48">
        <v>2</v>
      </c>
      <c r="C24" s="48">
        <v>1</v>
      </c>
    </row>
    <row r="25" spans="1:3" x14ac:dyDescent="0.3">
      <c r="A25" s="38" t="s">
        <v>97</v>
      </c>
      <c r="B25" s="48">
        <v>1</v>
      </c>
      <c r="C25" s="48">
        <v>1</v>
      </c>
    </row>
    <row r="26" spans="1:3" x14ac:dyDescent="0.3">
      <c r="A26" s="38" t="s">
        <v>98</v>
      </c>
      <c r="B26" s="48">
        <v>3</v>
      </c>
      <c r="C26" s="48">
        <v>1</v>
      </c>
    </row>
    <row r="27" spans="1:3" x14ac:dyDescent="0.3">
      <c r="A27" s="38" t="s">
        <v>99</v>
      </c>
      <c r="B27" s="48">
        <v>1</v>
      </c>
      <c r="C27" s="48">
        <v>1</v>
      </c>
    </row>
    <row r="28" spans="1:3" x14ac:dyDescent="0.3">
      <c r="A28" s="38" t="s">
        <v>100</v>
      </c>
      <c r="B28" s="48">
        <v>1</v>
      </c>
      <c r="C28" s="48">
        <v>1</v>
      </c>
    </row>
    <row r="29" spans="1:3" x14ac:dyDescent="0.3">
      <c r="A29" s="38" t="s">
        <v>101</v>
      </c>
      <c r="B29" s="48">
        <v>1</v>
      </c>
      <c r="C29" s="48">
        <v>1</v>
      </c>
    </row>
    <row r="30" spans="1:3" x14ac:dyDescent="0.3">
      <c r="A30" s="38" t="s">
        <v>13</v>
      </c>
      <c r="B30" s="48">
        <v>3</v>
      </c>
      <c r="C30" s="48">
        <v>1</v>
      </c>
    </row>
    <row r="31" spans="1:3" x14ac:dyDescent="0.3">
      <c r="A31" s="38" t="s">
        <v>14</v>
      </c>
      <c r="B31" s="48">
        <v>1</v>
      </c>
      <c r="C31" s="48">
        <v>1</v>
      </c>
    </row>
    <row r="32" spans="1:3" x14ac:dyDescent="0.3">
      <c r="A32" s="39" t="s">
        <v>102</v>
      </c>
      <c r="B32" s="48">
        <v>1</v>
      </c>
      <c r="C32" s="48">
        <v>1</v>
      </c>
    </row>
    <row r="33" spans="1:3" x14ac:dyDescent="0.3">
      <c r="A33" s="39" t="s">
        <v>103</v>
      </c>
      <c r="B33" s="48">
        <v>3</v>
      </c>
      <c r="C33" s="48">
        <v>1</v>
      </c>
    </row>
    <row r="34" spans="1:3" x14ac:dyDescent="0.3">
      <c r="A34" s="39" t="s">
        <v>104</v>
      </c>
      <c r="B34" s="48">
        <v>2</v>
      </c>
      <c r="C34" s="48">
        <v>1</v>
      </c>
    </row>
    <row r="35" spans="1:3" x14ac:dyDescent="0.3">
      <c r="A35" s="39" t="s">
        <v>105</v>
      </c>
      <c r="B35" s="48">
        <v>4</v>
      </c>
      <c r="C35" s="48">
        <v>1</v>
      </c>
    </row>
    <row r="36" spans="1:3" x14ac:dyDescent="0.3">
      <c r="A36" s="39" t="s">
        <v>106</v>
      </c>
      <c r="B36" s="48">
        <v>3</v>
      </c>
      <c r="C36" s="48">
        <v>1</v>
      </c>
    </row>
    <row r="37" spans="1:3" x14ac:dyDescent="0.3">
      <c r="A37" s="39" t="s">
        <v>107</v>
      </c>
      <c r="B37" s="48">
        <v>3</v>
      </c>
      <c r="C37" s="48">
        <v>1</v>
      </c>
    </row>
    <row r="38" spans="1:3" x14ac:dyDescent="0.3">
      <c r="A38" s="38" t="s">
        <v>108</v>
      </c>
      <c r="B38" s="48">
        <v>3</v>
      </c>
      <c r="C38" s="48">
        <v>1</v>
      </c>
    </row>
    <row r="39" spans="1:3" x14ac:dyDescent="0.3">
      <c r="A39" s="38" t="s">
        <v>109</v>
      </c>
      <c r="B39" s="48">
        <v>2</v>
      </c>
      <c r="C39" s="48">
        <v>1</v>
      </c>
    </row>
    <row r="40" spans="1:3" x14ac:dyDescent="0.3">
      <c r="A40" s="38" t="s">
        <v>110</v>
      </c>
      <c r="B40" s="48">
        <v>3</v>
      </c>
      <c r="C40" s="48">
        <v>1</v>
      </c>
    </row>
    <row r="41" spans="1:3" x14ac:dyDescent="0.3">
      <c r="A41" s="38" t="s">
        <v>111</v>
      </c>
      <c r="B41" s="48">
        <v>3</v>
      </c>
      <c r="C41" s="48">
        <v>1</v>
      </c>
    </row>
  </sheetData>
  <conditionalFormatting sqref="B2:C41">
    <cfRule type="cellIs" dxfId="19" priority="1" stopIfTrue="1" operator="greaterThanOrEqual">
      <formula>3</formula>
    </cfRule>
    <cfRule type="cellIs" dxfId="18" priority="2" stopIfTrue="1" operator="greaterThanOrEqual">
      <formula>2</formula>
    </cfRule>
    <cfRule type="cellIs" dxfId="1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DA056-44F9-416E-B09B-028CD4E06A22}">
  <sheetPr>
    <tabColor theme="9" tint="-0.499984740745262"/>
    <pageSetUpPr fitToPage="1"/>
  </sheetPr>
  <dimension ref="A1:U69"/>
  <sheetViews>
    <sheetView showGridLines="0" zoomScale="85" zoomScaleNormal="85" workbookViewId="0">
      <pane ySplit="2" topLeftCell="A3" activePane="bottomLeft" state="frozen"/>
      <selection activeCell="A9" sqref="A9:B9"/>
      <selection pane="bottomLeft" activeCell="A9" sqref="A9:C9"/>
    </sheetView>
  </sheetViews>
  <sheetFormatPr defaultRowHeight="14.4" x14ac:dyDescent="0.3"/>
  <cols>
    <col min="1" max="1" width="12.109375" customWidth="1"/>
    <col min="2" max="2" width="7.109375" customWidth="1"/>
    <col min="3" max="3" width="7.77734375" customWidth="1"/>
    <col min="4" max="4" width="10.77734375" customWidth="1"/>
    <col min="5" max="5" width="28.88671875" customWidth="1"/>
    <col min="6" max="6" width="27.44140625" customWidth="1"/>
    <col min="7" max="7" width="13.44140625" customWidth="1"/>
    <col min="16" max="16" width="11.109375" customWidth="1"/>
  </cols>
  <sheetData>
    <row r="1" spans="1:17" s="19" customFormat="1" ht="32.4" customHeight="1" x14ac:dyDescent="0.3">
      <c r="A1" s="209" t="s">
        <v>314</v>
      </c>
      <c r="B1" s="210"/>
      <c r="C1" s="210"/>
      <c r="D1" s="210"/>
      <c r="E1" s="210"/>
      <c r="F1" s="210"/>
      <c r="G1" s="209" t="s">
        <v>314</v>
      </c>
      <c r="H1" s="210"/>
      <c r="I1" s="210"/>
      <c r="J1" s="210"/>
      <c r="K1" s="210"/>
      <c r="L1" s="210"/>
      <c r="M1" s="210"/>
      <c r="N1" s="210"/>
      <c r="O1" s="210"/>
      <c r="P1" s="210"/>
    </row>
    <row r="2" spans="1:17" ht="15.9" customHeight="1" x14ac:dyDescent="0.3"/>
    <row r="3" spans="1:17" s="19" customFormat="1" ht="21" customHeight="1" x14ac:dyDescent="0.3">
      <c r="A3" s="207" t="s">
        <v>315</v>
      </c>
      <c r="B3" s="207"/>
      <c r="C3" s="207"/>
      <c r="D3" s="207"/>
      <c r="E3" s="207"/>
      <c r="F3" s="207"/>
      <c r="G3" s="207" t="s">
        <v>315</v>
      </c>
      <c r="H3" s="207"/>
      <c r="I3" s="207"/>
      <c r="J3" s="207"/>
      <c r="K3" s="207"/>
      <c r="L3" s="207"/>
      <c r="M3" s="207"/>
      <c r="N3" s="207"/>
      <c r="O3" s="207"/>
      <c r="P3" s="207"/>
      <c r="Q3"/>
    </row>
    <row r="4" spans="1:17" ht="12" customHeight="1" x14ac:dyDescent="0.3"/>
    <row r="5" spans="1:17" ht="6.9" customHeight="1" x14ac:dyDescent="0.3"/>
    <row r="6" spans="1:17" s="32" customFormat="1" ht="27.9" customHeight="1" x14ac:dyDescent="0.3">
      <c r="A6" s="118" t="s">
        <v>167</v>
      </c>
      <c r="B6" s="242" t="s">
        <v>237</v>
      </c>
      <c r="C6" s="242"/>
      <c r="D6" s="121" t="s">
        <v>148</v>
      </c>
      <c r="H6" s="241" t="s">
        <v>236</v>
      </c>
      <c r="I6" s="241"/>
      <c r="J6" s="241"/>
      <c r="K6" s="241"/>
      <c r="L6" s="241"/>
    </row>
    <row r="7" spans="1:17" x14ac:dyDescent="0.3">
      <c r="A7" s="124" t="s">
        <v>161</v>
      </c>
      <c r="B7" s="243">
        <v>0.25</v>
      </c>
      <c r="C7" s="244"/>
      <c r="D7" s="130">
        <v>0</v>
      </c>
    </row>
    <row r="8" spans="1:17" x14ac:dyDescent="0.3">
      <c r="A8" s="124" t="s">
        <v>162</v>
      </c>
      <c r="B8" s="243">
        <v>0.75</v>
      </c>
      <c r="C8" s="244"/>
      <c r="D8" s="130">
        <v>1</v>
      </c>
    </row>
    <row r="9" spans="1:17" x14ac:dyDescent="0.3">
      <c r="A9" s="124" t="s">
        <v>164</v>
      </c>
      <c r="B9" s="245">
        <v>0</v>
      </c>
      <c r="C9" s="246"/>
      <c r="D9" s="131">
        <v>0</v>
      </c>
    </row>
    <row r="10" spans="1:17" ht="15.6" x14ac:dyDescent="0.3">
      <c r="E10" s="26"/>
      <c r="F10" s="26"/>
    </row>
    <row r="11" spans="1:17" s="33" customFormat="1" ht="207.9" customHeight="1" x14ac:dyDescent="0.3">
      <c r="A11" s="123" t="s">
        <v>168</v>
      </c>
      <c r="B11" s="87"/>
    </row>
    <row r="12" spans="1:17" s="33" customFormat="1" ht="13.8" x14ac:dyDescent="0.3">
      <c r="A12" s="123" t="s">
        <v>46</v>
      </c>
      <c r="B12" s="87"/>
    </row>
    <row r="13" spans="1:17" s="33" customFormat="1" ht="13.8" x14ac:dyDescent="0.3">
      <c r="A13" s="123"/>
      <c r="B13" s="87"/>
    </row>
    <row r="14" spans="1:17" s="33" customFormat="1" ht="13.8" x14ac:dyDescent="0.3">
      <c r="A14" s="123"/>
      <c r="B14" s="87"/>
    </row>
    <row r="15" spans="1:17" s="33" customFormat="1" ht="13.8" x14ac:dyDescent="0.3">
      <c r="A15" s="123"/>
      <c r="B15" s="87"/>
    </row>
    <row r="16" spans="1:17" s="33" customFormat="1" ht="13.8" x14ac:dyDescent="0.3">
      <c r="A16" s="123"/>
      <c r="B16" s="87"/>
    </row>
    <row r="17" spans="1:21" s="33" customFormat="1" ht="13.8" x14ac:dyDescent="0.3">
      <c r="A17" s="123"/>
      <c r="B17" s="87"/>
    </row>
    <row r="18" spans="1:21" s="33" customFormat="1" ht="13.8" x14ac:dyDescent="0.3">
      <c r="A18" s="123"/>
      <c r="B18" s="87"/>
    </row>
    <row r="19" spans="1:21" s="33" customFormat="1" ht="13.8" x14ac:dyDescent="0.3">
      <c r="A19" s="123"/>
      <c r="B19" s="87"/>
    </row>
    <row r="20" spans="1:21" s="33" customFormat="1" ht="13.8" x14ac:dyDescent="0.3">
      <c r="A20" s="123"/>
      <c r="B20" s="87"/>
    </row>
    <row r="21" spans="1:21" s="33" customFormat="1" ht="13.8" x14ac:dyDescent="0.3">
      <c r="A21" s="123"/>
      <c r="B21" s="87"/>
    </row>
    <row r="22" spans="1:21" s="33" customFormat="1" ht="13.8" x14ac:dyDescent="0.3">
      <c r="A22" s="123"/>
      <c r="B22" s="87"/>
    </row>
    <row r="23" spans="1:21" s="33" customFormat="1" ht="13.8" x14ac:dyDescent="0.3">
      <c r="A23" s="123"/>
      <c r="B23" s="87"/>
    </row>
    <row r="24" spans="1:21" s="33" customFormat="1" ht="13.8" x14ac:dyDescent="0.3">
      <c r="A24" s="123" t="s">
        <v>169</v>
      </c>
      <c r="B24" s="87">
        <v>1</v>
      </c>
    </row>
    <row r="25" spans="1:21" s="33" customFormat="1" ht="13.8" x14ac:dyDescent="0.3">
      <c r="E25" s="108"/>
      <c r="F25" s="109"/>
    </row>
    <row r="26" spans="1:21" s="32" customFormat="1" ht="24.6" customHeight="1" x14ac:dyDescent="0.3">
      <c r="A26" s="212" t="s">
        <v>288</v>
      </c>
      <c r="B26" s="212"/>
      <c r="C26" s="212"/>
      <c r="D26" s="212"/>
      <c r="E26" s="212"/>
      <c r="F26" s="212"/>
      <c r="G26" s="212" t="s">
        <v>288</v>
      </c>
      <c r="H26" s="212"/>
      <c r="I26" s="212"/>
      <c r="J26" s="212"/>
      <c r="K26" s="212"/>
      <c r="L26" s="212"/>
      <c r="M26" s="212"/>
      <c r="N26" s="212"/>
      <c r="O26" s="212"/>
      <c r="P26" s="212"/>
      <c r="Q26"/>
      <c r="R26"/>
      <c r="S26"/>
      <c r="T26"/>
      <c r="U26"/>
    </row>
    <row r="27" spans="1:21" ht="9" customHeight="1" x14ac:dyDescent="0.3"/>
    <row r="28" spans="1:21" s="32" customFormat="1" ht="32.4" customHeight="1" x14ac:dyDescent="0.3">
      <c r="A28" s="229" t="s">
        <v>286</v>
      </c>
      <c r="B28" s="230"/>
      <c r="C28" s="230"/>
      <c r="D28" s="230"/>
      <c r="E28"/>
      <c r="F28"/>
      <c r="G28"/>
    </row>
    <row r="29" spans="1:21" s="32" customFormat="1" ht="45.6" customHeight="1" x14ac:dyDescent="0.3">
      <c r="A29" s="94" t="s">
        <v>202</v>
      </c>
      <c r="B29" s="95" t="s">
        <v>50</v>
      </c>
      <c r="C29" s="95" t="s">
        <v>197</v>
      </c>
      <c r="D29" s="95" t="s">
        <v>198</v>
      </c>
    </row>
    <row r="30" spans="1:21" x14ac:dyDescent="0.3">
      <c r="A30" s="27" t="s">
        <v>79</v>
      </c>
      <c r="B30" s="128">
        <f t="array" ref="B30:B69">MMULT(DF6map!B2:D41,'DF6'!B7:B9)</f>
        <v>2.25</v>
      </c>
      <c r="C30" s="128">
        <f t="array" ref="C30:C69">MMULT(DF6map!B2:D41,'DF6'!D7:D9)</f>
        <v>2</v>
      </c>
      <c r="D30" s="129">
        <f>IFERROR(MROUND((100*B30/C30),5)-100,0)</f>
        <v>15</v>
      </c>
    </row>
    <row r="31" spans="1:21" x14ac:dyDescent="0.3">
      <c r="A31" s="27" t="s">
        <v>80</v>
      </c>
      <c r="B31" s="128">
        <v>1</v>
      </c>
      <c r="C31" s="128">
        <v>1</v>
      </c>
      <c r="D31" s="129">
        <f t="shared" ref="D31:D69" si="0">IFERROR(MROUND((100*B31/C31),5)-100,0)</f>
        <v>0</v>
      </c>
      <c r="I31" s="1"/>
    </row>
    <row r="32" spans="1:21" x14ac:dyDescent="0.3">
      <c r="A32" s="27" t="s">
        <v>81</v>
      </c>
      <c r="B32" s="128">
        <v>2.5</v>
      </c>
      <c r="C32" s="128">
        <v>2</v>
      </c>
      <c r="D32" s="129">
        <f t="shared" si="0"/>
        <v>25</v>
      </c>
    </row>
    <row r="33" spans="1:4" x14ac:dyDescent="0.3">
      <c r="A33" s="27" t="s">
        <v>82</v>
      </c>
      <c r="B33" s="128">
        <v>1</v>
      </c>
      <c r="C33" s="128">
        <v>1</v>
      </c>
      <c r="D33" s="129">
        <f t="shared" si="0"/>
        <v>0</v>
      </c>
    </row>
    <row r="34" spans="1:4" x14ac:dyDescent="0.3">
      <c r="A34" s="27" t="s">
        <v>83</v>
      </c>
      <c r="B34" s="128">
        <v>1.125</v>
      </c>
      <c r="C34" s="128">
        <v>1</v>
      </c>
      <c r="D34" s="129">
        <f t="shared" si="0"/>
        <v>15</v>
      </c>
    </row>
    <row r="35" spans="1:4" x14ac:dyDescent="0.3">
      <c r="A35" s="28" t="s">
        <v>84</v>
      </c>
      <c r="B35" s="128">
        <v>1.625</v>
      </c>
      <c r="C35" s="128">
        <v>1.5</v>
      </c>
      <c r="D35" s="129">
        <f t="shared" si="0"/>
        <v>10</v>
      </c>
    </row>
    <row r="36" spans="1:4" x14ac:dyDescent="0.3">
      <c r="A36" s="28" t="s">
        <v>85</v>
      </c>
      <c r="B36" s="128">
        <v>1</v>
      </c>
      <c r="C36" s="128">
        <v>1</v>
      </c>
      <c r="D36" s="129">
        <f t="shared" si="0"/>
        <v>0</v>
      </c>
    </row>
    <row r="37" spans="1:4" x14ac:dyDescent="0.3">
      <c r="A37" s="28" t="s">
        <v>86</v>
      </c>
      <c r="B37" s="128">
        <v>1</v>
      </c>
      <c r="C37" s="128">
        <v>1</v>
      </c>
      <c r="D37" s="129">
        <f t="shared" si="0"/>
        <v>0</v>
      </c>
    </row>
    <row r="38" spans="1:4" x14ac:dyDescent="0.3">
      <c r="A38" s="28" t="s">
        <v>87</v>
      </c>
      <c r="B38" s="128">
        <v>1</v>
      </c>
      <c r="C38" s="128">
        <v>1</v>
      </c>
      <c r="D38" s="129">
        <f t="shared" si="0"/>
        <v>0</v>
      </c>
    </row>
    <row r="39" spans="1:4" x14ac:dyDescent="0.3">
      <c r="A39" s="28" t="s">
        <v>88</v>
      </c>
      <c r="B39" s="128">
        <v>1</v>
      </c>
      <c r="C39" s="128">
        <v>1</v>
      </c>
      <c r="D39" s="129">
        <f t="shared" si="0"/>
        <v>0</v>
      </c>
    </row>
    <row r="40" spans="1:4" x14ac:dyDescent="0.3">
      <c r="A40" s="28" t="s">
        <v>89</v>
      </c>
      <c r="B40" s="128">
        <v>1</v>
      </c>
      <c r="C40" s="128">
        <v>1</v>
      </c>
      <c r="D40" s="129">
        <f t="shared" si="0"/>
        <v>0</v>
      </c>
    </row>
    <row r="41" spans="1:4" x14ac:dyDescent="0.3">
      <c r="A41" s="28" t="s">
        <v>90</v>
      </c>
      <c r="B41" s="128">
        <v>1</v>
      </c>
      <c r="C41" s="128">
        <v>1</v>
      </c>
      <c r="D41" s="129">
        <f t="shared" si="0"/>
        <v>0</v>
      </c>
    </row>
    <row r="42" spans="1:4" x14ac:dyDescent="0.3">
      <c r="A42" s="28" t="s">
        <v>91</v>
      </c>
      <c r="B42" s="128">
        <v>1</v>
      </c>
      <c r="C42" s="128">
        <v>1</v>
      </c>
      <c r="D42" s="129">
        <f t="shared" si="0"/>
        <v>0</v>
      </c>
    </row>
    <row r="43" spans="1:4" x14ac:dyDescent="0.3">
      <c r="A43" s="28" t="s">
        <v>92</v>
      </c>
      <c r="B43" s="128">
        <v>1</v>
      </c>
      <c r="C43" s="128">
        <v>1</v>
      </c>
      <c r="D43" s="129">
        <f t="shared" si="0"/>
        <v>0</v>
      </c>
    </row>
    <row r="44" spans="1:4" x14ac:dyDescent="0.3">
      <c r="A44" s="28" t="s">
        <v>8</v>
      </c>
      <c r="B44" s="128">
        <v>1.125</v>
      </c>
      <c r="C44" s="128">
        <v>1</v>
      </c>
      <c r="D44" s="129">
        <f t="shared" si="0"/>
        <v>15</v>
      </c>
    </row>
    <row r="45" spans="1:4" x14ac:dyDescent="0.3">
      <c r="A45" s="28" t="s">
        <v>9</v>
      </c>
      <c r="B45" s="128">
        <v>1</v>
      </c>
      <c r="C45" s="128">
        <v>1</v>
      </c>
      <c r="D45" s="129">
        <f t="shared" si="0"/>
        <v>0</v>
      </c>
    </row>
    <row r="46" spans="1:4" x14ac:dyDescent="0.3">
      <c r="A46" s="28" t="s">
        <v>10</v>
      </c>
      <c r="B46" s="128">
        <v>2.5</v>
      </c>
      <c r="C46" s="128">
        <v>2</v>
      </c>
      <c r="D46" s="129">
        <f t="shared" si="0"/>
        <v>25</v>
      </c>
    </row>
    <row r="47" spans="1:4" x14ac:dyDescent="0.3">
      <c r="A47" s="28" t="s">
        <v>11</v>
      </c>
      <c r="B47" s="128">
        <v>1.125</v>
      </c>
      <c r="C47" s="128">
        <v>1</v>
      </c>
      <c r="D47" s="129">
        <f t="shared" si="0"/>
        <v>15</v>
      </c>
    </row>
    <row r="48" spans="1:4" x14ac:dyDescent="0.3">
      <c r="A48" s="28" t="s">
        <v>12</v>
      </c>
      <c r="B48" s="128">
        <v>1.625</v>
      </c>
      <c r="C48" s="128">
        <v>1.5</v>
      </c>
      <c r="D48" s="129">
        <f t="shared" si="0"/>
        <v>10</v>
      </c>
    </row>
    <row r="49" spans="1:4" x14ac:dyDescent="0.3">
      <c r="A49" s="27" t="s">
        <v>235</v>
      </c>
      <c r="B49" s="128">
        <v>1</v>
      </c>
      <c r="C49" s="128">
        <v>1</v>
      </c>
      <c r="D49" s="129">
        <f t="shared" si="0"/>
        <v>0</v>
      </c>
    </row>
    <row r="50" spans="1:4" x14ac:dyDescent="0.3">
      <c r="A50" s="27" t="s">
        <v>94</v>
      </c>
      <c r="B50" s="128">
        <v>1</v>
      </c>
      <c r="C50" s="128">
        <v>1</v>
      </c>
      <c r="D50" s="129">
        <f t="shared" si="0"/>
        <v>0</v>
      </c>
    </row>
    <row r="51" spans="1:4" x14ac:dyDescent="0.3">
      <c r="A51" s="27" t="s">
        <v>95</v>
      </c>
      <c r="B51" s="128">
        <v>1</v>
      </c>
      <c r="C51" s="128">
        <v>1</v>
      </c>
      <c r="D51" s="129">
        <f t="shared" si="0"/>
        <v>0</v>
      </c>
    </row>
    <row r="52" spans="1:4" x14ac:dyDescent="0.3">
      <c r="A52" s="27" t="s">
        <v>96</v>
      </c>
      <c r="B52" s="128">
        <v>1</v>
      </c>
      <c r="C52" s="128">
        <v>1</v>
      </c>
      <c r="D52" s="129">
        <f t="shared" si="0"/>
        <v>0</v>
      </c>
    </row>
    <row r="53" spans="1:4" x14ac:dyDescent="0.3">
      <c r="A53" s="27" t="s">
        <v>97</v>
      </c>
      <c r="B53" s="128">
        <v>1</v>
      </c>
      <c r="C53" s="128">
        <v>1</v>
      </c>
      <c r="D53" s="129">
        <f t="shared" si="0"/>
        <v>0</v>
      </c>
    </row>
    <row r="54" spans="1:4" x14ac:dyDescent="0.3">
      <c r="A54" s="27" t="s">
        <v>98</v>
      </c>
      <c r="B54" s="128">
        <v>1</v>
      </c>
      <c r="C54" s="128">
        <v>1</v>
      </c>
      <c r="D54" s="129">
        <f t="shared" si="0"/>
        <v>0</v>
      </c>
    </row>
    <row r="55" spans="1:4" x14ac:dyDescent="0.3">
      <c r="A55" s="27" t="s">
        <v>99</v>
      </c>
      <c r="B55" s="128">
        <v>1</v>
      </c>
      <c r="C55" s="128">
        <v>1</v>
      </c>
      <c r="D55" s="129">
        <f t="shared" si="0"/>
        <v>0</v>
      </c>
    </row>
    <row r="56" spans="1:4" x14ac:dyDescent="0.3">
      <c r="A56" s="27" t="s">
        <v>100</v>
      </c>
      <c r="B56" s="128">
        <v>1</v>
      </c>
      <c r="C56" s="128">
        <v>1</v>
      </c>
      <c r="D56" s="129">
        <f t="shared" si="0"/>
        <v>0</v>
      </c>
    </row>
    <row r="57" spans="1:4" x14ac:dyDescent="0.3">
      <c r="A57" s="27" t="s">
        <v>101</v>
      </c>
      <c r="B57" s="128">
        <v>1</v>
      </c>
      <c r="C57" s="128">
        <v>1</v>
      </c>
      <c r="D57" s="129">
        <f t="shared" si="0"/>
        <v>0</v>
      </c>
    </row>
    <row r="58" spans="1:4" x14ac:dyDescent="0.3">
      <c r="A58" s="27" t="s">
        <v>13</v>
      </c>
      <c r="B58" s="128">
        <v>1</v>
      </c>
      <c r="C58" s="128">
        <v>1</v>
      </c>
      <c r="D58" s="129">
        <f t="shared" si="0"/>
        <v>0</v>
      </c>
    </row>
    <row r="59" spans="1:4" x14ac:dyDescent="0.3">
      <c r="A59" s="27" t="s">
        <v>14</v>
      </c>
      <c r="B59" s="128">
        <v>1</v>
      </c>
      <c r="C59" s="128">
        <v>1</v>
      </c>
      <c r="D59" s="129">
        <f t="shared" si="0"/>
        <v>0</v>
      </c>
    </row>
    <row r="60" spans="1:4" x14ac:dyDescent="0.3">
      <c r="A60" s="28" t="s">
        <v>102</v>
      </c>
      <c r="B60" s="128">
        <v>1</v>
      </c>
      <c r="C60" s="128">
        <v>1</v>
      </c>
      <c r="D60" s="129">
        <f t="shared" si="0"/>
        <v>0</v>
      </c>
    </row>
    <row r="61" spans="1:4" x14ac:dyDescent="0.3">
      <c r="A61" s="28" t="s">
        <v>103</v>
      </c>
      <c r="B61" s="128">
        <v>1</v>
      </c>
      <c r="C61" s="128">
        <v>1</v>
      </c>
      <c r="D61" s="129">
        <f t="shared" si="0"/>
        <v>0</v>
      </c>
    </row>
    <row r="62" spans="1:4" x14ac:dyDescent="0.3">
      <c r="A62" s="28" t="s">
        <v>104</v>
      </c>
      <c r="B62" s="128">
        <v>1</v>
      </c>
      <c r="C62" s="128">
        <v>1</v>
      </c>
      <c r="D62" s="129">
        <f t="shared" si="0"/>
        <v>0</v>
      </c>
    </row>
    <row r="63" spans="1:4" x14ac:dyDescent="0.3">
      <c r="A63" s="28" t="s">
        <v>105</v>
      </c>
      <c r="B63" s="128">
        <v>1.125</v>
      </c>
      <c r="C63" s="128">
        <v>1</v>
      </c>
      <c r="D63" s="129">
        <f t="shared" si="0"/>
        <v>15</v>
      </c>
    </row>
    <row r="64" spans="1:4" x14ac:dyDescent="0.3">
      <c r="A64" s="28" t="s">
        <v>106</v>
      </c>
      <c r="B64" s="128">
        <v>1.25</v>
      </c>
      <c r="C64" s="128">
        <v>1</v>
      </c>
      <c r="D64" s="129">
        <f t="shared" si="0"/>
        <v>25</v>
      </c>
    </row>
    <row r="65" spans="1:4" x14ac:dyDescent="0.3">
      <c r="A65" s="28" t="s">
        <v>107</v>
      </c>
      <c r="B65" s="128">
        <v>1</v>
      </c>
      <c r="C65" s="128">
        <v>1</v>
      </c>
      <c r="D65" s="129">
        <f t="shared" si="0"/>
        <v>0</v>
      </c>
    </row>
    <row r="66" spans="1:4" x14ac:dyDescent="0.3">
      <c r="A66" s="27" t="s">
        <v>108</v>
      </c>
      <c r="B66" s="128">
        <v>1</v>
      </c>
      <c r="C66" s="128">
        <v>1</v>
      </c>
      <c r="D66" s="129">
        <f t="shared" si="0"/>
        <v>0</v>
      </c>
    </row>
    <row r="67" spans="1:4" x14ac:dyDescent="0.3">
      <c r="A67" s="27" t="s">
        <v>109</v>
      </c>
      <c r="B67" s="128">
        <v>1</v>
      </c>
      <c r="C67" s="128">
        <v>1</v>
      </c>
      <c r="D67" s="129">
        <f t="shared" si="0"/>
        <v>0</v>
      </c>
    </row>
    <row r="68" spans="1:4" x14ac:dyDescent="0.3">
      <c r="A68" s="27" t="s">
        <v>110</v>
      </c>
      <c r="B68" s="128">
        <v>2.5</v>
      </c>
      <c r="C68" s="128">
        <v>2</v>
      </c>
      <c r="D68" s="129">
        <f t="shared" si="0"/>
        <v>25</v>
      </c>
    </row>
    <row r="69" spans="1:4" x14ac:dyDescent="0.3">
      <c r="A69" s="27" t="s">
        <v>111</v>
      </c>
      <c r="B69" s="128">
        <v>2.375</v>
      </c>
      <c r="C69" s="128">
        <v>2</v>
      </c>
      <c r="D69" s="129">
        <f t="shared" si="0"/>
        <v>20</v>
      </c>
    </row>
  </sheetData>
  <mergeCells count="12">
    <mergeCell ref="G26:P26"/>
    <mergeCell ref="G3:P3"/>
    <mergeCell ref="G1:P1"/>
    <mergeCell ref="H6:L6"/>
    <mergeCell ref="A1:F1"/>
    <mergeCell ref="A3:F3"/>
    <mergeCell ref="A28:D28"/>
    <mergeCell ref="B6:C6"/>
    <mergeCell ref="B7:C7"/>
    <mergeCell ref="B8:C8"/>
    <mergeCell ref="B9:C9"/>
    <mergeCell ref="A26:F26"/>
  </mergeCells>
  <conditionalFormatting sqref="B7:C9">
    <cfRule type="expression" dxfId="16"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E87C-C991-460E-A2A7-4929DFCE7338}">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4.4" x14ac:dyDescent="0.3"/>
  <cols>
    <col min="2" max="4" width="13.88671875" style="1" customWidth="1"/>
  </cols>
  <sheetData>
    <row r="1" spans="1:6" ht="21" x14ac:dyDescent="0.3">
      <c r="A1" s="42" t="s">
        <v>3</v>
      </c>
      <c r="B1" s="40" t="s">
        <v>161</v>
      </c>
      <c r="C1" s="40" t="s">
        <v>162</v>
      </c>
      <c r="D1" s="40" t="s">
        <v>164</v>
      </c>
    </row>
    <row r="2" spans="1:6" x14ac:dyDescent="0.3">
      <c r="A2" s="38" t="s">
        <v>79</v>
      </c>
      <c r="B2" s="48">
        <v>3</v>
      </c>
      <c r="C2" s="48">
        <v>2</v>
      </c>
      <c r="D2" s="48">
        <v>1</v>
      </c>
    </row>
    <row r="3" spans="1:6" x14ac:dyDescent="0.3">
      <c r="A3" s="38" t="s">
        <v>80</v>
      </c>
      <c r="B3" s="48">
        <v>1</v>
      </c>
      <c r="C3" s="48">
        <v>1</v>
      </c>
      <c r="D3" s="48">
        <v>1</v>
      </c>
    </row>
    <row r="4" spans="1:6" x14ac:dyDescent="0.3">
      <c r="A4" s="38" t="s">
        <v>81</v>
      </c>
      <c r="B4" s="48">
        <v>4</v>
      </c>
      <c r="C4" s="48">
        <v>2</v>
      </c>
      <c r="D4" s="48">
        <v>1</v>
      </c>
    </row>
    <row r="5" spans="1:6" x14ac:dyDescent="0.3">
      <c r="A5" s="38" t="s">
        <v>82</v>
      </c>
      <c r="B5" s="48">
        <v>1</v>
      </c>
      <c r="C5" s="48">
        <v>1</v>
      </c>
      <c r="D5" s="48">
        <v>1</v>
      </c>
    </row>
    <row r="6" spans="1:6" x14ac:dyDescent="0.3">
      <c r="A6" s="38" t="s">
        <v>83</v>
      </c>
      <c r="B6" s="48">
        <v>1.5</v>
      </c>
      <c r="C6" s="48">
        <v>1</v>
      </c>
      <c r="D6" s="48">
        <v>1</v>
      </c>
      <c r="F6" s="24"/>
    </row>
    <row r="7" spans="1:6" x14ac:dyDescent="0.3">
      <c r="A7" s="39" t="s">
        <v>84</v>
      </c>
      <c r="B7" s="48">
        <v>2</v>
      </c>
      <c r="C7" s="48">
        <v>1.5</v>
      </c>
      <c r="D7" s="48">
        <v>1</v>
      </c>
      <c r="F7" s="24"/>
    </row>
    <row r="8" spans="1:6" x14ac:dyDescent="0.3">
      <c r="A8" s="39" t="s">
        <v>85</v>
      </c>
      <c r="B8" s="48">
        <v>1</v>
      </c>
      <c r="C8" s="48">
        <v>1</v>
      </c>
      <c r="D8" s="48">
        <v>1</v>
      </c>
      <c r="F8" s="24"/>
    </row>
    <row r="9" spans="1:6" x14ac:dyDescent="0.3">
      <c r="A9" s="39" t="s">
        <v>86</v>
      </c>
      <c r="B9" s="48">
        <v>1</v>
      </c>
      <c r="C9" s="48">
        <v>1</v>
      </c>
      <c r="D9" s="48">
        <v>1</v>
      </c>
      <c r="F9" s="24"/>
    </row>
    <row r="10" spans="1:6" x14ac:dyDescent="0.3">
      <c r="A10" s="39" t="s">
        <v>87</v>
      </c>
      <c r="B10" s="48">
        <v>1</v>
      </c>
      <c r="C10" s="48">
        <v>1</v>
      </c>
      <c r="D10" s="48">
        <v>1</v>
      </c>
      <c r="F10" s="6"/>
    </row>
    <row r="11" spans="1:6" x14ac:dyDescent="0.3">
      <c r="A11" s="39" t="s">
        <v>88</v>
      </c>
      <c r="B11" s="48">
        <v>1</v>
      </c>
      <c r="C11" s="48">
        <v>1</v>
      </c>
      <c r="D11" s="48">
        <v>1</v>
      </c>
    </row>
    <row r="12" spans="1:6" x14ac:dyDescent="0.3">
      <c r="A12" s="39" t="s">
        <v>89</v>
      </c>
      <c r="B12" s="48">
        <v>1</v>
      </c>
      <c r="C12" s="48">
        <v>1</v>
      </c>
      <c r="D12" s="48">
        <v>1</v>
      </c>
    </row>
    <row r="13" spans="1:6" x14ac:dyDescent="0.3">
      <c r="A13" s="39" t="s">
        <v>90</v>
      </c>
      <c r="B13" s="48">
        <v>1</v>
      </c>
      <c r="C13" s="48">
        <v>1</v>
      </c>
      <c r="D13" s="48">
        <v>1</v>
      </c>
    </row>
    <row r="14" spans="1:6" x14ac:dyDescent="0.3">
      <c r="A14" s="39" t="s">
        <v>91</v>
      </c>
      <c r="B14" s="48">
        <v>1</v>
      </c>
      <c r="C14" s="48">
        <v>1</v>
      </c>
      <c r="D14" s="48">
        <v>1</v>
      </c>
    </row>
    <row r="15" spans="1:6" x14ac:dyDescent="0.3">
      <c r="A15" s="39" t="s">
        <v>92</v>
      </c>
      <c r="B15" s="48">
        <v>1</v>
      </c>
      <c r="C15" s="48">
        <v>1</v>
      </c>
      <c r="D15" s="48">
        <v>1</v>
      </c>
    </row>
    <row r="16" spans="1:6" x14ac:dyDescent="0.3">
      <c r="A16" s="39" t="s">
        <v>8</v>
      </c>
      <c r="B16" s="48">
        <v>1.5</v>
      </c>
      <c r="C16" s="48">
        <v>1</v>
      </c>
      <c r="D16" s="48">
        <v>1</v>
      </c>
    </row>
    <row r="17" spans="1:4" x14ac:dyDescent="0.3">
      <c r="A17" s="39" t="s">
        <v>9</v>
      </c>
      <c r="B17" s="48">
        <v>1</v>
      </c>
      <c r="C17" s="48">
        <v>1</v>
      </c>
      <c r="D17" s="48">
        <v>1</v>
      </c>
    </row>
    <row r="18" spans="1:4" x14ac:dyDescent="0.3">
      <c r="A18" s="39" t="s">
        <v>10</v>
      </c>
      <c r="B18" s="48">
        <v>4</v>
      </c>
      <c r="C18" s="48">
        <v>2</v>
      </c>
      <c r="D18" s="48">
        <v>1</v>
      </c>
    </row>
    <row r="19" spans="1:4" x14ac:dyDescent="0.3">
      <c r="A19" s="39" t="s">
        <v>11</v>
      </c>
      <c r="B19" s="48">
        <v>1.5</v>
      </c>
      <c r="C19" s="48">
        <v>1</v>
      </c>
      <c r="D19" s="48">
        <v>1</v>
      </c>
    </row>
    <row r="20" spans="1:4" x14ac:dyDescent="0.3">
      <c r="A20" s="39" t="s">
        <v>12</v>
      </c>
      <c r="B20" s="48">
        <v>2</v>
      </c>
      <c r="C20" s="48">
        <v>1.5</v>
      </c>
      <c r="D20" s="48">
        <v>1</v>
      </c>
    </row>
    <row r="21" spans="1:4" x14ac:dyDescent="0.3">
      <c r="A21" s="38" t="s">
        <v>93</v>
      </c>
      <c r="B21" s="48">
        <v>1</v>
      </c>
      <c r="C21" s="48">
        <v>1</v>
      </c>
      <c r="D21" s="48">
        <v>1</v>
      </c>
    </row>
    <row r="22" spans="1:4" x14ac:dyDescent="0.3">
      <c r="A22" s="38" t="s">
        <v>94</v>
      </c>
      <c r="B22" s="48">
        <v>1</v>
      </c>
      <c r="C22" s="48">
        <v>1</v>
      </c>
      <c r="D22" s="48">
        <v>1</v>
      </c>
    </row>
    <row r="23" spans="1:4" x14ac:dyDescent="0.3">
      <c r="A23" s="38" t="s">
        <v>95</v>
      </c>
      <c r="B23" s="48">
        <v>1</v>
      </c>
      <c r="C23" s="48">
        <v>1</v>
      </c>
      <c r="D23" s="48">
        <v>1</v>
      </c>
    </row>
    <row r="24" spans="1:4" x14ac:dyDescent="0.3">
      <c r="A24" s="38" t="s">
        <v>96</v>
      </c>
      <c r="B24" s="48">
        <v>1</v>
      </c>
      <c r="C24" s="48">
        <v>1</v>
      </c>
      <c r="D24" s="48">
        <v>1</v>
      </c>
    </row>
    <row r="25" spans="1:4" x14ac:dyDescent="0.3">
      <c r="A25" s="38" t="s">
        <v>97</v>
      </c>
      <c r="B25" s="48">
        <v>1</v>
      </c>
      <c r="C25" s="48">
        <v>1</v>
      </c>
      <c r="D25" s="48">
        <v>1</v>
      </c>
    </row>
    <row r="26" spans="1:4" x14ac:dyDescent="0.3">
      <c r="A26" s="38" t="s">
        <v>98</v>
      </c>
      <c r="B26" s="48">
        <v>1</v>
      </c>
      <c r="C26" s="48">
        <v>1</v>
      </c>
      <c r="D26" s="48">
        <v>1</v>
      </c>
    </row>
    <row r="27" spans="1:4" x14ac:dyDescent="0.3">
      <c r="A27" s="38" t="s">
        <v>99</v>
      </c>
      <c r="B27" s="48">
        <v>1</v>
      </c>
      <c r="C27" s="48">
        <v>1</v>
      </c>
      <c r="D27" s="48">
        <v>1</v>
      </c>
    </row>
    <row r="28" spans="1:4" x14ac:dyDescent="0.3">
      <c r="A28" s="38" t="s">
        <v>100</v>
      </c>
      <c r="B28" s="48">
        <v>1</v>
      </c>
      <c r="C28" s="48">
        <v>1</v>
      </c>
      <c r="D28" s="48">
        <v>1</v>
      </c>
    </row>
    <row r="29" spans="1:4" x14ac:dyDescent="0.3">
      <c r="A29" s="38" t="s">
        <v>101</v>
      </c>
      <c r="B29" s="48">
        <v>1</v>
      </c>
      <c r="C29" s="48">
        <v>1</v>
      </c>
      <c r="D29" s="48">
        <v>1</v>
      </c>
    </row>
    <row r="30" spans="1:4" x14ac:dyDescent="0.3">
      <c r="A30" s="38" t="s">
        <v>13</v>
      </c>
      <c r="B30" s="48">
        <v>1</v>
      </c>
      <c r="C30" s="48">
        <v>1</v>
      </c>
      <c r="D30" s="48">
        <v>1</v>
      </c>
    </row>
    <row r="31" spans="1:4" x14ac:dyDescent="0.3">
      <c r="A31" s="38" t="s">
        <v>14</v>
      </c>
      <c r="B31" s="48">
        <v>1</v>
      </c>
      <c r="C31" s="48">
        <v>1</v>
      </c>
      <c r="D31" s="48">
        <v>1</v>
      </c>
    </row>
    <row r="32" spans="1:4" x14ac:dyDescent="0.3">
      <c r="A32" s="39" t="s">
        <v>102</v>
      </c>
      <c r="B32" s="48">
        <v>1</v>
      </c>
      <c r="C32" s="48">
        <v>1</v>
      </c>
      <c r="D32" s="48">
        <v>1</v>
      </c>
    </row>
    <row r="33" spans="1:4" x14ac:dyDescent="0.3">
      <c r="A33" s="39" t="s">
        <v>103</v>
      </c>
      <c r="B33" s="48">
        <v>1</v>
      </c>
      <c r="C33" s="48">
        <v>1</v>
      </c>
      <c r="D33" s="48">
        <v>1</v>
      </c>
    </row>
    <row r="34" spans="1:4" x14ac:dyDescent="0.3">
      <c r="A34" s="39" t="s">
        <v>104</v>
      </c>
      <c r="B34" s="48">
        <v>1</v>
      </c>
      <c r="C34" s="48">
        <v>1</v>
      </c>
      <c r="D34" s="48">
        <v>1</v>
      </c>
    </row>
    <row r="35" spans="1:4" x14ac:dyDescent="0.3">
      <c r="A35" s="39" t="s">
        <v>105</v>
      </c>
      <c r="B35" s="48">
        <v>1.5</v>
      </c>
      <c r="C35" s="48">
        <v>1</v>
      </c>
      <c r="D35" s="48">
        <v>1</v>
      </c>
    </row>
    <row r="36" spans="1:4" x14ac:dyDescent="0.3">
      <c r="A36" s="39" t="s">
        <v>106</v>
      </c>
      <c r="B36" s="48">
        <v>2</v>
      </c>
      <c r="C36" s="48">
        <v>1</v>
      </c>
      <c r="D36" s="48">
        <v>1</v>
      </c>
    </row>
    <row r="37" spans="1:4" x14ac:dyDescent="0.3">
      <c r="A37" s="39" t="s">
        <v>107</v>
      </c>
      <c r="B37" s="48">
        <v>1</v>
      </c>
      <c r="C37" s="48">
        <v>1</v>
      </c>
      <c r="D37" s="48">
        <v>1</v>
      </c>
    </row>
    <row r="38" spans="1:4" x14ac:dyDescent="0.3">
      <c r="A38" s="38" t="s">
        <v>108</v>
      </c>
      <c r="B38" s="48">
        <v>1</v>
      </c>
      <c r="C38" s="48">
        <v>1</v>
      </c>
      <c r="D38" s="48">
        <v>1</v>
      </c>
    </row>
    <row r="39" spans="1:4" x14ac:dyDescent="0.3">
      <c r="A39" s="38" t="s">
        <v>109</v>
      </c>
      <c r="B39" s="48">
        <v>1</v>
      </c>
      <c r="C39" s="48">
        <v>1</v>
      </c>
      <c r="D39" s="48">
        <v>1</v>
      </c>
    </row>
    <row r="40" spans="1:4" x14ac:dyDescent="0.3">
      <c r="A40" s="38" t="s">
        <v>110</v>
      </c>
      <c r="B40" s="48">
        <v>4</v>
      </c>
      <c r="C40" s="48">
        <v>2</v>
      </c>
      <c r="D40" s="48">
        <v>1</v>
      </c>
    </row>
    <row r="41" spans="1:4" x14ac:dyDescent="0.3">
      <c r="A41" s="38" t="s">
        <v>111</v>
      </c>
      <c r="B41" s="48">
        <v>3.5</v>
      </c>
      <c r="C41" s="48">
        <v>2</v>
      </c>
      <c r="D41" s="48">
        <v>1</v>
      </c>
    </row>
  </sheetData>
  <conditionalFormatting sqref="B2:D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EFEF-D485-4A41-8BE5-91FD1E2186E5}">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A9" sqref="A9:C9"/>
    </sheetView>
  </sheetViews>
  <sheetFormatPr defaultRowHeight="14.4" x14ac:dyDescent="0.3"/>
  <cols>
    <col min="1" max="1" width="15.109375" customWidth="1"/>
    <col min="2" max="2" width="6.109375" customWidth="1"/>
    <col min="3" max="3" width="8.44140625" customWidth="1"/>
    <col min="4" max="4" width="11.88671875" customWidth="1"/>
    <col min="5" max="5" width="28.88671875" customWidth="1"/>
    <col min="6" max="6" width="21.21875" customWidth="1"/>
    <col min="7" max="7" width="17.5546875" customWidth="1"/>
  </cols>
  <sheetData>
    <row r="1" spans="1:16" s="19" customFormat="1" ht="35.1" customHeight="1" x14ac:dyDescent="0.3">
      <c r="A1" s="209" t="s">
        <v>316</v>
      </c>
      <c r="B1" s="210"/>
      <c r="C1" s="210"/>
      <c r="D1" s="210"/>
      <c r="E1" s="210"/>
      <c r="F1" s="210"/>
      <c r="G1" s="209" t="s">
        <v>316</v>
      </c>
      <c r="H1" s="210"/>
      <c r="I1" s="210"/>
      <c r="J1" s="210"/>
      <c r="K1" s="210"/>
      <c r="L1" s="210"/>
      <c r="M1" s="210"/>
      <c r="N1" s="210"/>
      <c r="O1" s="210"/>
      <c r="P1" s="210"/>
    </row>
    <row r="2" spans="1:16" ht="9" customHeight="1" x14ac:dyDescent="0.3"/>
    <row r="3" spans="1:16" ht="21" customHeight="1" x14ac:dyDescent="0.3">
      <c r="A3" s="207" t="s">
        <v>319</v>
      </c>
      <c r="B3" s="207"/>
      <c r="C3" s="207"/>
      <c r="D3" s="207"/>
      <c r="E3" s="207"/>
      <c r="F3" s="207"/>
      <c r="G3" s="207" t="s">
        <v>319</v>
      </c>
      <c r="H3" s="207"/>
      <c r="I3" s="207"/>
      <c r="J3" s="207"/>
      <c r="K3" s="207"/>
      <c r="L3" s="207"/>
    </row>
    <row r="4" spans="1:16" ht="6.9" customHeight="1" x14ac:dyDescent="0.3"/>
    <row r="5" spans="1:16" s="32" customFormat="1" ht="19.5" customHeight="1" x14ac:dyDescent="0.3">
      <c r="A5" s="118" t="s">
        <v>167</v>
      </c>
      <c r="B5" s="237" t="s">
        <v>184</v>
      </c>
      <c r="C5" s="237"/>
      <c r="D5" s="122" t="s">
        <v>148</v>
      </c>
      <c r="E5"/>
      <c r="F5"/>
      <c r="G5"/>
      <c r="I5" s="241" t="s">
        <v>236</v>
      </c>
      <c r="J5" s="241"/>
      <c r="K5" s="241"/>
      <c r="L5" s="241"/>
      <c r="M5" s="241"/>
    </row>
    <row r="6" spans="1:16" s="32" customFormat="1" ht="18.600000000000001" customHeight="1" x14ac:dyDescent="0.3">
      <c r="A6" s="125" t="s">
        <v>170</v>
      </c>
      <c r="B6" s="247">
        <v>1</v>
      </c>
      <c r="C6" s="247"/>
      <c r="D6" s="116">
        <v>3</v>
      </c>
    </row>
    <row r="7" spans="1:16" s="19" customFormat="1" ht="18.600000000000001" customHeight="1" x14ac:dyDescent="0.3">
      <c r="A7" s="125" t="s">
        <v>171</v>
      </c>
      <c r="B7" s="247">
        <v>1</v>
      </c>
      <c r="C7" s="247"/>
      <c r="D7" s="116">
        <v>3</v>
      </c>
    </row>
    <row r="8" spans="1:16" s="19" customFormat="1" ht="18.600000000000001" customHeight="1" x14ac:dyDescent="0.3">
      <c r="A8" s="125" t="s">
        <v>172</v>
      </c>
      <c r="B8" s="247">
        <v>2</v>
      </c>
      <c r="C8" s="247"/>
      <c r="D8" s="116">
        <v>3</v>
      </c>
    </row>
    <row r="9" spans="1:16" s="19" customFormat="1" ht="18.600000000000001" customHeight="1" x14ac:dyDescent="0.3">
      <c r="A9" s="125" t="s">
        <v>173</v>
      </c>
      <c r="B9" s="248">
        <v>5</v>
      </c>
      <c r="C9" s="248"/>
      <c r="D9" s="117">
        <v>3</v>
      </c>
    </row>
    <row r="10" spans="1:16" x14ac:dyDescent="0.3">
      <c r="A10" s="133"/>
    </row>
    <row r="11" spans="1:16" ht="15.6" x14ac:dyDescent="0.3">
      <c r="A11" s="123" t="s">
        <v>168</v>
      </c>
      <c r="B11" s="87">
        <f>AVERAGE(B6:B9)</f>
        <v>2.25</v>
      </c>
      <c r="E11" s="26"/>
      <c r="F11" s="26"/>
    </row>
    <row r="12" spans="1:16" s="33" customFormat="1" ht="13.8" x14ac:dyDescent="0.3">
      <c r="A12" s="123" t="s">
        <v>46</v>
      </c>
      <c r="B12" s="87">
        <f>STDEVP(B6:B9)</f>
        <v>1.6393596310755001</v>
      </c>
    </row>
    <row r="13" spans="1:16" s="33" customFormat="1" ht="13.8" x14ac:dyDescent="0.3">
      <c r="A13" s="123" t="s">
        <v>169</v>
      </c>
      <c r="B13" s="87">
        <f>AVERAGE(D6:D9)/B11</f>
        <v>1.3333333333333333</v>
      </c>
    </row>
    <row r="14" spans="1:16" s="33" customFormat="1" ht="13.8" x14ac:dyDescent="0.3"/>
    <row r="15" spans="1:16" s="33" customFormat="1" ht="13.8" x14ac:dyDescent="0.3"/>
    <row r="16" spans="1:16" s="33" customFormat="1" ht="13.8" x14ac:dyDescent="0.3"/>
    <row r="17" spans="1:21" s="33" customFormat="1" ht="13.8" x14ac:dyDescent="0.3"/>
    <row r="18" spans="1:21" s="33" customFormat="1" ht="13.8" x14ac:dyDescent="0.3"/>
    <row r="19" spans="1:21" s="33" customFormat="1" ht="13.8" x14ac:dyDescent="0.3"/>
    <row r="20" spans="1:21" s="33" customFormat="1" ht="13.8" x14ac:dyDescent="0.3"/>
    <row r="21" spans="1:21" s="33" customFormat="1" ht="13.8" x14ac:dyDescent="0.3"/>
    <row r="22" spans="1:21" s="33" customFormat="1" ht="13.8" x14ac:dyDescent="0.3"/>
    <row r="23" spans="1:21" s="33" customFormat="1" ht="21.9" customHeight="1" x14ac:dyDescent="0.3">
      <c r="E23" s="108"/>
      <c r="F23" s="109"/>
    </row>
    <row r="24" spans="1:21" s="33" customFormat="1" ht="21.9" customHeight="1" x14ac:dyDescent="0.3">
      <c r="E24" s="108"/>
      <c r="F24" s="109"/>
    </row>
    <row r="25" spans="1:21" s="33" customFormat="1" ht="21.9" customHeight="1" x14ac:dyDescent="0.3">
      <c r="E25" s="108"/>
      <c r="F25" s="109"/>
    </row>
    <row r="26" spans="1:21" s="33" customFormat="1" ht="192.9" customHeight="1" x14ac:dyDescent="0.3">
      <c r="E26" s="108"/>
      <c r="F26" s="109"/>
    </row>
    <row r="27" spans="1:21" s="33" customFormat="1" ht="21.9" customHeight="1" x14ac:dyDescent="0.3">
      <c r="E27" s="108"/>
      <c r="F27" s="109"/>
    </row>
    <row r="28" spans="1:21" s="32" customFormat="1" ht="24.6" customHeight="1" x14ac:dyDescent="0.3">
      <c r="A28" s="212" t="s">
        <v>288</v>
      </c>
      <c r="B28" s="212"/>
      <c r="C28" s="212"/>
      <c r="D28" s="212"/>
      <c r="E28" s="212"/>
      <c r="F28" s="212"/>
      <c r="G28" s="212" t="s">
        <v>288</v>
      </c>
      <c r="H28" s="212"/>
      <c r="I28" s="212"/>
      <c r="J28" s="212"/>
      <c r="K28" s="212"/>
      <c r="L28" s="212"/>
      <c r="M28" s="212"/>
      <c r="N28" s="212"/>
      <c r="O28" s="212"/>
      <c r="P28" s="212"/>
      <c r="Q28"/>
      <c r="R28"/>
      <c r="S28"/>
      <c r="T28"/>
      <c r="U28"/>
    </row>
    <row r="29" spans="1:21" ht="9" customHeight="1" x14ac:dyDescent="0.3"/>
    <row r="30" spans="1:21" s="32" customFormat="1" ht="33" customHeight="1" x14ac:dyDescent="0.3">
      <c r="A30" s="229" t="s">
        <v>286</v>
      </c>
      <c r="B30" s="230"/>
      <c r="C30" s="230"/>
      <c r="D30" s="230"/>
      <c r="E30"/>
      <c r="F30"/>
      <c r="G30"/>
    </row>
    <row r="31" spans="1:21" s="32" customFormat="1" ht="41.4" x14ac:dyDescent="0.3">
      <c r="A31" s="94" t="s">
        <v>202</v>
      </c>
      <c r="B31" s="95" t="s">
        <v>50</v>
      </c>
      <c r="C31" s="95" t="s">
        <v>197</v>
      </c>
      <c r="D31" s="95" t="s">
        <v>198</v>
      </c>
    </row>
    <row r="32" spans="1:21" x14ac:dyDescent="0.3">
      <c r="A32" s="27" t="s">
        <v>79</v>
      </c>
      <c r="B32" s="137">
        <f t="array" ref="B32:B71">MMULT(DF7map!B2:E41,'DF7'!B6:B9)</f>
        <v>26</v>
      </c>
      <c r="C32" s="137">
        <f t="array" ref="C32:C71">MMULT(DF7map!B2:E41,'DF7'!D6:D9)</f>
        <v>25.5</v>
      </c>
      <c r="D32" s="129">
        <f t="shared" ref="D32:D71" si="0">IFERROR(MROUND(($B$13*100*B32/C32),5)-100,0)</f>
        <v>35</v>
      </c>
    </row>
    <row r="33" spans="1:9" x14ac:dyDescent="0.3">
      <c r="A33" s="27" t="s">
        <v>80</v>
      </c>
      <c r="B33" s="137">
        <v>22</v>
      </c>
      <c r="C33" s="137">
        <v>22.5</v>
      </c>
      <c r="D33" s="129">
        <f t="shared" si="0"/>
        <v>30</v>
      </c>
      <c r="I33" s="1"/>
    </row>
    <row r="34" spans="1:9" x14ac:dyDescent="0.3">
      <c r="A34" s="27" t="s">
        <v>81</v>
      </c>
      <c r="B34" s="137">
        <v>21</v>
      </c>
      <c r="C34" s="137">
        <v>24</v>
      </c>
      <c r="D34" s="129">
        <f t="shared" si="0"/>
        <v>15</v>
      </c>
    </row>
    <row r="35" spans="1:9" x14ac:dyDescent="0.3">
      <c r="A35" s="27" t="s">
        <v>82</v>
      </c>
      <c r="B35" s="137">
        <v>14</v>
      </c>
      <c r="C35" s="137">
        <v>15</v>
      </c>
      <c r="D35" s="129">
        <f t="shared" si="0"/>
        <v>25</v>
      </c>
    </row>
    <row r="36" spans="1:9" x14ac:dyDescent="0.3">
      <c r="A36" s="27" t="s">
        <v>83</v>
      </c>
      <c r="B36" s="137">
        <v>14</v>
      </c>
      <c r="C36" s="137">
        <v>15</v>
      </c>
      <c r="D36" s="129">
        <f t="shared" si="0"/>
        <v>25</v>
      </c>
    </row>
    <row r="37" spans="1:9" x14ac:dyDescent="0.3">
      <c r="A37" s="28" t="s">
        <v>84</v>
      </c>
      <c r="B37" s="137">
        <v>18</v>
      </c>
      <c r="C37" s="137">
        <v>19.5</v>
      </c>
      <c r="D37" s="129">
        <f t="shared" si="0"/>
        <v>25</v>
      </c>
    </row>
    <row r="38" spans="1:9" x14ac:dyDescent="0.3">
      <c r="A38" s="28" t="s">
        <v>85</v>
      </c>
      <c r="B38" s="137">
        <v>23</v>
      </c>
      <c r="C38" s="137">
        <v>24</v>
      </c>
      <c r="D38" s="129">
        <f t="shared" si="0"/>
        <v>30</v>
      </c>
    </row>
    <row r="39" spans="1:9" x14ac:dyDescent="0.3">
      <c r="A39" s="28" t="s">
        <v>86</v>
      </c>
      <c r="B39" s="137">
        <v>16</v>
      </c>
      <c r="C39" s="137">
        <v>18</v>
      </c>
      <c r="D39" s="129">
        <f t="shared" si="0"/>
        <v>20</v>
      </c>
    </row>
    <row r="40" spans="1:9" x14ac:dyDescent="0.3">
      <c r="A40" s="28" t="s">
        <v>87</v>
      </c>
      <c r="B40" s="137">
        <v>28.5</v>
      </c>
      <c r="C40" s="137">
        <v>27</v>
      </c>
      <c r="D40" s="129">
        <f t="shared" si="0"/>
        <v>40</v>
      </c>
    </row>
    <row r="41" spans="1:9" x14ac:dyDescent="0.3">
      <c r="A41" s="28" t="s">
        <v>88</v>
      </c>
      <c r="B41" s="137">
        <v>22</v>
      </c>
      <c r="C41" s="137">
        <v>22.5</v>
      </c>
      <c r="D41" s="129">
        <f t="shared" si="0"/>
        <v>30</v>
      </c>
    </row>
    <row r="42" spans="1:9" x14ac:dyDescent="0.3">
      <c r="A42" s="28" t="s">
        <v>89</v>
      </c>
      <c r="B42" s="137">
        <v>14</v>
      </c>
      <c r="C42" s="137">
        <v>15</v>
      </c>
      <c r="D42" s="129">
        <f t="shared" si="0"/>
        <v>25</v>
      </c>
    </row>
    <row r="43" spans="1:9" x14ac:dyDescent="0.3">
      <c r="A43" s="28" t="s">
        <v>90</v>
      </c>
      <c r="B43" s="137">
        <v>11.5</v>
      </c>
      <c r="C43" s="137">
        <v>13.5</v>
      </c>
      <c r="D43" s="129">
        <f t="shared" si="0"/>
        <v>15</v>
      </c>
    </row>
    <row r="44" spans="1:9" x14ac:dyDescent="0.3">
      <c r="A44" s="28" t="s">
        <v>91</v>
      </c>
      <c r="B44" s="137">
        <v>18.5</v>
      </c>
      <c r="C44" s="137">
        <v>19.5</v>
      </c>
      <c r="D44" s="129">
        <f t="shared" si="0"/>
        <v>25</v>
      </c>
    </row>
    <row r="45" spans="1:9" x14ac:dyDescent="0.3">
      <c r="A45" s="28" t="s">
        <v>92</v>
      </c>
      <c r="B45" s="137">
        <v>16</v>
      </c>
      <c r="C45" s="137">
        <v>19.5</v>
      </c>
      <c r="D45" s="129">
        <f t="shared" si="0"/>
        <v>10</v>
      </c>
    </row>
    <row r="46" spans="1:9" x14ac:dyDescent="0.3">
      <c r="A46" s="28" t="s">
        <v>8</v>
      </c>
      <c r="B46" s="137">
        <v>16.5</v>
      </c>
      <c r="C46" s="137">
        <v>21</v>
      </c>
      <c r="D46" s="129">
        <f t="shared" si="0"/>
        <v>5</v>
      </c>
    </row>
    <row r="47" spans="1:9" x14ac:dyDescent="0.3">
      <c r="A47" s="28" t="s">
        <v>9</v>
      </c>
      <c r="B47" s="137">
        <v>15.5</v>
      </c>
      <c r="C47" s="137">
        <v>18</v>
      </c>
      <c r="D47" s="129">
        <f t="shared" si="0"/>
        <v>15</v>
      </c>
    </row>
    <row r="48" spans="1:9" x14ac:dyDescent="0.3">
      <c r="A48" s="28" t="s">
        <v>10</v>
      </c>
      <c r="B48" s="137">
        <v>20.5</v>
      </c>
      <c r="C48" s="137">
        <v>22.5</v>
      </c>
      <c r="D48" s="129">
        <f t="shared" si="0"/>
        <v>20</v>
      </c>
    </row>
    <row r="49" spans="1:4" x14ac:dyDescent="0.3">
      <c r="A49" s="28" t="s">
        <v>11</v>
      </c>
      <c r="B49" s="137">
        <v>21</v>
      </c>
      <c r="C49" s="137">
        <v>22.5</v>
      </c>
      <c r="D49" s="129">
        <f t="shared" si="0"/>
        <v>25</v>
      </c>
    </row>
    <row r="50" spans="1:4" x14ac:dyDescent="0.3">
      <c r="A50" s="28" t="s">
        <v>12</v>
      </c>
      <c r="B50" s="137">
        <v>18</v>
      </c>
      <c r="C50" s="137">
        <v>19.5</v>
      </c>
      <c r="D50" s="129">
        <f t="shared" si="0"/>
        <v>25</v>
      </c>
    </row>
    <row r="51" spans="1:4" x14ac:dyDescent="0.3">
      <c r="A51" s="27" t="s">
        <v>235</v>
      </c>
      <c r="B51" s="137">
        <v>18.5</v>
      </c>
      <c r="C51" s="137">
        <v>19.5</v>
      </c>
      <c r="D51" s="129">
        <f t="shared" si="0"/>
        <v>25</v>
      </c>
    </row>
    <row r="52" spans="1:4" x14ac:dyDescent="0.3">
      <c r="A52" s="27" t="s">
        <v>94</v>
      </c>
      <c r="B52" s="137">
        <v>23</v>
      </c>
      <c r="C52" s="137">
        <v>24</v>
      </c>
      <c r="D52" s="129">
        <f t="shared" si="0"/>
        <v>30</v>
      </c>
    </row>
    <row r="53" spans="1:4" x14ac:dyDescent="0.3">
      <c r="A53" s="27" t="s">
        <v>95</v>
      </c>
      <c r="B53" s="137">
        <v>23</v>
      </c>
      <c r="C53" s="137">
        <v>24</v>
      </c>
      <c r="D53" s="129">
        <f t="shared" si="0"/>
        <v>30</v>
      </c>
    </row>
    <row r="54" spans="1:4" x14ac:dyDescent="0.3">
      <c r="A54" s="27" t="s">
        <v>96</v>
      </c>
      <c r="B54" s="137">
        <v>16.5</v>
      </c>
      <c r="C54" s="137">
        <v>21</v>
      </c>
      <c r="D54" s="129">
        <f t="shared" si="0"/>
        <v>5</v>
      </c>
    </row>
    <row r="55" spans="1:4" x14ac:dyDescent="0.3">
      <c r="A55" s="27" t="s">
        <v>97</v>
      </c>
      <c r="B55" s="137">
        <v>14</v>
      </c>
      <c r="C55" s="137">
        <v>15</v>
      </c>
      <c r="D55" s="129">
        <f t="shared" si="0"/>
        <v>25</v>
      </c>
    </row>
    <row r="56" spans="1:4" x14ac:dyDescent="0.3">
      <c r="A56" s="27" t="s">
        <v>98</v>
      </c>
      <c r="B56" s="137">
        <v>15.5</v>
      </c>
      <c r="C56" s="137">
        <v>19.5</v>
      </c>
      <c r="D56" s="129">
        <f t="shared" si="0"/>
        <v>5</v>
      </c>
    </row>
    <row r="57" spans="1:4" x14ac:dyDescent="0.3">
      <c r="A57" s="27" t="s">
        <v>99</v>
      </c>
      <c r="B57" s="137">
        <v>16</v>
      </c>
      <c r="C57" s="137">
        <v>18</v>
      </c>
      <c r="D57" s="129">
        <f t="shared" si="0"/>
        <v>20</v>
      </c>
    </row>
    <row r="58" spans="1:4" x14ac:dyDescent="0.3">
      <c r="A58" s="27" t="s">
        <v>100</v>
      </c>
      <c r="B58" s="137">
        <v>14</v>
      </c>
      <c r="C58" s="137">
        <v>15</v>
      </c>
      <c r="D58" s="129">
        <f t="shared" si="0"/>
        <v>25</v>
      </c>
    </row>
    <row r="59" spans="1:4" x14ac:dyDescent="0.3">
      <c r="A59" s="27" t="s">
        <v>101</v>
      </c>
      <c r="B59" s="137">
        <v>14</v>
      </c>
      <c r="C59" s="137">
        <v>15</v>
      </c>
      <c r="D59" s="129">
        <f t="shared" si="0"/>
        <v>25</v>
      </c>
    </row>
    <row r="60" spans="1:4" x14ac:dyDescent="0.3">
      <c r="A60" s="27" t="s">
        <v>13</v>
      </c>
      <c r="B60" s="137">
        <v>14.5</v>
      </c>
      <c r="C60" s="137">
        <v>16.5</v>
      </c>
      <c r="D60" s="129">
        <f t="shared" si="0"/>
        <v>15</v>
      </c>
    </row>
    <row r="61" spans="1:4" x14ac:dyDescent="0.3">
      <c r="A61" s="27" t="s">
        <v>14</v>
      </c>
      <c r="B61" s="137">
        <v>16</v>
      </c>
      <c r="C61" s="137">
        <v>18</v>
      </c>
      <c r="D61" s="129">
        <f t="shared" si="0"/>
        <v>20</v>
      </c>
    </row>
    <row r="62" spans="1:4" x14ac:dyDescent="0.3">
      <c r="A62" s="28" t="s">
        <v>102</v>
      </c>
      <c r="B62" s="137">
        <v>21.5</v>
      </c>
      <c r="C62" s="137">
        <v>25.5</v>
      </c>
      <c r="D62" s="129">
        <f t="shared" si="0"/>
        <v>10</v>
      </c>
    </row>
    <row r="63" spans="1:4" x14ac:dyDescent="0.3">
      <c r="A63" s="28" t="s">
        <v>103</v>
      </c>
      <c r="B63" s="137">
        <v>22</v>
      </c>
      <c r="C63" s="137">
        <v>25.5</v>
      </c>
      <c r="D63" s="129">
        <f t="shared" si="0"/>
        <v>15</v>
      </c>
    </row>
    <row r="64" spans="1:4" x14ac:dyDescent="0.3">
      <c r="A64" s="28" t="s">
        <v>104</v>
      </c>
      <c r="B64" s="137">
        <v>24.5</v>
      </c>
      <c r="C64" s="137">
        <v>27</v>
      </c>
      <c r="D64" s="129">
        <f t="shared" si="0"/>
        <v>20</v>
      </c>
    </row>
    <row r="65" spans="1:4" x14ac:dyDescent="0.3">
      <c r="A65" s="28" t="s">
        <v>105</v>
      </c>
      <c r="B65" s="137">
        <v>24.5</v>
      </c>
      <c r="C65" s="137">
        <v>27</v>
      </c>
      <c r="D65" s="129">
        <f t="shared" si="0"/>
        <v>20</v>
      </c>
    </row>
    <row r="66" spans="1:4" x14ac:dyDescent="0.3">
      <c r="A66" s="28" t="s">
        <v>106</v>
      </c>
      <c r="B66" s="137">
        <v>24.5</v>
      </c>
      <c r="C66" s="137">
        <v>27</v>
      </c>
      <c r="D66" s="129">
        <f t="shared" si="0"/>
        <v>20</v>
      </c>
    </row>
    <row r="67" spans="1:4" x14ac:dyDescent="0.3">
      <c r="A67" s="28" t="s">
        <v>107</v>
      </c>
      <c r="B67" s="137">
        <v>16.5</v>
      </c>
      <c r="C67" s="137">
        <v>16.5</v>
      </c>
      <c r="D67" s="129">
        <f t="shared" si="0"/>
        <v>35</v>
      </c>
    </row>
    <row r="68" spans="1:4" x14ac:dyDescent="0.3">
      <c r="A68" s="27" t="s">
        <v>108</v>
      </c>
      <c r="B68" s="137">
        <v>14</v>
      </c>
      <c r="C68" s="137">
        <v>15</v>
      </c>
      <c r="D68" s="129">
        <f t="shared" si="0"/>
        <v>25</v>
      </c>
    </row>
    <row r="69" spans="1:4" x14ac:dyDescent="0.3">
      <c r="A69" s="27" t="s">
        <v>109</v>
      </c>
      <c r="B69" s="137">
        <v>14</v>
      </c>
      <c r="C69" s="137">
        <v>15</v>
      </c>
      <c r="D69" s="129">
        <f t="shared" si="0"/>
        <v>25</v>
      </c>
    </row>
    <row r="70" spans="1:4" x14ac:dyDescent="0.3">
      <c r="A70" s="27" t="s">
        <v>110</v>
      </c>
      <c r="B70" s="137">
        <v>11.5</v>
      </c>
      <c r="C70" s="137">
        <v>13.5</v>
      </c>
      <c r="D70" s="129">
        <f t="shared" si="0"/>
        <v>15</v>
      </c>
    </row>
    <row r="71" spans="1:4" x14ac:dyDescent="0.3">
      <c r="A71" s="27" t="s">
        <v>111</v>
      </c>
      <c r="B71" s="137">
        <v>14</v>
      </c>
      <c r="C71" s="137">
        <v>15</v>
      </c>
      <c r="D71" s="129">
        <f t="shared" si="0"/>
        <v>25</v>
      </c>
    </row>
  </sheetData>
  <mergeCells count="13">
    <mergeCell ref="G28:P28"/>
    <mergeCell ref="A30:D30"/>
    <mergeCell ref="B5:C5"/>
    <mergeCell ref="B6:C6"/>
    <mergeCell ref="B7:C7"/>
    <mergeCell ref="B8:C8"/>
    <mergeCell ref="B9:C9"/>
    <mergeCell ref="A28:F28"/>
    <mergeCell ref="A1:F1"/>
    <mergeCell ref="G1:P1"/>
    <mergeCell ref="I5:M5"/>
    <mergeCell ref="A3:F3"/>
    <mergeCell ref="G3:L3"/>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5F9E-499A-4DA1-8C0A-2B141A7DEBD1}">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A2" sqref="A2:A41"/>
    </sheetView>
  </sheetViews>
  <sheetFormatPr defaultRowHeight="14.4" x14ac:dyDescent="0.3"/>
  <cols>
    <col min="2" max="5" width="13.88671875" style="1" customWidth="1"/>
  </cols>
  <sheetData>
    <row r="1" spans="1:5" ht="21" x14ac:dyDescent="0.3">
      <c r="A1" s="42" t="s">
        <v>4</v>
      </c>
      <c r="B1" s="40" t="s">
        <v>170</v>
      </c>
      <c r="C1" s="40" t="s">
        <v>171</v>
      </c>
      <c r="D1" s="40" t="s">
        <v>172</v>
      </c>
      <c r="E1" s="40" t="s">
        <v>173</v>
      </c>
    </row>
    <row r="2" spans="1:5" x14ac:dyDescent="0.3">
      <c r="A2" s="38" t="s">
        <v>79</v>
      </c>
      <c r="B2" s="48">
        <v>1</v>
      </c>
      <c r="C2" s="48">
        <v>2</v>
      </c>
      <c r="D2" s="48">
        <v>1.5</v>
      </c>
      <c r="E2" s="48">
        <v>4</v>
      </c>
    </row>
    <row r="3" spans="1:5" x14ac:dyDescent="0.3">
      <c r="A3" s="38" t="s">
        <v>80</v>
      </c>
      <c r="B3" s="48">
        <v>1</v>
      </c>
      <c r="C3" s="48">
        <v>1</v>
      </c>
      <c r="D3" s="48">
        <v>2.5</v>
      </c>
      <c r="E3" s="48">
        <v>3</v>
      </c>
    </row>
    <row r="4" spans="1:5" x14ac:dyDescent="0.3">
      <c r="A4" s="38" t="s">
        <v>81</v>
      </c>
      <c r="B4" s="48">
        <v>1</v>
      </c>
      <c r="C4" s="48">
        <v>3</v>
      </c>
      <c r="D4" s="48">
        <v>1</v>
      </c>
      <c r="E4" s="48">
        <v>3</v>
      </c>
    </row>
    <row r="5" spans="1:5" x14ac:dyDescent="0.3">
      <c r="A5" s="38" t="s">
        <v>82</v>
      </c>
      <c r="B5" s="48">
        <v>1</v>
      </c>
      <c r="C5" s="48">
        <v>1</v>
      </c>
      <c r="D5" s="48">
        <v>1</v>
      </c>
      <c r="E5" s="48">
        <v>2</v>
      </c>
    </row>
    <row r="6" spans="1:5" x14ac:dyDescent="0.3">
      <c r="A6" s="38" t="s">
        <v>83</v>
      </c>
      <c r="B6" s="48">
        <v>1</v>
      </c>
      <c r="C6" s="48">
        <v>1</v>
      </c>
      <c r="D6" s="48">
        <v>1</v>
      </c>
      <c r="E6" s="48">
        <v>2</v>
      </c>
    </row>
    <row r="7" spans="1:5" x14ac:dyDescent="0.3">
      <c r="A7" s="39" t="s">
        <v>84</v>
      </c>
      <c r="B7" s="48">
        <v>1</v>
      </c>
      <c r="C7" s="48">
        <v>1.5</v>
      </c>
      <c r="D7" s="48">
        <v>1.5</v>
      </c>
      <c r="E7" s="48">
        <v>2.5</v>
      </c>
    </row>
    <row r="8" spans="1:5" x14ac:dyDescent="0.3">
      <c r="A8" s="39" t="s">
        <v>85</v>
      </c>
      <c r="B8" s="48">
        <v>1</v>
      </c>
      <c r="C8" s="48">
        <v>1</v>
      </c>
      <c r="D8" s="48">
        <v>3</v>
      </c>
      <c r="E8" s="48">
        <v>3</v>
      </c>
    </row>
    <row r="9" spans="1:5" x14ac:dyDescent="0.3">
      <c r="A9" s="39" t="s">
        <v>86</v>
      </c>
      <c r="B9" s="48">
        <v>1</v>
      </c>
      <c r="C9" s="48">
        <v>1</v>
      </c>
      <c r="D9" s="48">
        <v>2</v>
      </c>
      <c r="E9" s="48">
        <v>2</v>
      </c>
    </row>
    <row r="10" spans="1:5" x14ac:dyDescent="0.3">
      <c r="A10" s="39" t="s">
        <v>87</v>
      </c>
      <c r="B10" s="169">
        <v>0.5</v>
      </c>
      <c r="C10" s="48">
        <v>1</v>
      </c>
      <c r="D10" s="48">
        <v>3.5</v>
      </c>
      <c r="E10" s="48">
        <v>4</v>
      </c>
    </row>
    <row r="11" spans="1:5" x14ac:dyDescent="0.3">
      <c r="A11" s="39" t="s">
        <v>88</v>
      </c>
      <c r="B11" s="48">
        <v>1</v>
      </c>
      <c r="C11" s="48">
        <v>1</v>
      </c>
      <c r="D11" s="48">
        <v>2.5</v>
      </c>
      <c r="E11" s="48">
        <v>3</v>
      </c>
    </row>
    <row r="12" spans="1:5" x14ac:dyDescent="0.3">
      <c r="A12" s="39" t="s">
        <v>89</v>
      </c>
      <c r="B12" s="48">
        <v>1</v>
      </c>
      <c r="C12" s="48">
        <v>1</v>
      </c>
      <c r="D12" s="48">
        <v>1</v>
      </c>
      <c r="E12" s="48">
        <v>2</v>
      </c>
    </row>
    <row r="13" spans="1:5" x14ac:dyDescent="0.3">
      <c r="A13" s="39" t="s">
        <v>90</v>
      </c>
      <c r="B13" s="48">
        <v>1</v>
      </c>
      <c r="C13" s="48">
        <v>1</v>
      </c>
      <c r="D13" s="48">
        <v>1</v>
      </c>
      <c r="E13" s="48">
        <v>1.5</v>
      </c>
    </row>
    <row r="14" spans="1:5" x14ac:dyDescent="0.3">
      <c r="A14" s="39" t="s">
        <v>91</v>
      </c>
      <c r="B14" s="48">
        <v>1</v>
      </c>
      <c r="C14" s="48">
        <v>1</v>
      </c>
      <c r="D14" s="48">
        <v>2</v>
      </c>
      <c r="E14" s="48">
        <v>2.5</v>
      </c>
    </row>
    <row r="15" spans="1:5" x14ac:dyDescent="0.3">
      <c r="A15" s="39" t="s">
        <v>92</v>
      </c>
      <c r="B15" s="48">
        <v>1</v>
      </c>
      <c r="C15" s="48">
        <v>2</v>
      </c>
      <c r="D15" s="48">
        <v>1.5</v>
      </c>
      <c r="E15" s="48">
        <v>2</v>
      </c>
    </row>
    <row r="16" spans="1:5" x14ac:dyDescent="0.3">
      <c r="A16" s="39" t="s">
        <v>8</v>
      </c>
      <c r="B16" s="48">
        <v>1</v>
      </c>
      <c r="C16" s="48">
        <v>2.5</v>
      </c>
      <c r="D16" s="48">
        <v>1.5</v>
      </c>
      <c r="E16" s="48">
        <v>2</v>
      </c>
    </row>
    <row r="17" spans="1:5" x14ac:dyDescent="0.3">
      <c r="A17" s="39" t="s">
        <v>9</v>
      </c>
      <c r="B17" s="48">
        <v>1</v>
      </c>
      <c r="C17" s="48">
        <v>1.5</v>
      </c>
      <c r="D17" s="48">
        <v>1.5</v>
      </c>
      <c r="E17" s="48">
        <v>2</v>
      </c>
    </row>
    <row r="18" spans="1:5" x14ac:dyDescent="0.3">
      <c r="A18" s="39" t="s">
        <v>10</v>
      </c>
      <c r="B18" s="48">
        <v>1</v>
      </c>
      <c r="C18" s="48">
        <v>2.5</v>
      </c>
      <c r="D18" s="48">
        <v>1</v>
      </c>
      <c r="E18" s="48">
        <v>3</v>
      </c>
    </row>
    <row r="19" spans="1:5" x14ac:dyDescent="0.3">
      <c r="A19" s="39" t="s">
        <v>11</v>
      </c>
      <c r="B19" s="48">
        <v>1</v>
      </c>
      <c r="C19" s="48">
        <v>2</v>
      </c>
      <c r="D19" s="48">
        <v>1.5</v>
      </c>
      <c r="E19" s="48">
        <v>3</v>
      </c>
    </row>
    <row r="20" spans="1:5" x14ac:dyDescent="0.3">
      <c r="A20" s="39" t="s">
        <v>12</v>
      </c>
      <c r="B20" s="48">
        <v>1</v>
      </c>
      <c r="C20" s="48">
        <v>1.5</v>
      </c>
      <c r="D20" s="48">
        <v>1.5</v>
      </c>
      <c r="E20" s="48">
        <v>2.5</v>
      </c>
    </row>
    <row r="21" spans="1:5" x14ac:dyDescent="0.3">
      <c r="A21" s="38" t="s">
        <v>93</v>
      </c>
      <c r="B21" s="48">
        <v>1</v>
      </c>
      <c r="C21" s="48">
        <v>1</v>
      </c>
      <c r="D21" s="48">
        <v>2</v>
      </c>
      <c r="E21" s="48">
        <v>2.5</v>
      </c>
    </row>
    <row r="22" spans="1:5" x14ac:dyDescent="0.3">
      <c r="A22" s="38" t="s">
        <v>94</v>
      </c>
      <c r="B22" s="48">
        <v>1</v>
      </c>
      <c r="C22" s="48">
        <v>1</v>
      </c>
      <c r="D22" s="48">
        <v>3</v>
      </c>
      <c r="E22" s="48">
        <v>3</v>
      </c>
    </row>
    <row r="23" spans="1:5" x14ac:dyDescent="0.3">
      <c r="A23" s="38" t="s">
        <v>95</v>
      </c>
      <c r="B23" s="48">
        <v>1</v>
      </c>
      <c r="C23" s="48">
        <v>1</v>
      </c>
      <c r="D23" s="48">
        <v>3</v>
      </c>
      <c r="E23" s="48">
        <v>3</v>
      </c>
    </row>
    <row r="24" spans="1:5" x14ac:dyDescent="0.3">
      <c r="A24" s="38" t="s">
        <v>96</v>
      </c>
      <c r="B24" s="48">
        <v>1</v>
      </c>
      <c r="C24" s="48">
        <v>2.5</v>
      </c>
      <c r="D24" s="48">
        <v>1.5</v>
      </c>
      <c r="E24" s="48">
        <v>2</v>
      </c>
    </row>
    <row r="25" spans="1:5" x14ac:dyDescent="0.3">
      <c r="A25" s="38" t="s">
        <v>97</v>
      </c>
      <c r="B25" s="48">
        <v>1</v>
      </c>
      <c r="C25" s="48">
        <v>1</v>
      </c>
      <c r="D25" s="48">
        <v>1</v>
      </c>
      <c r="E25" s="48">
        <v>2</v>
      </c>
    </row>
    <row r="26" spans="1:5" x14ac:dyDescent="0.3">
      <c r="A26" s="38" t="s">
        <v>98</v>
      </c>
      <c r="B26" s="48">
        <v>1</v>
      </c>
      <c r="C26" s="48">
        <v>2.5</v>
      </c>
      <c r="D26" s="48">
        <v>1</v>
      </c>
      <c r="E26" s="48">
        <v>2</v>
      </c>
    </row>
    <row r="27" spans="1:5" x14ac:dyDescent="0.3">
      <c r="A27" s="38" t="s">
        <v>99</v>
      </c>
      <c r="B27" s="48">
        <v>1</v>
      </c>
      <c r="C27" s="48">
        <v>1</v>
      </c>
      <c r="D27" s="48">
        <v>2</v>
      </c>
      <c r="E27" s="48">
        <v>2</v>
      </c>
    </row>
    <row r="28" spans="1:5" x14ac:dyDescent="0.3">
      <c r="A28" s="38" t="s">
        <v>100</v>
      </c>
      <c r="B28" s="48">
        <v>1</v>
      </c>
      <c r="C28" s="48">
        <v>1</v>
      </c>
      <c r="D28" s="48">
        <v>1</v>
      </c>
      <c r="E28" s="48">
        <v>2</v>
      </c>
    </row>
    <row r="29" spans="1:5" x14ac:dyDescent="0.3">
      <c r="A29" s="38" t="s">
        <v>101</v>
      </c>
      <c r="B29" s="48">
        <v>1</v>
      </c>
      <c r="C29" s="48">
        <v>1</v>
      </c>
      <c r="D29" s="48">
        <v>1</v>
      </c>
      <c r="E29" s="48">
        <v>2</v>
      </c>
    </row>
    <row r="30" spans="1:5" x14ac:dyDescent="0.3">
      <c r="A30" s="38" t="s">
        <v>13</v>
      </c>
      <c r="B30" s="48">
        <v>1</v>
      </c>
      <c r="C30" s="48">
        <v>1.5</v>
      </c>
      <c r="D30" s="48">
        <v>1</v>
      </c>
      <c r="E30" s="48">
        <v>2</v>
      </c>
    </row>
    <row r="31" spans="1:5" x14ac:dyDescent="0.3">
      <c r="A31" s="38" t="s">
        <v>14</v>
      </c>
      <c r="B31" s="48">
        <v>1</v>
      </c>
      <c r="C31" s="48">
        <v>1</v>
      </c>
      <c r="D31" s="48">
        <v>2</v>
      </c>
      <c r="E31" s="48">
        <v>2</v>
      </c>
    </row>
    <row r="32" spans="1:5" x14ac:dyDescent="0.3">
      <c r="A32" s="39" t="s">
        <v>102</v>
      </c>
      <c r="B32" s="48">
        <v>1</v>
      </c>
      <c r="C32" s="48">
        <v>3.5</v>
      </c>
      <c r="D32" s="48">
        <v>1</v>
      </c>
      <c r="E32" s="48">
        <v>3</v>
      </c>
    </row>
    <row r="33" spans="1:5" x14ac:dyDescent="0.3">
      <c r="A33" s="39" t="s">
        <v>103</v>
      </c>
      <c r="B33" s="48">
        <v>1</v>
      </c>
      <c r="C33" s="48">
        <v>3</v>
      </c>
      <c r="D33" s="48">
        <v>1.5</v>
      </c>
      <c r="E33" s="48">
        <v>3</v>
      </c>
    </row>
    <row r="34" spans="1:5" x14ac:dyDescent="0.3">
      <c r="A34" s="39" t="s">
        <v>104</v>
      </c>
      <c r="B34" s="48">
        <v>1</v>
      </c>
      <c r="C34" s="48">
        <v>3</v>
      </c>
      <c r="D34" s="48">
        <v>1.5</v>
      </c>
      <c r="E34" s="48">
        <v>3.5</v>
      </c>
    </row>
    <row r="35" spans="1:5" x14ac:dyDescent="0.3">
      <c r="A35" s="39" t="s">
        <v>105</v>
      </c>
      <c r="B35" s="48">
        <v>1</v>
      </c>
      <c r="C35" s="48">
        <v>3</v>
      </c>
      <c r="D35" s="48">
        <v>1.5</v>
      </c>
      <c r="E35" s="48">
        <v>3.5</v>
      </c>
    </row>
    <row r="36" spans="1:5" x14ac:dyDescent="0.3">
      <c r="A36" s="39" t="s">
        <v>106</v>
      </c>
      <c r="B36" s="48">
        <v>1.5</v>
      </c>
      <c r="C36" s="48">
        <v>2.5</v>
      </c>
      <c r="D36" s="48">
        <v>1.5</v>
      </c>
      <c r="E36" s="48">
        <v>3.5</v>
      </c>
    </row>
    <row r="37" spans="1:5" x14ac:dyDescent="0.3">
      <c r="A37" s="39" t="s">
        <v>107</v>
      </c>
      <c r="B37" s="48">
        <v>1</v>
      </c>
      <c r="C37" s="48">
        <v>1</v>
      </c>
      <c r="D37" s="48">
        <v>1</v>
      </c>
      <c r="E37" s="48">
        <v>2.5</v>
      </c>
    </row>
    <row r="38" spans="1:5" x14ac:dyDescent="0.3">
      <c r="A38" s="38" t="s">
        <v>108</v>
      </c>
      <c r="B38" s="48">
        <v>1</v>
      </c>
      <c r="C38" s="48">
        <v>1</v>
      </c>
      <c r="D38" s="48">
        <v>1</v>
      </c>
      <c r="E38" s="48">
        <v>2</v>
      </c>
    </row>
    <row r="39" spans="1:5" x14ac:dyDescent="0.3">
      <c r="A39" s="38" t="s">
        <v>109</v>
      </c>
      <c r="B39" s="48">
        <v>1</v>
      </c>
      <c r="C39" s="48">
        <v>1</v>
      </c>
      <c r="D39" s="48">
        <v>1</v>
      </c>
      <c r="E39" s="48">
        <v>2</v>
      </c>
    </row>
    <row r="40" spans="1:5" x14ac:dyDescent="0.3">
      <c r="A40" s="38" t="s">
        <v>110</v>
      </c>
      <c r="B40" s="48">
        <v>1</v>
      </c>
      <c r="C40" s="48">
        <v>1</v>
      </c>
      <c r="D40" s="48">
        <v>1</v>
      </c>
      <c r="E40" s="48">
        <v>1.5</v>
      </c>
    </row>
    <row r="41" spans="1:5" x14ac:dyDescent="0.3">
      <c r="A41" s="38" t="s">
        <v>111</v>
      </c>
      <c r="B41" s="48">
        <v>1</v>
      </c>
      <c r="C41" s="48">
        <v>1</v>
      </c>
      <c r="D41" s="48">
        <v>1</v>
      </c>
      <c r="E41" s="48">
        <v>2</v>
      </c>
    </row>
  </sheetData>
  <conditionalFormatting sqref="B2:E41">
    <cfRule type="cellIs" dxfId="12" priority="1" stopIfTrue="1" operator="greaterThanOrEqual">
      <formula>3</formula>
    </cfRule>
    <cfRule type="cellIs" dxfId="11" priority="2" stopIfTrue="1" operator="greaterThanOrEqual">
      <formula>2</formula>
    </cfRule>
    <cfRule type="cellIs" dxfId="1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77031-3E78-45A5-AC13-74F398CFABBD}">
  <sheetPr>
    <tabColor theme="9" tint="-0.499984740745262"/>
    <pageSetUpPr fitToPage="1"/>
  </sheetPr>
  <dimension ref="A1:U71"/>
  <sheetViews>
    <sheetView showGridLines="0" zoomScale="85" zoomScaleNormal="85" workbookViewId="0">
      <pane ySplit="2" topLeftCell="A45" activePane="bottomLeft" state="frozen"/>
      <selection activeCell="A9" sqref="A9:B9"/>
      <selection pane="bottomLeft" activeCell="A3" sqref="A3:F3"/>
    </sheetView>
  </sheetViews>
  <sheetFormatPr defaultRowHeight="14.4" x14ac:dyDescent="0.3"/>
  <cols>
    <col min="1" max="1" width="11.5546875" customWidth="1"/>
    <col min="2" max="2" width="8.88671875" customWidth="1"/>
    <col min="3" max="3" width="9.109375" customWidth="1"/>
    <col min="4" max="4" width="11.5546875" customWidth="1"/>
    <col min="5" max="5" width="28.88671875" customWidth="1"/>
    <col min="6" max="6" width="26.5546875" customWidth="1"/>
    <col min="7" max="7" width="17.5546875" customWidth="1"/>
  </cols>
  <sheetData>
    <row r="1" spans="1:16" s="19" customFormat="1" ht="29.4" customHeight="1" x14ac:dyDescent="0.3">
      <c r="A1" s="209" t="s">
        <v>325</v>
      </c>
      <c r="B1" s="210"/>
      <c r="C1" s="210"/>
      <c r="D1" s="210"/>
      <c r="E1" s="210"/>
      <c r="F1" s="210"/>
      <c r="G1" s="209" t="s">
        <v>326</v>
      </c>
      <c r="H1" s="210"/>
      <c r="I1" s="210"/>
      <c r="J1" s="210"/>
      <c r="K1" s="210"/>
      <c r="L1" s="210"/>
      <c r="M1" s="210"/>
      <c r="N1" s="210"/>
      <c r="O1" s="210"/>
      <c r="P1" s="210"/>
    </row>
    <row r="2" spans="1:16" ht="12.75" customHeight="1" x14ac:dyDescent="0.3"/>
    <row r="3" spans="1:16" ht="21" customHeight="1" x14ac:dyDescent="0.3">
      <c r="A3" s="207" t="s">
        <v>327</v>
      </c>
      <c r="B3" s="207"/>
      <c r="C3" s="207"/>
      <c r="D3" s="207"/>
      <c r="E3" s="207"/>
      <c r="F3" s="207"/>
      <c r="G3" s="207" t="s">
        <v>327</v>
      </c>
      <c r="H3" s="207"/>
      <c r="I3" s="207"/>
      <c r="J3" s="207"/>
      <c r="K3" s="207"/>
      <c r="L3" s="207"/>
      <c r="M3" s="207"/>
      <c r="N3" s="207"/>
      <c r="O3" s="207"/>
      <c r="P3" s="207"/>
    </row>
    <row r="4" spans="1:16" ht="11.1" customHeight="1" x14ac:dyDescent="0.3"/>
    <row r="5" spans="1:16" ht="20.100000000000001" customHeight="1" x14ac:dyDescent="0.3">
      <c r="A5" s="118" t="s">
        <v>167</v>
      </c>
      <c r="B5" s="237" t="s">
        <v>177</v>
      </c>
      <c r="C5" s="237"/>
      <c r="D5" s="122" t="s">
        <v>148</v>
      </c>
    </row>
    <row r="6" spans="1:16" ht="20.100000000000001" customHeight="1" x14ac:dyDescent="0.3">
      <c r="A6" s="124" t="s">
        <v>174</v>
      </c>
      <c r="B6" s="249">
        <v>0.3</v>
      </c>
      <c r="C6" s="250"/>
      <c r="D6" s="126">
        <v>0.33</v>
      </c>
      <c r="I6" s="241" t="s">
        <v>236</v>
      </c>
      <c r="J6" s="241"/>
      <c r="K6" s="241"/>
      <c r="L6" s="241"/>
      <c r="M6" s="241"/>
    </row>
    <row r="7" spans="1:16" s="32" customFormat="1" ht="20.100000000000001" customHeight="1" x14ac:dyDescent="0.3">
      <c r="A7" s="124" t="s">
        <v>175</v>
      </c>
      <c r="B7" s="249">
        <v>0.5</v>
      </c>
      <c r="C7" s="250"/>
      <c r="D7" s="126">
        <v>0.33</v>
      </c>
      <c r="E7"/>
      <c r="F7"/>
      <c r="G7"/>
    </row>
    <row r="8" spans="1:16" s="32" customFormat="1" ht="20.100000000000001" customHeight="1" x14ac:dyDescent="0.3">
      <c r="A8" s="124" t="s">
        <v>378</v>
      </c>
      <c r="B8" s="251">
        <v>0.2</v>
      </c>
      <c r="C8" s="252"/>
      <c r="D8" s="127">
        <v>0.34</v>
      </c>
    </row>
    <row r="9" spans="1:16" x14ac:dyDescent="0.3">
      <c r="A9" s="136"/>
      <c r="B9" s="136"/>
      <c r="C9" s="134"/>
      <c r="D9" s="134"/>
    </row>
    <row r="10" spans="1:16" x14ac:dyDescent="0.3">
      <c r="A10" s="123" t="s">
        <v>168</v>
      </c>
      <c r="B10" s="87"/>
      <c r="C10" s="114"/>
      <c r="D10" s="25"/>
    </row>
    <row r="11" spans="1:16" x14ac:dyDescent="0.3">
      <c r="A11" s="123" t="s">
        <v>46</v>
      </c>
      <c r="B11" s="87"/>
      <c r="C11" s="114"/>
      <c r="D11" s="25"/>
    </row>
    <row r="12" spans="1:16" ht="15.6" x14ac:dyDescent="0.3">
      <c r="A12" s="123" t="s">
        <v>169</v>
      </c>
      <c r="B12" s="87">
        <v>1</v>
      </c>
      <c r="E12" s="26"/>
      <c r="F12" s="26"/>
    </row>
    <row r="13" spans="1:16" s="33" customFormat="1" ht="77.400000000000006" customHeight="1" x14ac:dyDescent="0.3"/>
    <row r="14" spans="1:16" s="33" customFormat="1" ht="13.8" x14ac:dyDescent="0.3"/>
    <row r="15" spans="1:16" s="33" customFormat="1" ht="93.6" customHeight="1" x14ac:dyDescent="0.3"/>
    <row r="16" spans="1:16" s="33" customFormat="1" ht="13.8" x14ac:dyDescent="0.3">
      <c r="E16" s="108"/>
      <c r="F16" s="109"/>
    </row>
    <row r="17" spans="1:21" s="33" customFormat="1" ht="13.8" x14ac:dyDescent="0.3">
      <c r="E17" s="108"/>
      <c r="F17" s="109"/>
    </row>
    <row r="18" spans="1:21" s="33" customFormat="1" ht="13.8" x14ac:dyDescent="0.3">
      <c r="E18" s="108"/>
      <c r="F18" s="109"/>
    </row>
    <row r="19" spans="1:21" s="33" customFormat="1" ht="13.8" x14ac:dyDescent="0.3">
      <c r="E19" s="108"/>
      <c r="F19" s="109"/>
    </row>
    <row r="20" spans="1:21" s="33" customFormat="1" ht="13.8" x14ac:dyDescent="0.3">
      <c r="E20" s="108"/>
      <c r="F20" s="109"/>
    </row>
    <row r="21" spans="1:21" s="33" customFormat="1" ht="13.8" x14ac:dyDescent="0.3">
      <c r="E21" s="108"/>
      <c r="F21" s="109"/>
    </row>
    <row r="22" spans="1:21" s="33" customFormat="1" ht="13.8" x14ac:dyDescent="0.3">
      <c r="E22" s="108"/>
      <c r="F22" s="109"/>
    </row>
    <row r="23" spans="1:21" s="33" customFormat="1" ht="13.8" x14ac:dyDescent="0.3">
      <c r="E23" s="108"/>
      <c r="F23" s="109"/>
    </row>
    <row r="24" spans="1:21" s="33" customFormat="1" ht="61.5" customHeight="1" x14ac:dyDescent="0.3">
      <c r="E24" s="108"/>
      <c r="F24" s="109"/>
    </row>
    <row r="25" spans="1:21" s="33" customFormat="1" ht="13.8" x14ac:dyDescent="0.3">
      <c r="E25" s="108"/>
      <c r="F25" s="109"/>
    </row>
    <row r="26" spans="1:21" s="33" customFormat="1" ht="13.8" x14ac:dyDescent="0.3">
      <c r="E26" s="108"/>
      <c r="F26" s="109"/>
    </row>
    <row r="27" spans="1:21" s="33" customFormat="1" ht="13.8" x14ac:dyDescent="0.3">
      <c r="E27" s="108"/>
      <c r="F27" s="109"/>
    </row>
    <row r="28" spans="1:21" s="32" customFormat="1" ht="24.6" customHeight="1" x14ac:dyDescent="0.3">
      <c r="A28" s="212" t="s">
        <v>288</v>
      </c>
      <c r="B28" s="212"/>
      <c r="C28" s="212"/>
      <c r="D28" s="212"/>
      <c r="E28" s="212"/>
      <c r="F28" s="212"/>
      <c r="G28" s="212" t="s">
        <v>288</v>
      </c>
      <c r="H28" s="212"/>
      <c r="I28" s="212"/>
      <c r="J28" s="212"/>
      <c r="K28" s="212"/>
      <c r="L28" s="212"/>
      <c r="M28" s="212"/>
      <c r="N28" s="212"/>
      <c r="O28" s="212"/>
      <c r="P28" s="212"/>
      <c r="Q28"/>
      <c r="R28"/>
      <c r="S28"/>
      <c r="T28"/>
      <c r="U28"/>
    </row>
    <row r="29" spans="1:21" ht="9" customHeight="1" x14ac:dyDescent="0.3"/>
    <row r="30" spans="1:21" s="32" customFormat="1" ht="28.5" customHeight="1" x14ac:dyDescent="0.3">
      <c r="A30" s="229" t="s">
        <v>286</v>
      </c>
      <c r="B30" s="230"/>
      <c r="C30" s="230"/>
      <c r="D30" s="230"/>
      <c r="E30"/>
      <c r="F30"/>
      <c r="G30"/>
    </row>
    <row r="31" spans="1:21" s="32" customFormat="1" ht="44.1" customHeight="1" x14ac:dyDescent="0.3">
      <c r="A31" s="94" t="s">
        <v>202</v>
      </c>
      <c r="B31" s="95" t="s">
        <v>50</v>
      </c>
      <c r="C31" s="95" t="s">
        <v>197</v>
      </c>
      <c r="D31" s="95" t="s">
        <v>198</v>
      </c>
    </row>
    <row r="32" spans="1:21" x14ac:dyDescent="0.3">
      <c r="A32" s="27" t="s">
        <v>79</v>
      </c>
      <c r="B32" s="128">
        <f t="array" ref="B32:B71">MMULT(DF8map!B2:D41,'DF8'!B6:B8)</f>
        <v>1</v>
      </c>
      <c r="C32" s="128">
        <f t="array" ref="C32:C71">MMULT(DF8map!B2:D41,'DF8'!D6:D8)</f>
        <v>1</v>
      </c>
      <c r="D32" s="129">
        <f>IFERROR(MROUND((100*B32/C32),5)-100,0)</f>
        <v>0</v>
      </c>
    </row>
    <row r="33" spans="1:9" x14ac:dyDescent="0.3">
      <c r="A33" s="27" t="s">
        <v>80</v>
      </c>
      <c r="B33" s="128">
        <v>1</v>
      </c>
      <c r="C33" s="128">
        <v>1</v>
      </c>
      <c r="D33" s="129">
        <f t="shared" ref="D33:D71" si="0">IFERROR(MROUND((100*B33/C33),5)-100,0)</f>
        <v>0</v>
      </c>
      <c r="I33" s="1"/>
    </row>
    <row r="34" spans="1:9" x14ac:dyDescent="0.3">
      <c r="A34" s="27" t="s">
        <v>81</v>
      </c>
      <c r="B34" s="128">
        <v>1.5</v>
      </c>
      <c r="C34" s="128">
        <v>1.33</v>
      </c>
      <c r="D34" s="129">
        <f t="shared" si="0"/>
        <v>15</v>
      </c>
    </row>
    <row r="35" spans="1:9" x14ac:dyDescent="0.3">
      <c r="A35" s="27" t="s">
        <v>82</v>
      </c>
      <c r="B35" s="128">
        <v>1</v>
      </c>
      <c r="C35" s="128">
        <v>1</v>
      </c>
      <c r="D35" s="129">
        <f t="shared" si="0"/>
        <v>0</v>
      </c>
    </row>
    <row r="36" spans="1:9" x14ac:dyDescent="0.3">
      <c r="A36" s="27" t="s">
        <v>83</v>
      </c>
      <c r="B36" s="128">
        <v>1</v>
      </c>
      <c r="C36" s="128">
        <v>1</v>
      </c>
      <c r="D36" s="129">
        <f t="shared" si="0"/>
        <v>0</v>
      </c>
    </row>
    <row r="37" spans="1:9" x14ac:dyDescent="0.3">
      <c r="A37" s="28" t="s">
        <v>84</v>
      </c>
      <c r="B37" s="128">
        <v>1</v>
      </c>
      <c r="C37" s="128">
        <v>1</v>
      </c>
      <c r="D37" s="129">
        <f t="shared" si="0"/>
        <v>0</v>
      </c>
    </row>
    <row r="38" spans="1:9" x14ac:dyDescent="0.3">
      <c r="A38" s="28" t="s">
        <v>85</v>
      </c>
      <c r="B38" s="128">
        <v>1</v>
      </c>
      <c r="C38" s="128">
        <v>1</v>
      </c>
      <c r="D38" s="129">
        <f t="shared" si="0"/>
        <v>0</v>
      </c>
    </row>
    <row r="39" spans="1:9" x14ac:dyDescent="0.3">
      <c r="A39" s="28" t="s">
        <v>86</v>
      </c>
      <c r="B39" s="128">
        <v>1</v>
      </c>
      <c r="C39" s="128">
        <v>1</v>
      </c>
      <c r="D39" s="129">
        <f t="shared" si="0"/>
        <v>0</v>
      </c>
    </row>
    <row r="40" spans="1:9" x14ac:dyDescent="0.3">
      <c r="A40" s="28" t="s">
        <v>87</v>
      </c>
      <c r="B40" s="128">
        <v>1</v>
      </c>
      <c r="C40" s="128">
        <v>1</v>
      </c>
      <c r="D40" s="129">
        <f t="shared" si="0"/>
        <v>0</v>
      </c>
    </row>
    <row r="41" spans="1:9" x14ac:dyDescent="0.3">
      <c r="A41" s="28" t="s">
        <v>88</v>
      </c>
      <c r="B41" s="128">
        <v>1</v>
      </c>
      <c r="C41" s="128">
        <v>1</v>
      </c>
      <c r="D41" s="129">
        <f t="shared" si="0"/>
        <v>0</v>
      </c>
    </row>
    <row r="42" spans="1:9" x14ac:dyDescent="0.3">
      <c r="A42" s="28" t="s">
        <v>89</v>
      </c>
      <c r="B42" s="128">
        <v>1</v>
      </c>
      <c r="C42" s="128">
        <v>1</v>
      </c>
      <c r="D42" s="129">
        <f t="shared" si="0"/>
        <v>0</v>
      </c>
    </row>
    <row r="43" spans="1:9" x14ac:dyDescent="0.3">
      <c r="A43" s="28" t="s">
        <v>90</v>
      </c>
      <c r="B43" s="128">
        <v>1</v>
      </c>
      <c r="C43" s="128">
        <v>1</v>
      </c>
      <c r="D43" s="129">
        <f t="shared" si="0"/>
        <v>0</v>
      </c>
    </row>
    <row r="44" spans="1:9" x14ac:dyDescent="0.3">
      <c r="A44" s="28" t="s">
        <v>91</v>
      </c>
      <c r="B44" s="128">
        <v>1</v>
      </c>
      <c r="C44" s="128">
        <v>1</v>
      </c>
      <c r="D44" s="129">
        <f t="shared" si="0"/>
        <v>0</v>
      </c>
    </row>
    <row r="45" spans="1:9" x14ac:dyDescent="0.3">
      <c r="A45" s="28" t="s">
        <v>92</v>
      </c>
      <c r="B45" s="128">
        <v>3.4000000000000004</v>
      </c>
      <c r="C45" s="128">
        <v>2.98</v>
      </c>
      <c r="D45" s="129">
        <f t="shared" si="0"/>
        <v>15</v>
      </c>
    </row>
    <row r="46" spans="1:9" x14ac:dyDescent="0.3">
      <c r="A46" s="28" t="s">
        <v>8</v>
      </c>
      <c r="B46" s="128">
        <v>3.4000000000000004</v>
      </c>
      <c r="C46" s="128">
        <v>2.98</v>
      </c>
      <c r="D46" s="129">
        <f t="shared" si="0"/>
        <v>15</v>
      </c>
    </row>
    <row r="47" spans="1:9" x14ac:dyDescent="0.3">
      <c r="A47" s="28" t="s">
        <v>9</v>
      </c>
      <c r="B47" s="128">
        <v>1</v>
      </c>
      <c r="C47" s="128">
        <v>1</v>
      </c>
      <c r="D47" s="129">
        <f t="shared" si="0"/>
        <v>0</v>
      </c>
    </row>
    <row r="48" spans="1:9" x14ac:dyDescent="0.3">
      <c r="A48" s="28" t="s">
        <v>10</v>
      </c>
      <c r="B48" s="128">
        <v>1.8</v>
      </c>
      <c r="C48" s="128">
        <v>1.6600000000000001</v>
      </c>
      <c r="D48" s="129">
        <f t="shared" si="0"/>
        <v>10</v>
      </c>
    </row>
    <row r="49" spans="1:4" x14ac:dyDescent="0.3">
      <c r="A49" s="28" t="s">
        <v>11</v>
      </c>
      <c r="B49" s="128">
        <v>1</v>
      </c>
      <c r="C49" s="128">
        <v>1</v>
      </c>
      <c r="D49" s="129">
        <f t="shared" si="0"/>
        <v>0</v>
      </c>
    </row>
    <row r="50" spans="1:4" x14ac:dyDescent="0.3">
      <c r="A50" s="28" t="s">
        <v>12</v>
      </c>
      <c r="B50" s="128">
        <v>1</v>
      </c>
      <c r="C50" s="128">
        <v>1</v>
      </c>
      <c r="D50" s="129">
        <f t="shared" si="0"/>
        <v>0</v>
      </c>
    </row>
    <row r="51" spans="1:4" x14ac:dyDescent="0.3">
      <c r="A51" s="27" t="s">
        <v>235</v>
      </c>
      <c r="B51" s="128">
        <v>1</v>
      </c>
      <c r="C51" s="128">
        <v>1</v>
      </c>
      <c r="D51" s="129">
        <f t="shared" si="0"/>
        <v>0</v>
      </c>
    </row>
    <row r="52" spans="1:4" x14ac:dyDescent="0.3">
      <c r="A52" s="27" t="s">
        <v>94</v>
      </c>
      <c r="B52" s="128">
        <v>1</v>
      </c>
      <c r="C52" s="128">
        <v>1</v>
      </c>
      <c r="D52" s="129">
        <f t="shared" si="0"/>
        <v>0</v>
      </c>
    </row>
    <row r="53" spans="1:4" x14ac:dyDescent="0.3">
      <c r="A53" s="27" t="s">
        <v>95</v>
      </c>
      <c r="B53" s="128">
        <v>1</v>
      </c>
      <c r="C53" s="128">
        <v>1</v>
      </c>
      <c r="D53" s="129">
        <f t="shared" si="0"/>
        <v>0</v>
      </c>
    </row>
    <row r="54" spans="1:4" x14ac:dyDescent="0.3">
      <c r="A54" s="27" t="s">
        <v>96</v>
      </c>
      <c r="B54" s="128">
        <v>1</v>
      </c>
      <c r="C54" s="128">
        <v>1</v>
      </c>
      <c r="D54" s="129">
        <f t="shared" si="0"/>
        <v>0</v>
      </c>
    </row>
    <row r="55" spans="1:4" x14ac:dyDescent="0.3">
      <c r="A55" s="27" t="s">
        <v>97</v>
      </c>
      <c r="B55" s="128">
        <v>1</v>
      </c>
      <c r="C55" s="128">
        <v>1</v>
      </c>
      <c r="D55" s="129">
        <f t="shared" si="0"/>
        <v>0</v>
      </c>
    </row>
    <row r="56" spans="1:4" x14ac:dyDescent="0.3">
      <c r="A56" s="27" t="s">
        <v>98</v>
      </c>
      <c r="B56" s="128">
        <v>1</v>
      </c>
      <c r="C56" s="128">
        <v>1</v>
      </c>
      <c r="D56" s="129">
        <f t="shared" si="0"/>
        <v>0</v>
      </c>
    </row>
    <row r="57" spans="1:4" x14ac:dyDescent="0.3">
      <c r="A57" s="27" t="s">
        <v>99</v>
      </c>
      <c r="B57" s="128">
        <v>1</v>
      </c>
      <c r="C57" s="128">
        <v>1</v>
      </c>
      <c r="D57" s="129">
        <f t="shared" si="0"/>
        <v>0</v>
      </c>
    </row>
    <row r="58" spans="1:4" x14ac:dyDescent="0.3">
      <c r="A58" s="27" t="s">
        <v>100</v>
      </c>
      <c r="B58" s="128">
        <v>1</v>
      </c>
      <c r="C58" s="128">
        <v>1</v>
      </c>
      <c r="D58" s="129">
        <f t="shared" si="0"/>
        <v>0</v>
      </c>
    </row>
    <row r="59" spans="1:4" x14ac:dyDescent="0.3">
      <c r="A59" s="27" t="s">
        <v>101</v>
      </c>
      <c r="B59" s="128">
        <v>1</v>
      </c>
      <c r="C59" s="128">
        <v>1</v>
      </c>
      <c r="D59" s="129">
        <f t="shared" si="0"/>
        <v>0</v>
      </c>
    </row>
    <row r="60" spans="1:4" x14ac:dyDescent="0.3">
      <c r="A60" s="27" t="s">
        <v>13</v>
      </c>
      <c r="B60" s="128">
        <v>1</v>
      </c>
      <c r="C60" s="128">
        <v>1</v>
      </c>
      <c r="D60" s="129">
        <f t="shared" si="0"/>
        <v>0</v>
      </c>
    </row>
    <row r="61" spans="1:4" x14ac:dyDescent="0.3">
      <c r="A61" s="27" t="s">
        <v>14</v>
      </c>
      <c r="B61" s="128">
        <v>1</v>
      </c>
      <c r="C61" s="128">
        <v>1</v>
      </c>
      <c r="D61" s="129">
        <f t="shared" si="0"/>
        <v>0</v>
      </c>
    </row>
    <row r="62" spans="1:4" x14ac:dyDescent="0.3">
      <c r="A62" s="28" t="s">
        <v>102</v>
      </c>
      <c r="B62" s="128">
        <v>1</v>
      </c>
      <c r="C62" s="128">
        <v>1</v>
      </c>
      <c r="D62" s="129">
        <f t="shared" si="0"/>
        <v>0</v>
      </c>
    </row>
    <row r="63" spans="1:4" x14ac:dyDescent="0.3">
      <c r="A63" s="28" t="s">
        <v>103</v>
      </c>
      <c r="B63" s="128">
        <v>1</v>
      </c>
      <c r="C63" s="128">
        <v>1</v>
      </c>
      <c r="D63" s="129">
        <f t="shared" si="0"/>
        <v>0</v>
      </c>
    </row>
    <row r="64" spans="1:4" x14ac:dyDescent="0.3">
      <c r="A64" s="28" t="s">
        <v>104</v>
      </c>
      <c r="B64" s="128">
        <v>1</v>
      </c>
      <c r="C64" s="128">
        <v>1</v>
      </c>
      <c r="D64" s="129">
        <f t="shared" si="0"/>
        <v>0</v>
      </c>
    </row>
    <row r="65" spans="1:4" x14ac:dyDescent="0.3">
      <c r="A65" s="28" t="s">
        <v>105</v>
      </c>
      <c r="B65" s="128">
        <v>1</v>
      </c>
      <c r="C65" s="128">
        <v>1</v>
      </c>
      <c r="D65" s="129">
        <f t="shared" si="0"/>
        <v>0</v>
      </c>
    </row>
    <row r="66" spans="1:4" x14ac:dyDescent="0.3">
      <c r="A66" s="28" t="s">
        <v>106</v>
      </c>
      <c r="B66" s="128">
        <v>1</v>
      </c>
      <c r="C66" s="128">
        <v>1</v>
      </c>
      <c r="D66" s="129">
        <f t="shared" si="0"/>
        <v>0</v>
      </c>
    </row>
    <row r="67" spans="1:4" x14ac:dyDescent="0.3">
      <c r="A67" s="28" t="s">
        <v>107</v>
      </c>
      <c r="B67" s="128">
        <v>1</v>
      </c>
      <c r="C67" s="128">
        <v>1</v>
      </c>
      <c r="D67" s="129">
        <f t="shared" si="0"/>
        <v>0</v>
      </c>
    </row>
    <row r="68" spans="1:4" x14ac:dyDescent="0.3">
      <c r="A68" s="27" t="s">
        <v>108</v>
      </c>
      <c r="B68" s="128">
        <v>2.6</v>
      </c>
      <c r="C68" s="128">
        <v>2.3199999999999998</v>
      </c>
      <c r="D68" s="129">
        <f t="shared" si="0"/>
        <v>10</v>
      </c>
    </row>
    <row r="69" spans="1:4" x14ac:dyDescent="0.3">
      <c r="A69" s="27" t="s">
        <v>109</v>
      </c>
      <c r="B69" s="128">
        <v>1</v>
      </c>
      <c r="C69" s="128">
        <v>1</v>
      </c>
      <c r="D69" s="129">
        <f t="shared" si="0"/>
        <v>0</v>
      </c>
    </row>
    <row r="70" spans="1:4" x14ac:dyDescent="0.3">
      <c r="A70" s="27" t="s">
        <v>110</v>
      </c>
      <c r="B70" s="128">
        <v>1</v>
      </c>
      <c r="C70" s="128">
        <v>1</v>
      </c>
      <c r="D70" s="129">
        <f t="shared" si="0"/>
        <v>0</v>
      </c>
    </row>
    <row r="71" spans="1:4" x14ac:dyDescent="0.3">
      <c r="A71" s="27" t="s">
        <v>111</v>
      </c>
      <c r="B71" s="128">
        <v>1</v>
      </c>
      <c r="C71" s="128">
        <v>1</v>
      </c>
      <c r="D71" s="129">
        <f t="shared" si="0"/>
        <v>0</v>
      </c>
    </row>
  </sheetData>
  <mergeCells count="12">
    <mergeCell ref="A30:D30"/>
    <mergeCell ref="B5:C5"/>
    <mergeCell ref="B6:C6"/>
    <mergeCell ref="B7:C7"/>
    <mergeCell ref="B8:C8"/>
    <mergeCell ref="A3:F3"/>
    <mergeCell ref="A1:F1"/>
    <mergeCell ref="G1:P1"/>
    <mergeCell ref="G3:P3"/>
    <mergeCell ref="A28:F28"/>
    <mergeCell ref="G28:P28"/>
    <mergeCell ref="I6:M6"/>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10E5-5B4A-40E0-B91E-B2A3C870236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6" x14ac:dyDescent="0.3"/>
  <cols>
    <col min="1" max="1" width="8.77734375" style="26"/>
    <col min="2" max="4" width="13.88671875" style="29" customWidth="1"/>
  </cols>
  <sheetData>
    <row r="1" spans="1:6" ht="21" x14ac:dyDescent="0.3">
      <c r="A1" s="42" t="s">
        <v>5</v>
      </c>
      <c r="B1" s="40" t="s">
        <v>174</v>
      </c>
      <c r="C1" s="40" t="s">
        <v>175</v>
      </c>
      <c r="D1" s="40" t="s">
        <v>176</v>
      </c>
    </row>
    <row r="2" spans="1:6" ht="14.4" x14ac:dyDescent="0.3">
      <c r="A2" s="38" t="s">
        <v>79</v>
      </c>
      <c r="B2" s="171">
        <v>1</v>
      </c>
      <c r="C2" s="171">
        <v>1</v>
      </c>
      <c r="D2" s="171">
        <v>1</v>
      </c>
    </row>
    <row r="3" spans="1:6" ht="14.4" x14ac:dyDescent="0.3">
      <c r="A3" s="38" t="s">
        <v>80</v>
      </c>
      <c r="B3" s="171">
        <v>1</v>
      </c>
      <c r="C3" s="171">
        <v>1</v>
      </c>
      <c r="D3" s="171">
        <v>1</v>
      </c>
    </row>
    <row r="4" spans="1:6" ht="14.4" x14ac:dyDescent="0.3">
      <c r="A4" s="38" t="s">
        <v>81</v>
      </c>
      <c r="B4" s="171">
        <v>1</v>
      </c>
      <c r="C4" s="171">
        <v>2</v>
      </c>
      <c r="D4" s="171">
        <v>1</v>
      </c>
    </row>
    <row r="5" spans="1:6" ht="14.4" x14ac:dyDescent="0.3">
      <c r="A5" s="38" t="s">
        <v>82</v>
      </c>
      <c r="B5" s="171">
        <v>1</v>
      </c>
      <c r="C5" s="171">
        <v>1</v>
      </c>
      <c r="D5" s="171">
        <v>1</v>
      </c>
    </row>
    <row r="6" spans="1:6" ht="14.4" x14ac:dyDescent="0.3">
      <c r="A6" s="38" t="s">
        <v>83</v>
      </c>
      <c r="B6" s="171">
        <v>1</v>
      </c>
      <c r="C6" s="171">
        <v>1</v>
      </c>
      <c r="D6" s="171">
        <v>1</v>
      </c>
      <c r="F6" s="24"/>
    </row>
    <row r="7" spans="1:6" ht="14.4" x14ac:dyDescent="0.3">
      <c r="A7" s="39" t="s">
        <v>84</v>
      </c>
      <c r="B7" s="171">
        <v>1</v>
      </c>
      <c r="C7" s="171">
        <v>1</v>
      </c>
      <c r="D7" s="171">
        <v>1</v>
      </c>
      <c r="F7" s="24"/>
    </row>
    <row r="8" spans="1:6" ht="14.4" x14ac:dyDescent="0.3">
      <c r="A8" s="39" t="s">
        <v>85</v>
      </c>
      <c r="B8" s="171">
        <v>1</v>
      </c>
      <c r="C8" s="171">
        <v>1</v>
      </c>
      <c r="D8" s="171">
        <v>1</v>
      </c>
      <c r="F8" s="24"/>
    </row>
    <row r="9" spans="1:6" ht="14.4" x14ac:dyDescent="0.3">
      <c r="A9" s="39" t="s">
        <v>86</v>
      </c>
      <c r="B9" s="171">
        <v>1</v>
      </c>
      <c r="C9" s="171">
        <v>1</v>
      </c>
      <c r="D9" s="171">
        <v>1</v>
      </c>
      <c r="F9" s="24"/>
    </row>
    <row r="10" spans="1:6" ht="14.4" x14ac:dyDescent="0.3">
      <c r="A10" s="39" t="s">
        <v>87</v>
      </c>
      <c r="B10" s="171">
        <v>1</v>
      </c>
      <c r="C10" s="171">
        <v>1</v>
      </c>
      <c r="D10" s="171">
        <v>1</v>
      </c>
      <c r="F10" s="6"/>
    </row>
    <row r="11" spans="1:6" ht="14.4" x14ac:dyDescent="0.3">
      <c r="A11" s="39" t="s">
        <v>88</v>
      </c>
      <c r="B11" s="171">
        <v>1</v>
      </c>
      <c r="C11" s="171">
        <v>1</v>
      </c>
      <c r="D11" s="171">
        <v>1</v>
      </c>
    </row>
    <row r="12" spans="1:6" ht="14.4" x14ac:dyDescent="0.3">
      <c r="A12" s="39" t="s">
        <v>89</v>
      </c>
      <c r="B12" s="171">
        <v>1</v>
      </c>
      <c r="C12" s="171">
        <v>1</v>
      </c>
      <c r="D12" s="171">
        <v>1</v>
      </c>
    </row>
    <row r="13" spans="1:6" ht="14.4" x14ac:dyDescent="0.3">
      <c r="A13" s="39" t="s">
        <v>90</v>
      </c>
      <c r="B13" s="171">
        <v>1</v>
      </c>
      <c r="C13" s="171">
        <v>1</v>
      </c>
      <c r="D13" s="171">
        <v>1</v>
      </c>
    </row>
    <row r="14" spans="1:6" ht="14.4" x14ac:dyDescent="0.3">
      <c r="A14" s="39" t="s">
        <v>91</v>
      </c>
      <c r="B14" s="171">
        <v>1</v>
      </c>
      <c r="C14" s="171">
        <v>1</v>
      </c>
      <c r="D14" s="171">
        <v>1</v>
      </c>
    </row>
    <row r="15" spans="1:6" ht="14.4" x14ac:dyDescent="0.3">
      <c r="A15" s="39" t="s">
        <v>92</v>
      </c>
      <c r="B15" s="171">
        <v>4</v>
      </c>
      <c r="C15" s="171">
        <v>4</v>
      </c>
      <c r="D15" s="171">
        <v>1</v>
      </c>
    </row>
    <row r="16" spans="1:6" ht="14.4" x14ac:dyDescent="0.3">
      <c r="A16" s="39" t="s">
        <v>8</v>
      </c>
      <c r="B16" s="171">
        <v>4</v>
      </c>
      <c r="C16" s="171">
        <v>4</v>
      </c>
      <c r="D16" s="171">
        <v>1</v>
      </c>
    </row>
    <row r="17" spans="1:4" ht="14.4" x14ac:dyDescent="0.3">
      <c r="A17" s="39" t="s">
        <v>9</v>
      </c>
      <c r="B17" s="171">
        <v>1</v>
      </c>
      <c r="C17" s="171">
        <v>1</v>
      </c>
      <c r="D17" s="171">
        <v>1</v>
      </c>
    </row>
    <row r="18" spans="1:4" ht="14.4" x14ac:dyDescent="0.3">
      <c r="A18" s="39" t="s">
        <v>10</v>
      </c>
      <c r="B18" s="171">
        <v>2</v>
      </c>
      <c r="C18" s="171">
        <v>2</v>
      </c>
      <c r="D18" s="171">
        <v>1</v>
      </c>
    </row>
    <row r="19" spans="1:4" ht="14.4" x14ac:dyDescent="0.3">
      <c r="A19" s="39" t="s">
        <v>11</v>
      </c>
      <c r="B19" s="171">
        <v>1</v>
      </c>
      <c r="C19" s="171">
        <v>1</v>
      </c>
      <c r="D19" s="171">
        <v>1</v>
      </c>
    </row>
    <row r="20" spans="1:4" ht="14.4" x14ac:dyDescent="0.3">
      <c r="A20" s="39" t="s">
        <v>12</v>
      </c>
      <c r="B20" s="171">
        <v>1</v>
      </c>
      <c r="C20" s="171">
        <v>1</v>
      </c>
      <c r="D20" s="171">
        <v>1</v>
      </c>
    </row>
    <row r="21" spans="1:4" ht="14.4" x14ac:dyDescent="0.3">
      <c r="A21" s="38" t="s">
        <v>93</v>
      </c>
      <c r="B21" s="171">
        <v>1</v>
      </c>
      <c r="C21" s="171">
        <v>1</v>
      </c>
      <c r="D21" s="171">
        <v>1</v>
      </c>
    </row>
    <row r="22" spans="1:4" ht="14.4" x14ac:dyDescent="0.3">
      <c r="A22" s="38" t="s">
        <v>94</v>
      </c>
      <c r="B22" s="171">
        <v>1</v>
      </c>
      <c r="C22" s="171">
        <v>1</v>
      </c>
      <c r="D22" s="171">
        <v>1</v>
      </c>
    </row>
    <row r="23" spans="1:4" ht="14.4" x14ac:dyDescent="0.3">
      <c r="A23" s="38" t="s">
        <v>95</v>
      </c>
      <c r="B23" s="171">
        <v>1</v>
      </c>
      <c r="C23" s="171">
        <v>1</v>
      </c>
      <c r="D23" s="171">
        <v>1</v>
      </c>
    </row>
    <row r="24" spans="1:4" ht="14.4" x14ac:dyDescent="0.3">
      <c r="A24" s="38" t="s">
        <v>96</v>
      </c>
      <c r="B24" s="171">
        <v>1</v>
      </c>
      <c r="C24" s="171">
        <v>1</v>
      </c>
      <c r="D24" s="171">
        <v>1</v>
      </c>
    </row>
    <row r="25" spans="1:4" ht="14.4" x14ac:dyDescent="0.3">
      <c r="A25" s="38" t="s">
        <v>97</v>
      </c>
      <c r="B25" s="171">
        <v>1</v>
      </c>
      <c r="C25" s="171">
        <v>1</v>
      </c>
      <c r="D25" s="171">
        <v>1</v>
      </c>
    </row>
    <row r="26" spans="1:4" ht="14.4" x14ac:dyDescent="0.3">
      <c r="A26" s="38" t="s">
        <v>98</v>
      </c>
      <c r="B26" s="171">
        <v>1</v>
      </c>
      <c r="C26" s="171">
        <v>1</v>
      </c>
      <c r="D26" s="171">
        <v>1</v>
      </c>
    </row>
    <row r="27" spans="1:4" ht="14.4" x14ac:dyDescent="0.3">
      <c r="A27" s="38" t="s">
        <v>99</v>
      </c>
      <c r="B27" s="171">
        <v>1</v>
      </c>
      <c r="C27" s="171">
        <v>1</v>
      </c>
      <c r="D27" s="171">
        <v>1</v>
      </c>
    </row>
    <row r="28" spans="1:4" ht="14.4" x14ac:dyDescent="0.3">
      <c r="A28" s="38" t="s">
        <v>100</v>
      </c>
      <c r="B28" s="171">
        <v>1</v>
      </c>
      <c r="C28" s="171">
        <v>1</v>
      </c>
      <c r="D28" s="171">
        <v>1</v>
      </c>
    </row>
    <row r="29" spans="1:4" ht="14.4" x14ac:dyDescent="0.3">
      <c r="A29" s="38" t="s">
        <v>101</v>
      </c>
      <c r="B29" s="171">
        <v>1</v>
      </c>
      <c r="C29" s="171">
        <v>1</v>
      </c>
      <c r="D29" s="171">
        <v>1</v>
      </c>
    </row>
    <row r="30" spans="1:4" ht="14.4" x14ac:dyDescent="0.3">
      <c r="A30" s="38" t="s">
        <v>13</v>
      </c>
      <c r="B30" s="171">
        <v>1</v>
      </c>
      <c r="C30" s="171">
        <v>1</v>
      </c>
      <c r="D30" s="171">
        <v>1</v>
      </c>
    </row>
    <row r="31" spans="1:4" ht="14.4" x14ac:dyDescent="0.3">
      <c r="A31" s="38" t="s">
        <v>14</v>
      </c>
      <c r="B31" s="171">
        <v>1</v>
      </c>
      <c r="C31" s="171">
        <v>1</v>
      </c>
      <c r="D31" s="171">
        <v>1</v>
      </c>
    </row>
    <row r="32" spans="1:4" ht="14.4" x14ac:dyDescent="0.3">
      <c r="A32" s="39" t="s">
        <v>102</v>
      </c>
      <c r="B32" s="171">
        <v>1</v>
      </c>
      <c r="C32" s="171">
        <v>1</v>
      </c>
      <c r="D32" s="171">
        <v>1</v>
      </c>
    </row>
    <row r="33" spans="1:4" ht="14.4" x14ac:dyDescent="0.3">
      <c r="A33" s="39" t="s">
        <v>103</v>
      </c>
      <c r="B33" s="171">
        <v>1</v>
      </c>
      <c r="C33" s="171">
        <v>1</v>
      </c>
      <c r="D33" s="171">
        <v>1</v>
      </c>
    </row>
    <row r="34" spans="1:4" ht="14.4" x14ac:dyDescent="0.3">
      <c r="A34" s="39" t="s">
        <v>104</v>
      </c>
      <c r="B34" s="171">
        <v>1</v>
      </c>
      <c r="C34" s="171">
        <v>1</v>
      </c>
      <c r="D34" s="171">
        <v>1</v>
      </c>
    </row>
    <row r="35" spans="1:4" ht="14.4" x14ac:dyDescent="0.3">
      <c r="A35" s="39" t="s">
        <v>105</v>
      </c>
      <c r="B35" s="171">
        <v>1</v>
      </c>
      <c r="C35" s="171">
        <v>1</v>
      </c>
      <c r="D35" s="171">
        <v>1</v>
      </c>
    </row>
    <row r="36" spans="1:4" ht="14.4" x14ac:dyDescent="0.3">
      <c r="A36" s="39" t="s">
        <v>106</v>
      </c>
      <c r="B36" s="171">
        <v>1</v>
      </c>
      <c r="C36" s="171">
        <v>1</v>
      </c>
      <c r="D36" s="171">
        <v>1</v>
      </c>
    </row>
    <row r="37" spans="1:4" ht="14.4" x14ac:dyDescent="0.3">
      <c r="A37" s="39" t="s">
        <v>107</v>
      </c>
      <c r="B37" s="171">
        <v>1</v>
      </c>
      <c r="C37" s="171">
        <v>1</v>
      </c>
      <c r="D37" s="171">
        <v>1</v>
      </c>
    </row>
    <row r="38" spans="1:4" ht="14.4" x14ac:dyDescent="0.3">
      <c r="A38" s="38" t="s">
        <v>108</v>
      </c>
      <c r="B38" s="171">
        <v>3</v>
      </c>
      <c r="C38" s="171">
        <v>3</v>
      </c>
      <c r="D38" s="171">
        <v>1</v>
      </c>
    </row>
    <row r="39" spans="1:4" ht="14.4" x14ac:dyDescent="0.3">
      <c r="A39" s="38" t="s">
        <v>109</v>
      </c>
      <c r="B39" s="171">
        <v>1</v>
      </c>
      <c r="C39" s="171">
        <v>1</v>
      </c>
      <c r="D39" s="171">
        <v>1</v>
      </c>
    </row>
    <row r="40" spans="1:4" ht="14.4" x14ac:dyDescent="0.3">
      <c r="A40" s="38" t="s">
        <v>110</v>
      </c>
      <c r="B40" s="171">
        <v>1</v>
      </c>
      <c r="C40" s="171">
        <v>1</v>
      </c>
      <c r="D40" s="171">
        <v>1</v>
      </c>
    </row>
    <row r="41" spans="1:4" ht="14.4" x14ac:dyDescent="0.3">
      <c r="A41" s="38" t="s">
        <v>111</v>
      </c>
      <c r="B41" s="171">
        <v>1</v>
      </c>
      <c r="C41" s="171">
        <v>1</v>
      </c>
      <c r="D41" s="171">
        <v>1</v>
      </c>
    </row>
  </sheetData>
  <conditionalFormatting sqref="B2:D41">
    <cfRule type="cellIs" dxfId="9" priority="1" operator="equal">
      <formula>1</formula>
    </cfRule>
    <cfRule type="cellIs" dxfId="8" priority="2" operator="equal">
      <formula>2</formula>
    </cfRule>
    <cfRule type="cellIs" dxfId="7" priority="3" operator="equal">
      <formula>3</formula>
    </cfRule>
    <cfRule type="cellIs" dxfId="6"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2AB6A-3E43-4EC7-A730-80BC2FA9FC2B}">
  <sheetPr>
    <tabColor theme="9" tint="-0.499984740745262"/>
    <pageSetUpPr fitToPage="1"/>
  </sheetPr>
  <dimension ref="A1:U67"/>
  <sheetViews>
    <sheetView showGridLines="0" zoomScale="85" zoomScaleNormal="85" workbookViewId="0">
      <pane ySplit="2" topLeftCell="A39" activePane="bottomLeft" state="frozen"/>
      <selection activeCell="A9" sqref="A9:B9"/>
      <selection pane="bottomLeft" activeCell="A9" sqref="A9:B9"/>
    </sheetView>
  </sheetViews>
  <sheetFormatPr defaultRowHeight="14.4" x14ac:dyDescent="0.3"/>
  <cols>
    <col min="1" max="1" width="12.21875" customWidth="1"/>
    <col min="2" max="2" width="9.44140625" customWidth="1"/>
    <col min="3" max="3" width="10.109375" customWidth="1"/>
    <col min="4" max="4" width="11.44140625" customWidth="1"/>
    <col min="5" max="5" width="28.88671875" customWidth="1"/>
    <col min="6" max="6" width="25.109375" customWidth="1"/>
    <col min="7" max="7" width="17.5546875" customWidth="1"/>
  </cols>
  <sheetData>
    <row r="1" spans="1:16" s="19" customFormat="1" ht="29.4" customHeight="1" x14ac:dyDescent="0.3">
      <c r="A1" s="209" t="s">
        <v>317</v>
      </c>
      <c r="B1" s="210"/>
      <c r="C1" s="210"/>
      <c r="D1" s="210"/>
      <c r="E1" s="210"/>
      <c r="F1" s="210"/>
      <c r="G1" s="209" t="s">
        <v>317</v>
      </c>
      <c r="H1" s="210"/>
      <c r="I1" s="210"/>
      <c r="J1" s="210"/>
      <c r="K1" s="210"/>
      <c r="L1" s="210"/>
      <c r="M1" s="210"/>
      <c r="N1" s="210"/>
      <c r="O1" s="210"/>
      <c r="P1" s="210"/>
    </row>
    <row r="2" spans="1:16" ht="12" customHeight="1" x14ac:dyDescent="0.3"/>
    <row r="3" spans="1:16" ht="21" customHeight="1" x14ac:dyDescent="0.3">
      <c r="A3" s="207" t="s">
        <v>318</v>
      </c>
      <c r="B3" s="207"/>
      <c r="C3" s="207"/>
      <c r="D3" s="207"/>
      <c r="E3" s="207"/>
      <c r="F3" s="207"/>
      <c r="G3" s="207" t="s">
        <v>318</v>
      </c>
      <c r="H3" s="207"/>
      <c r="I3" s="207"/>
      <c r="J3" s="207"/>
      <c r="K3" s="207"/>
      <c r="L3" s="207"/>
      <c r="M3" s="207"/>
      <c r="N3" s="207"/>
      <c r="O3" s="207"/>
      <c r="P3" s="207"/>
    </row>
    <row r="4" spans="1:16" ht="21" customHeight="1" x14ac:dyDescent="0.3"/>
    <row r="5" spans="1:16" ht="22.5" customHeight="1" x14ac:dyDescent="0.3">
      <c r="A5" s="118" t="s">
        <v>167</v>
      </c>
      <c r="B5" s="237" t="s">
        <v>177</v>
      </c>
      <c r="C5" s="237"/>
      <c r="D5" s="122" t="s">
        <v>148</v>
      </c>
      <c r="H5" s="241" t="s">
        <v>236</v>
      </c>
      <c r="I5" s="241"/>
      <c r="J5" s="241"/>
      <c r="K5" s="241"/>
      <c r="L5" s="241"/>
    </row>
    <row r="6" spans="1:16" ht="22.5" customHeight="1" x14ac:dyDescent="0.3">
      <c r="A6" s="125" t="s">
        <v>178</v>
      </c>
      <c r="B6" s="253">
        <v>0.5</v>
      </c>
      <c r="C6" s="254"/>
      <c r="D6" s="126">
        <v>0.15</v>
      </c>
    </row>
    <row r="7" spans="1:16" s="32" customFormat="1" ht="22.5" customHeight="1" x14ac:dyDescent="0.3">
      <c r="A7" s="125" t="s">
        <v>179</v>
      </c>
      <c r="B7" s="253">
        <v>0.1</v>
      </c>
      <c r="C7" s="254"/>
      <c r="D7" s="126">
        <v>0.1</v>
      </c>
      <c r="E7"/>
      <c r="F7"/>
      <c r="G7"/>
    </row>
    <row r="8" spans="1:16" s="32" customFormat="1" ht="22.5" customHeight="1" x14ac:dyDescent="0.3">
      <c r="A8" s="125" t="s">
        <v>180</v>
      </c>
      <c r="B8" s="255">
        <v>0.4</v>
      </c>
      <c r="C8" s="254"/>
      <c r="D8" s="127">
        <v>0.75</v>
      </c>
    </row>
    <row r="9" spans="1:16" x14ac:dyDescent="0.3">
      <c r="A9" s="134"/>
      <c r="B9" s="134"/>
      <c r="C9" s="134"/>
      <c r="D9" s="134"/>
    </row>
    <row r="10" spans="1:16" x14ac:dyDescent="0.3">
      <c r="D10" s="25"/>
    </row>
    <row r="11" spans="1:16" x14ac:dyDescent="0.3">
      <c r="D11" s="25"/>
    </row>
    <row r="12" spans="1:16" ht="15.6" x14ac:dyDescent="0.3">
      <c r="E12" s="26"/>
      <c r="F12" s="26"/>
    </row>
    <row r="13" spans="1:16" s="33" customFormat="1" x14ac:dyDescent="0.3">
      <c r="A13"/>
      <c r="B13"/>
      <c r="C13"/>
    </row>
    <row r="14" spans="1:16" s="33" customFormat="1" x14ac:dyDescent="0.3">
      <c r="A14"/>
      <c r="B14"/>
      <c r="C14"/>
    </row>
    <row r="15" spans="1:16" s="33" customFormat="1" x14ac:dyDescent="0.3">
      <c r="A15"/>
      <c r="B15"/>
      <c r="C15"/>
    </row>
    <row r="16" spans="1:16" s="33" customFormat="1" ht="13.8" x14ac:dyDescent="0.3">
      <c r="E16" s="108"/>
      <c r="F16" s="109"/>
    </row>
    <row r="17" spans="1:21" s="33" customFormat="1" ht="222" customHeight="1" x14ac:dyDescent="0.3">
      <c r="E17" s="108"/>
      <c r="F17" s="109"/>
    </row>
    <row r="18" spans="1:21" s="33" customFormat="1" ht="94.5" customHeight="1" x14ac:dyDescent="0.3">
      <c r="E18" s="108"/>
      <c r="F18" s="109"/>
    </row>
    <row r="19" spans="1:21" s="33" customFormat="1" ht="13.8" x14ac:dyDescent="0.3">
      <c r="E19" s="108"/>
      <c r="F19" s="109"/>
    </row>
    <row r="20" spans="1:21" s="33" customFormat="1" ht="13.8" x14ac:dyDescent="0.3">
      <c r="E20" s="108"/>
      <c r="F20" s="109"/>
    </row>
    <row r="21" spans="1:21" s="33" customFormat="1" ht="13.8" x14ac:dyDescent="0.3">
      <c r="E21" s="108"/>
      <c r="F21" s="109"/>
    </row>
    <row r="22" spans="1:21" s="33" customFormat="1" ht="13.8" x14ac:dyDescent="0.3">
      <c r="E22" s="108"/>
      <c r="F22" s="109"/>
    </row>
    <row r="23" spans="1:21" s="33" customFormat="1" ht="13.8" x14ac:dyDescent="0.3">
      <c r="E23" s="108"/>
      <c r="F23" s="109"/>
    </row>
    <row r="24" spans="1:21" s="32" customFormat="1" ht="24.6" customHeight="1" x14ac:dyDescent="0.3">
      <c r="A24" s="212" t="s">
        <v>288</v>
      </c>
      <c r="B24" s="212"/>
      <c r="C24" s="212"/>
      <c r="D24" s="212"/>
      <c r="E24" s="212"/>
      <c r="F24" s="212"/>
      <c r="G24" s="212" t="s">
        <v>288</v>
      </c>
      <c r="H24" s="212"/>
      <c r="I24" s="212"/>
      <c r="J24" s="212"/>
      <c r="K24" s="212"/>
      <c r="L24" s="212"/>
      <c r="M24" s="212"/>
      <c r="N24" s="212"/>
      <c r="O24" s="212"/>
      <c r="P24" s="212"/>
      <c r="Q24"/>
      <c r="R24"/>
      <c r="S24"/>
      <c r="T24"/>
      <c r="U24"/>
    </row>
    <row r="25" spans="1:21" ht="9" customHeight="1" x14ac:dyDescent="0.3"/>
    <row r="26" spans="1:21" s="32" customFormat="1" ht="39.9" customHeight="1" x14ac:dyDescent="0.3">
      <c r="A26" s="229" t="s">
        <v>286</v>
      </c>
      <c r="B26" s="230"/>
      <c r="C26" s="230"/>
      <c r="D26" s="230"/>
      <c r="E26"/>
      <c r="F26"/>
      <c r="G26"/>
    </row>
    <row r="27" spans="1:21" s="32" customFormat="1" ht="44.4" customHeight="1" x14ac:dyDescent="0.3">
      <c r="A27" s="94" t="s">
        <v>202</v>
      </c>
      <c r="B27" s="95" t="s">
        <v>50</v>
      </c>
      <c r="C27" s="95" t="s">
        <v>197</v>
      </c>
      <c r="D27" s="95" t="s">
        <v>198</v>
      </c>
    </row>
    <row r="28" spans="1:21" x14ac:dyDescent="0.3">
      <c r="A28" s="27" t="s">
        <v>79</v>
      </c>
      <c r="B28" s="128">
        <f t="array" ref="B28:B67">MMULT(DF9map!B2:D41,'DF9'!B6:B8)</f>
        <v>1</v>
      </c>
      <c r="C28" s="128">
        <f t="array" ref="C28:C67">MMULT(DF9map!B2:D41,'DF9'!D6:D8)</f>
        <v>1</v>
      </c>
      <c r="D28" s="129">
        <f>IFERROR(MROUND((100*B28/C28),5)-100,0)</f>
        <v>0</v>
      </c>
    </row>
    <row r="29" spans="1:21" x14ac:dyDescent="0.3">
      <c r="A29" s="27" t="s">
        <v>80</v>
      </c>
      <c r="B29" s="128">
        <v>1</v>
      </c>
      <c r="C29" s="128">
        <v>1</v>
      </c>
      <c r="D29" s="129">
        <f t="shared" ref="D29:D67" si="0">IFERROR(MROUND((100*B29/C29),5)-100,0)</f>
        <v>0</v>
      </c>
      <c r="I29" s="1"/>
    </row>
    <row r="30" spans="1:21" x14ac:dyDescent="0.3">
      <c r="A30" s="27" t="s">
        <v>81</v>
      </c>
      <c r="B30" s="128">
        <v>1</v>
      </c>
      <c r="C30" s="128">
        <v>1</v>
      </c>
      <c r="D30" s="129">
        <f t="shared" si="0"/>
        <v>0</v>
      </c>
    </row>
    <row r="31" spans="1:21" x14ac:dyDescent="0.3">
      <c r="A31" s="27" t="s">
        <v>82</v>
      </c>
      <c r="B31" s="128">
        <v>1</v>
      </c>
      <c r="C31" s="128">
        <v>1</v>
      </c>
      <c r="D31" s="129">
        <f t="shared" si="0"/>
        <v>0</v>
      </c>
    </row>
    <row r="32" spans="1:21" x14ac:dyDescent="0.3">
      <c r="A32" s="27" t="s">
        <v>83</v>
      </c>
      <c r="B32" s="128">
        <v>1</v>
      </c>
      <c r="C32" s="128">
        <v>1</v>
      </c>
      <c r="D32" s="129">
        <f t="shared" si="0"/>
        <v>0</v>
      </c>
    </row>
    <row r="33" spans="1:4" x14ac:dyDescent="0.3">
      <c r="A33" s="28" t="s">
        <v>84</v>
      </c>
      <c r="B33" s="128">
        <v>1</v>
      </c>
      <c r="C33" s="128">
        <v>1</v>
      </c>
      <c r="D33" s="129">
        <f t="shared" si="0"/>
        <v>0</v>
      </c>
    </row>
    <row r="34" spans="1:4" x14ac:dyDescent="0.3">
      <c r="A34" s="28" t="s">
        <v>85</v>
      </c>
      <c r="B34" s="128">
        <v>1</v>
      </c>
      <c r="C34" s="128">
        <v>1</v>
      </c>
      <c r="D34" s="129">
        <f t="shared" si="0"/>
        <v>0</v>
      </c>
    </row>
    <row r="35" spans="1:4" x14ac:dyDescent="0.3">
      <c r="A35" s="28" t="s">
        <v>86</v>
      </c>
      <c r="B35" s="128">
        <v>1.1000000000000001</v>
      </c>
      <c r="C35" s="128">
        <v>1.1000000000000001</v>
      </c>
      <c r="D35" s="129">
        <f t="shared" si="0"/>
        <v>0</v>
      </c>
    </row>
    <row r="36" spans="1:4" x14ac:dyDescent="0.3">
      <c r="A36" s="28" t="s">
        <v>87</v>
      </c>
      <c r="B36" s="128">
        <v>1</v>
      </c>
      <c r="C36" s="128">
        <v>1</v>
      </c>
      <c r="D36" s="129">
        <f t="shared" si="0"/>
        <v>0</v>
      </c>
    </row>
    <row r="37" spans="1:4" x14ac:dyDescent="0.3">
      <c r="A37" s="28" t="s">
        <v>88</v>
      </c>
      <c r="B37" s="128">
        <v>1</v>
      </c>
      <c r="C37" s="128">
        <v>1</v>
      </c>
      <c r="D37" s="129">
        <f t="shared" si="0"/>
        <v>0</v>
      </c>
    </row>
    <row r="38" spans="1:4" x14ac:dyDescent="0.3">
      <c r="A38" s="28" t="s">
        <v>89</v>
      </c>
      <c r="B38" s="128">
        <v>1</v>
      </c>
      <c r="C38" s="128">
        <v>1</v>
      </c>
      <c r="D38" s="129">
        <f t="shared" si="0"/>
        <v>0</v>
      </c>
    </row>
    <row r="39" spans="1:4" x14ac:dyDescent="0.3">
      <c r="A39" s="28" t="s">
        <v>90</v>
      </c>
      <c r="B39" s="128">
        <v>1.05</v>
      </c>
      <c r="C39" s="128">
        <v>1.05</v>
      </c>
      <c r="D39" s="129">
        <f t="shared" si="0"/>
        <v>0</v>
      </c>
    </row>
    <row r="40" spans="1:4" x14ac:dyDescent="0.3">
      <c r="A40" s="28" t="s">
        <v>91</v>
      </c>
      <c r="B40" s="128">
        <v>1</v>
      </c>
      <c r="C40" s="128">
        <v>1</v>
      </c>
      <c r="D40" s="129">
        <f t="shared" si="0"/>
        <v>0</v>
      </c>
    </row>
    <row r="41" spans="1:4" x14ac:dyDescent="0.3">
      <c r="A41" s="28" t="s">
        <v>92</v>
      </c>
      <c r="B41" s="128">
        <v>1</v>
      </c>
      <c r="C41" s="128">
        <v>1</v>
      </c>
      <c r="D41" s="129">
        <f t="shared" si="0"/>
        <v>0</v>
      </c>
    </row>
    <row r="42" spans="1:4" x14ac:dyDescent="0.3">
      <c r="A42" s="28" t="s">
        <v>8</v>
      </c>
      <c r="B42" s="128">
        <v>1</v>
      </c>
      <c r="C42" s="128">
        <v>1</v>
      </c>
      <c r="D42" s="129">
        <f t="shared" si="0"/>
        <v>0</v>
      </c>
    </row>
    <row r="43" spans="1:4" x14ac:dyDescent="0.3">
      <c r="A43" s="28" t="s">
        <v>9</v>
      </c>
      <c r="B43" s="128">
        <v>1</v>
      </c>
      <c r="C43" s="128">
        <v>1</v>
      </c>
      <c r="D43" s="129">
        <f t="shared" si="0"/>
        <v>0</v>
      </c>
    </row>
    <row r="44" spans="1:4" x14ac:dyDescent="0.3">
      <c r="A44" s="28" t="s">
        <v>10</v>
      </c>
      <c r="B44" s="128">
        <v>1.05</v>
      </c>
      <c r="C44" s="128">
        <v>1.05</v>
      </c>
      <c r="D44" s="129">
        <f t="shared" si="0"/>
        <v>0</v>
      </c>
    </row>
    <row r="45" spans="1:4" x14ac:dyDescent="0.3">
      <c r="A45" s="28" t="s">
        <v>11</v>
      </c>
      <c r="B45" s="128">
        <v>1</v>
      </c>
      <c r="C45" s="128">
        <v>1</v>
      </c>
      <c r="D45" s="129">
        <f t="shared" si="0"/>
        <v>0</v>
      </c>
    </row>
    <row r="46" spans="1:4" x14ac:dyDescent="0.3">
      <c r="A46" s="28" t="s">
        <v>12</v>
      </c>
      <c r="B46" s="128">
        <v>1</v>
      </c>
      <c r="C46" s="128">
        <v>1</v>
      </c>
      <c r="D46" s="129">
        <f t="shared" si="0"/>
        <v>0</v>
      </c>
    </row>
    <row r="47" spans="1:4" x14ac:dyDescent="0.3">
      <c r="A47" s="27" t="s">
        <v>235</v>
      </c>
      <c r="B47" s="128">
        <v>1.5499999999999998</v>
      </c>
      <c r="C47" s="128">
        <v>1.2</v>
      </c>
      <c r="D47" s="129">
        <f t="shared" si="0"/>
        <v>30</v>
      </c>
    </row>
    <row r="48" spans="1:4" x14ac:dyDescent="0.3">
      <c r="A48" s="27" t="s">
        <v>94</v>
      </c>
      <c r="B48" s="128">
        <v>2.35</v>
      </c>
      <c r="C48" s="128">
        <v>1.4750000000000001</v>
      </c>
      <c r="D48" s="129">
        <f t="shared" si="0"/>
        <v>60</v>
      </c>
    </row>
    <row r="49" spans="1:4" x14ac:dyDescent="0.3">
      <c r="A49" s="27" t="s">
        <v>95</v>
      </c>
      <c r="B49" s="128">
        <v>2.6999999999999997</v>
      </c>
      <c r="C49" s="128">
        <v>1.65</v>
      </c>
      <c r="D49" s="129">
        <f t="shared" si="0"/>
        <v>65</v>
      </c>
    </row>
    <row r="50" spans="1:4" x14ac:dyDescent="0.3">
      <c r="A50" s="27" t="s">
        <v>96</v>
      </c>
      <c r="B50" s="128">
        <v>1</v>
      </c>
      <c r="C50" s="128">
        <v>1</v>
      </c>
      <c r="D50" s="129">
        <f t="shared" si="0"/>
        <v>0</v>
      </c>
    </row>
    <row r="51" spans="1:4" x14ac:dyDescent="0.3">
      <c r="A51" s="27" t="s">
        <v>97</v>
      </c>
      <c r="B51" s="128">
        <v>1.7999999999999998</v>
      </c>
      <c r="C51" s="128">
        <v>1.2749999999999999</v>
      </c>
      <c r="D51" s="129">
        <f t="shared" si="0"/>
        <v>40</v>
      </c>
    </row>
    <row r="52" spans="1:4" x14ac:dyDescent="0.3">
      <c r="A52" s="27" t="s">
        <v>98</v>
      </c>
      <c r="B52" s="128">
        <v>2.35</v>
      </c>
      <c r="C52" s="128">
        <v>1.4750000000000001</v>
      </c>
      <c r="D52" s="129">
        <f t="shared" si="0"/>
        <v>60</v>
      </c>
    </row>
    <row r="53" spans="1:4" x14ac:dyDescent="0.3">
      <c r="A53" s="27" t="s">
        <v>99</v>
      </c>
      <c r="B53" s="128">
        <v>1.9</v>
      </c>
      <c r="C53" s="128">
        <v>1.375</v>
      </c>
      <c r="D53" s="129">
        <f t="shared" si="0"/>
        <v>40</v>
      </c>
    </row>
    <row r="54" spans="1:4" x14ac:dyDescent="0.3">
      <c r="A54" s="27" t="s">
        <v>100</v>
      </c>
      <c r="B54" s="128">
        <v>1</v>
      </c>
      <c r="C54" s="128">
        <v>1</v>
      </c>
      <c r="D54" s="129">
        <f t="shared" si="0"/>
        <v>0</v>
      </c>
    </row>
    <row r="55" spans="1:4" x14ac:dyDescent="0.3">
      <c r="A55" s="27" t="s">
        <v>101</v>
      </c>
      <c r="B55" s="128">
        <v>1</v>
      </c>
      <c r="C55" s="128">
        <v>1</v>
      </c>
      <c r="D55" s="129">
        <f t="shared" si="0"/>
        <v>0</v>
      </c>
    </row>
    <row r="56" spans="1:4" x14ac:dyDescent="0.3">
      <c r="A56" s="27" t="s">
        <v>13</v>
      </c>
      <c r="B56" s="128">
        <v>1.35</v>
      </c>
      <c r="C56" s="128">
        <v>1.175</v>
      </c>
      <c r="D56" s="129">
        <f t="shared" si="0"/>
        <v>15</v>
      </c>
    </row>
    <row r="57" spans="1:4" x14ac:dyDescent="0.3">
      <c r="A57" s="27" t="s">
        <v>14</v>
      </c>
      <c r="B57" s="128">
        <v>1.75</v>
      </c>
      <c r="C57" s="128">
        <v>1.2250000000000001</v>
      </c>
      <c r="D57" s="129">
        <f t="shared" si="0"/>
        <v>45</v>
      </c>
    </row>
    <row r="58" spans="1:4" x14ac:dyDescent="0.3">
      <c r="A58" s="28" t="s">
        <v>102</v>
      </c>
      <c r="B58" s="128">
        <v>1.1499999999999999</v>
      </c>
      <c r="C58" s="128">
        <v>1.1499999999999999</v>
      </c>
      <c r="D58" s="129">
        <f t="shared" si="0"/>
        <v>0</v>
      </c>
    </row>
    <row r="59" spans="1:4" x14ac:dyDescent="0.3">
      <c r="A59" s="28" t="s">
        <v>103</v>
      </c>
      <c r="B59" s="128">
        <v>1.05</v>
      </c>
      <c r="C59" s="128">
        <v>1.05</v>
      </c>
      <c r="D59" s="129">
        <f t="shared" si="0"/>
        <v>0</v>
      </c>
    </row>
    <row r="60" spans="1:4" x14ac:dyDescent="0.3">
      <c r="A60" s="28" t="s">
        <v>104</v>
      </c>
      <c r="B60" s="128">
        <v>1.05</v>
      </c>
      <c r="C60" s="128">
        <v>1.05</v>
      </c>
      <c r="D60" s="129">
        <f t="shared" si="0"/>
        <v>0</v>
      </c>
    </row>
    <row r="61" spans="1:4" x14ac:dyDescent="0.3">
      <c r="A61" s="28" t="s">
        <v>105</v>
      </c>
      <c r="B61" s="128">
        <v>1</v>
      </c>
      <c r="C61" s="128">
        <v>1</v>
      </c>
      <c r="D61" s="129">
        <f t="shared" si="0"/>
        <v>0</v>
      </c>
    </row>
    <row r="62" spans="1:4" x14ac:dyDescent="0.3">
      <c r="A62" s="28" t="s">
        <v>106</v>
      </c>
      <c r="B62" s="128">
        <v>1</v>
      </c>
      <c r="C62" s="128">
        <v>1</v>
      </c>
      <c r="D62" s="129">
        <f t="shared" si="0"/>
        <v>0</v>
      </c>
    </row>
    <row r="63" spans="1:4" x14ac:dyDescent="0.3">
      <c r="A63" s="28" t="s">
        <v>107</v>
      </c>
      <c r="B63" s="128">
        <v>1</v>
      </c>
      <c r="C63" s="128">
        <v>1</v>
      </c>
      <c r="D63" s="129">
        <f t="shared" si="0"/>
        <v>0</v>
      </c>
    </row>
    <row r="64" spans="1:4" x14ac:dyDescent="0.3">
      <c r="A64" s="27" t="s">
        <v>108</v>
      </c>
      <c r="B64" s="128">
        <v>1.3</v>
      </c>
      <c r="C64" s="128">
        <v>1.125</v>
      </c>
      <c r="D64" s="129">
        <f t="shared" si="0"/>
        <v>15</v>
      </c>
    </row>
    <row r="65" spans="1:4" x14ac:dyDescent="0.3">
      <c r="A65" s="27" t="s">
        <v>109</v>
      </c>
      <c r="B65" s="128">
        <v>1</v>
      </c>
      <c r="C65" s="128">
        <v>1</v>
      </c>
      <c r="D65" s="129">
        <f t="shared" si="0"/>
        <v>0</v>
      </c>
    </row>
    <row r="66" spans="1:4" x14ac:dyDescent="0.3">
      <c r="A66" s="27" t="s">
        <v>110</v>
      </c>
      <c r="B66" s="128">
        <v>1</v>
      </c>
      <c r="C66" s="128">
        <v>1</v>
      </c>
      <c r="D66" s="129">
        <f t="shared" si="0"/>
        <v>0</v>
      </c>
    </row>
    <row r="67" spans="1:4" x14ac:dyDescent="0.3">
      <c r="A67" s="27" t="s">
        <v>111</v>
      </c>
      <c r="B67" s="128">
        <v>1</v>
      </c>
      <c r="C67" s="128">
        <v>1</v>
      </c>
      <c r="D67" s="129">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CD53-5A36-4211-B8A5-B886EC167B7C}">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A22" sqref="A22"/>
    </sheetView>
  </sheetViews>
  <sheetFormatPr defaultRowHeight="15.6" x14ac:dyDescent="0.3"/>
  <cols>
    <col min="1" max="1" width="8.77734375" style="26"/>
    <col min="2" max="4" width="13.88671875" style="29" customWidth="1"/>
  </cols>
  <sheetData>
    <row r="1" spans="1:4" ht="21" x14ac:dyDescent="0.3">
      <c r="A1" s="42" t="s">
        <v>6</v>
      </c>
      <c r="B1" s="40" t="s">
        <v>178</v>
      </c>
      <c r="C1" s="40" t="s">
        <v>179</v>
      </c>
      <c r="D1" s="40" t="s">
        <v>180</v>
      </c>
    </row>
    <row r="2" spans="1:4" ht="14.4" x14ac:dyDescent="0.3">
      <c r="A2" s="38" t="s">
        <v>79</v>
      </c>
      <c r="B2" s="48">
        <v>1</v>
      </c>
      <c r="C2" s="48">
        <v>1</v>
      </c>
      <c r="D2" s="48">
        <v>1</v>
      </c>
    </row>
    <row r="3" spans="1:4" ht="14.4" x14ac:dyDescent="0.3">
      <c r="A3" s="38" t="s">
        <v>80</v>
      </c>
      <c r="B3" s="48">
        <v>1</v>
      </c>
      <c r="C3" s="48">
        <v>1</v>
      </c>
      <c r="D3" s="48">
        <v>1</v>
      </c>
    </row>
    <row r="4" spans="1:4" ht="14.4" x14ac:dyDescent="0.3">
      <c r="A4" s="38" t="s">
        <v>81</v>
      </c>
      <c r="B4" s="48">
        <v>1</v>
      </c>
      <c r="C4" s="48">
        <v>1</v>
      </c>
      <c r="D4" s="48">
        <v>1</v>
      </c>
    </row>
    <row r="5" spans="1:4" ht="14.4" x14ac:dyDescent="0.3">
      <c r="A5" s="38" t="s">
        <v>82</v>
      </c>
      <c r="B5" s="48">
        <v>1</v>
      </c>
      <c r="C5" s="48">
        <v>1</v>
      </c>
      <c r="D5" s="48">
        <v>1</v>
      </c>
    </row>
    <row r="6" spans="1:4" ht="14.4" x14ac:dyDescent="0.3">
      <c r="A6" s="38" t="s">
        <v>83</v>
      </c>
      <c r="B6" s="48">
        <v>1</v>
      </c>
      <c r="C6" s="48">
        <v>1</v>
      </c>
      <c r="D6" s="48">
        <v>1</v>
      </c>
    </row>
    <row r="7" spans="1:4" ht="14.4" x14ac:dyDescent="0.3">
      <c r="A7" s="39" t="s">
        <v>84</v>
      </c>
      <c r="B7" s="48">
        <v>1</v>
      </c>
      <c r="C7" s="48">
        <v>1</v>
      </c>
      <c r="D7" s="48">
        <v>1</v>
      </c>
    </row>
    <row r="8" spans="1:4" ht="14.4" x14ac:dyDescent="0.3">
      <c r="A8" s="39" t="s">
        <v>85</v>
      </c>
      <c r="B8" s="48">
        <v>1</v>
      </c>
      <c r="C8" s="48">
        <v>1</v>
      </c>
      <c r="D8" s="48">
        <v>1</v>
      </c>
    </row>
    <row r="9" spans="1:4" ht="14.4" x14ac:dyDescent="0.3">
      <c r="A9" s="39" t="s">
        <v>86</v>
      </c>
      <c r="B9" s="48">
        <v>1</v>
      </c>
      <c r="C9" s="48">
        <v>2</v>
      </c>
      <c r="D9" s="48">
        <v>1</v>
      </c>
    </row>
    <row r="10" spans="1:4" ht="14.4" x14ac:dyDescent="0.3">
      <c r="A10" s="39" t="s">
        <v>87</v>
      </c>
      <c r="B10" s="48">
        <v>1</v>
      </c>
      <c r="C10" s="48">
        <v>1</v>
      </c>
      <c r="D10" s="48">
        <v>1</v>
      </c>
    </row>
    <row r="11" spans="1:4" ht="14.4" x14ac:dyDescent="0.3">
      <c r="A11" s="39" t="s">
        <v>88</v>
      </c>
      <c r="B11" s="48">
        <v>1</v>
      </c>
      <c r="C11" s="48">
        <v>1</v>
      </c>
      <c r="D11" s="48">
        <v>1</v>
      </c>
    </row>
    <row r="12" spans="1:4" ht="14.4" x14ac:dyDescent="0.3">
      <c r="A12" s="39" t="s">
        <v>89</v>
      </c>
      <c r="B12" s="48">
        <v>1</v>
      </c>
      <c r="C12" s="48">
        <v>1</v>
      </c>
      <c r="D12" s="48">
        <v>1</v>
      </c>
    </row>
    <row r="13" spans="1:4" ht="14.4" x14ac:dyDescent="0.3">
      <c r="A13" s="39" t="s">
        <v>90</v>
      </c>
      <c r="B13" s="48">
        <v>1</v>
      </c>
      <c r="C13" s="48">
        <v>1.5</v>
      </c>
      <c r="D13" s="48">
        <v>1</v>
      </c>
    </row>
    <row r="14" spans="1:4" ht="14.4" x14ac:dyDescent="0.3">
      <c r="A14" s="39" t="s">
        <v>91</v>
      </c>
      <c r="B14" s="48">
        <v>1</v>
      </c>
      <c r="C14" s="48">
        <v>1</v>
      </c>
      <c r="D14" s="48">
        <v>1</v>
      </c>
    </row>
    <row r="15" spans="1:4" ht="14.4" x14ac:dyDescent="0.3">
      <c r="A15" s="39" t="s">
        <v>92</v>
      </c>
      <c r="B15" s="48">
        <v>1</v>
      </c>
      <c r="C15" s="48">
        <v>1</v>
      </c>
      <c r="D15" s="48">
        <v>1</v>
      </c>
    </row>
    <row r="16" spans="1:4" ht="14.4" x14ac:dyDescent="0.3">
      <c r="A16" s="39" t="s">
        <v>8</v>
      </c>
      <c r="B16" s="48">
        <v>1</v>
      </c>
      <c r="C16" s="48">
        <v>1</v>
      </c>
      <c r="D16" s="48">
        <v>1</v>
      </c>
    </row>
    <row r="17" spans="1:4" ht="14.4" x14ac:dyDescent="0.3">
      <c r="A17" s="39" t="s">
        <v>9</v>
      </c>
      <c r="B17" s="48">
        <v>1</v>
      </c>
      <c r="C17" s="48">
        <v>1</v>
      </c>
      <c r="D17" s="48">
        <v>1</v>
      </c>
    </row>
    <row r="18" spans="1:4" ht="14.4" x14ac:dyDescent="0.3">
      <c r="A18" s="39" t="s">
        <v>10</v>
      </c>
      <c r="B18" s="48">
        <v>1</v>
      </c>
      <c r="C18" s="48">
        <v>1.5</v>
      </c>
      <c r="D18" s="48">
        <v>1</v>
      </c>
    </row>
    <row r="19" spans="1:4" ht="14.4" x14ac:dyDescent="0.3">
      <c r="A19" s="39" t="s">
        <v>11</v>
      </c>
      <c r="B19" s="48">
        <v>1</v>
      </c>
      <c r="C19" s="48">
        <v>1</v>
      </c>
      <c r="D19" s="48">
        <v>1</v>
      </c>
    </row>
    <row r="20" spans="1:4" ht="14.4" x14ac:dyDescent="0.3">
      <c r="A20" s="39" t="s">
        <v>12</v>
      </c>
      <c r="B20" s="48">
        <v>1</v>
      </c>
      <c r="C20" s="48">
        <v>1</v>
      </c>
      <c r="D20" s="48">
        <v>1</v>
      </c>
    </row>
    <row r="21" spans="1:4" ht="14.4" x14ac:dyDescent="0.3">
      <c r="A21" s="38" t="s">
        <v>93</v>
      </c>
      <c r="B21" s="48">
        <v>2</v>
      </c>
      <c r="C21" s="48">
        <v>1.5</v>
      </c>
      <c r="D21" s="48">
        <v>1</v>
      </c>
    </row>
    <row r="22" spans="1:4" ht="14.4" x14ac:dyDescent="0.3">
      <c r="A22" s="38" t="s">
        <v>94</v>
      </c>
      <c r="B22" s="48">
        <v>3.5</v>
      </c>
      <c r="C22" s="48">
        <v>2</v>
      </c>
      <c r="D22" s="48">
        <v>1</v>
      </c>
    </row>
    <row r="23" spans="1:4" ht="14.4" x14ac:dyDescent="0.3">
      <c r="A23" s="38" t="s">
        <v>95</v>
      </c>
      <c r="B23" s="48">
        <v>4</v>
      </c>
      <c r="C23" s="48">
        <v>3</v>
      </c>
      <c r="D23" s="48">
        <v>1</v>
      </c>
    </row>
    <row r="24" spans="1:4" ht="14.4" x14ac:dyDescent="0.3">
      <c r="A24" s="38" t="s">
        <v>96</v>
      </c>
      <c r="B24" s="48">
        <v>1</v>
      </c>
      <c r="C24" s="48">
        <v>1</v>
      </c>
      <c r="D24" s="48">
        <v>1</v>
      </c>
    </row>
    <row r="25" spans="1:4" ht="14.4" x14ac:dyDescent="0.3">
      <c r="A25" s="38" t="s">
        <v>97</v>
      </c>
      <c r="B25" s="48">
        <v>2.5</v>
      </c>
      <c r="C25" s="48">
        <v>1.5</v>
      </c>
      <c r="D25" s="48">
        <v>1</v>
      </c>
    </row>
    <row r="26" spans="1:4" ht="14.4" x14ac:dyDescent="0.3">
      <c r="A26" s="38" t="s">
        <v>98</v>
      </c>
      <c r="B26" s="48">
        <v>3.5</v>
      </c>
      <c r="C26" s="48">
        <v>2</v>
      </c>
      <c r="D26" s="48">
        <v>1</v>
      </c>
    </row>
    <row r="27" spans="1:4" ht="14.4" x14ac:dyDescent="0.3">
      <c r="A27" s="38" t="s">
        <v>99</v>
      </c>
      <c r="B27" s="48">
        <v>2.5</v>
      </c>
      <c r="C27" s="48">
        <v>2.5</v>
      </c>
      <c r="D27" s="48">
        <v>1</v>
      </c>
    </row>
    <row r="28" spans="1:4" ht="14.4" x14ac:dyDescent="0.3">
      <c r="A28" s="38" t="s">
        <v>100</v>
      </c>
      <c r="B28" s="48">
        <v>1</v>
      </c>
      <c r="C28" s="48">
        <v>1</v>
      </c>
      <c r="D28" s="48">
        <v>1</v>
      </c>
    </row>
    <row r="29" spans="1:4" ht="14.4" x14ac:dyDescent="0.3">
      <c r="A29" s="38" t="s">
        <v>101</v>
      </c>
      <c r="B29" s="48">
        <v>1</v>
      </c>
      <c r="C29" s="48">
        <v>1</v>
      </c>
      <c r="D29" s="48">
        <v>1</v>
      </c>
    </row>
    <row r="30" spans="1:4" ht="14.4" x14ac:dyDescent="0.3">
      <c r="A30" s="38" t="s">
        <v>13</v>
      </c>
      <c r="B30" s="48">
        <v>1.5</v>
      </c>
      <c r="C30" s="48">
        <v>2</v>
      </c>
      <c r="D30" s="48">
        <v>1</v>
      </c>
    </row>
    <row r="31" spans="1:4" ht="14.4" x14ac:dyDescent="0.3">
      <c r="A31" s="38" t="s">
        <v>14</v>
      </c>
      <c r="B31" s="48">
        <v>2.5</v>
      </c>
      <c r="C31" s="48">
        <v>1</v>
      </c>
      <c r="D31" s="48">
        <v>1</v>
      </c>
    </row>
    <row r="32" spans="1:4" ht="14.4" x14ac:dyDescent="0.3">
      <c r="A32" s="39" t="s">
        <v>102</v>
      </c>
      <c r="B32" s="48">
        <v>1</v>
      </c>
      <c r="C32" s="48">
        <v>2.5</v>
      </c>
      <c r="D32" s="48">
        <v>1</v>
      </c>
    </row>
    <row r="33" spans="1:4" ht="14.4" x14ac:dyDescent="0.3">
      <c r="A33" s="39" t="s">
        <v>103</v>
      </c>
      <c r="B33" s="48">
        <v>1</v>
      </c>
      <c r="C33" s="48">
        <v>1.5</v>
      </c>
      <c r="D33" s="48">
        <v>1</v>
      </c>
    </row>
    <row r="34" spans="1:4" ht="14.4" x14ac:dyDescent="0.3">
      <c r="A34" s="39" t="s">
        <v>104</v>
      </c>
      <c r="B34" s="48">
        <v>1</v>
      </c>
      <c r="C34" s="48">
        <v>1.5</v>
      </c>
      <c r="D34" s="48">
        <v>1</v>
      </c>
    </row>
    <row r="35" spans="1:4" ht="14.4" x14ac:dyDescent="0.3">
      <c r="A35" s="39" t="s">
        <v>105</v>
      </c>
      <c r="B35" s="48">
        <v>1</v>
      </c>
      <c r="C35" s="48">
        <v>1</v>
      </c>
      <c r="D35" s="48">
        <v>1</v>
      </c>
    </row>
    <row r="36" spans="1:4" ht="14.4" x14ac:dyDescent="0.3">
      <c r="A36" s="39" t="s">
        <v>106</v>
      </c>
      <c r="B36" s="48">
        <v>1</v>
      </c>
      <c r="C36" s="48">
        <v>1</v>
      </c>
      <c r="D36" s="48">
        <v>1</v>
      </c>
    </row>
    <row r="37" spans="1:4" ht="14.4" x14ac:dyDescent="0.3">
      <c r="A37" s="39" t="s">
        <v>107</v>
      </c>
      <c r="B37" s="48">
        <v>1</v>
      </c>
      <c r="C37" s="48">
        <v>1</v>
      </c>
      <c r="D37" s="48">
        <v>1</v>
      </c>
    </row>
    <row r="38" spans="1:4" ht="14.4" x14ac:dyDescent="0.3">
      <c r="A38" s="38" t="s">
        <v>108</v>
      </c>
      <c r="B38" s="48">
        <v>1.5</v>
      </c>
      <c r="C38" s="48">
        <v>1.5</v>
      </c>
      <c r="D38" s="48">
        <v>1</v>
      </c>
    </row>
    <row r="39" spans="1:4" ht="14.4" x14ac:dyDescent="0.3">
      <c r="A39" s="38" t="s">
        <v>109</v>
      </c>
      <c r="B39" s="48">
        <v>1</v>
      </c>
      <c r="C39" s="48">
        <v>1</v>
      </c>
      <c r="D39" s="48">
        <v>1</v>
      </c>
    </row>
    <row r="40" spans="1:4" ht="14.4" x14ac:dyDescent="0.3">
      <c r="A40" s="38" t="s">
        <v>110</v>
      </c>
      <c r="B40" s="48">
        <v>1</v>
      </c>
      <c r="C40" s="48">
        <v>1</v>
      </c>
      <c r="D40" s="48">
        <v>1</v>
      </c>
    </row>
    <row r="41" spans="1:4" ht="14.4" x14ac:dyDescent="0.3">
      <c r="A41" s="38" t="s">
        <v>111</v>
      </c>
      <c r="B41" s="48">
        <v>1</v>
      </c>
      <c r="C41" s="48">
        <v>1</v>
      </c>
      <c r="D41" s="48">
        <v>1</v>
      </c>
    </row>
  </sheetData>
  <conditionalFormatting sqref="B2:D41">
    <cfRule type="cellIs" dxfId="5" priority="1" stopIfTrue="1" operator="greaterThanOrEqual">
      <formula>3</formula>
    </cfRule>
    <cfRule type="cellIs" dxfId="4" priority="2" stopIfTrue="1" operator="greaterThanOrEqual">
      <formula>2</formula>
    </cfRule>
    <cfRule type="cellIs" dxfId="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290D-F5F1-41CA-AD43-17829ADFBDAB}">
  <sheetPr>
    <tabColor theme="9" tint="-0.499984740745262"/>
    <pageSetUpPr fitToPage="1"/>
  </sheetPr>
  <dimension ref="A1:U61"/>
  <sheetViews>
    <sheetView showGridLines="0" zoomScale="85" zoomScaleNormal="85" workbookViewId="0">
      <pane ySplit="2" topLeftCell="A36" activePane="bottomLeft" state="frozen"/>
      <selection activeCell="A9" sqref="A9:B9"/>
      <selection pane="bottomLeft" activeCell="T10" sqref="T10"/>
    </sheetView>
  </sheetViews>
  <sheetFormatPr defaultRowHeight="14.4" x14ac:dyDescent="0.3"/>
  <cols>
    <col min="1" max="1" width="11.88671875" customWidth="1"/>
    <col min="2" max="3" width="9" customWidth="1"/>
    <col min="4" max="4" width="10.88671875" customWidth="1"/>
    <col min="5" max="5" width="28.88671875" customWidth="1"/>
    <col min="6" max="6" width="27.77734375" customWidth="1"/>
    <col min="7" max="7" width="17.5546875" customWidth="1"/>
  </cols>
  <sheetData>
    <row r="1" spans="1:16" s="19" customFormat="1" ht="29.4" customHeight="1" x14ac:dyDescent="0.3">
      <c r="A1" s="209" t="s">
        <v>324</v>
      </c>
      <c r="B1" s="210"/>
      <c r="C1" s="210"/>
      <c r="D1" s="210"/>
      <c r="E1" s="210"/>
      <c r="F1" s="210"/>
      <c r="G1" s="209" t="s">
        <v>324</v>
      </c>
      <c r="H1" s="210"/>
      <c r="I1" s="210"/>
      <c r="J1" s="210"/>
      <c r="K1" s="210"/>
      <c r="L1" s="210"/>
      <c r="M1" s="210"/>
      <c r="N1" s="210"/>
      <c r="O1" s="210"/>
      <c r="P1" s="210"/>
    </row>
    <row r="2" spans="1:16" ht="15.75" customHeight="1" x14ac:dyDescent="0.3"/>
    <row r="3" spans="1:16" ht="21" customHeight="1" x14ac:dyDescent="0.3">
      <c r="A3" s="207" t="s">
        <v>331</v>
      </c>
      <c r="B3" s="207"/>
      <c r="C3" s="207"/>
      <c r="D3" s="207"/>
      <c r="E3" s="207"/>
      <c r="F3" s="207"/>
      <c r="G3" s="207" t="s">
        <v>331</v>
      </c>
      <c r="H3" s="207"/>
      <c r="I3" s="207"/>
      <c r="J3" s="207"/>
      <c r="K3" s="207"/>
      <c r="L3" s="207"/>
      <c r="M3" s="207"/>
      <c r="N3" s="207"/>
      <c r="O3" s="207"/>
      <c r="P3" s="207"/>
    </row>
    <row r="4" spans="1:16" ht="14.25" customHeight="1" x14ac:dyDescent="0.3"/>
    <row r="5" spans="1:16" s="19" customFormat="1" ht="20.100000000000001" customHeight="1" x14ac:dyDescent="0.3">
      <c r="A5" s="135" t="s">
        <v>167</v>
      </c>
      <c r="B5" s="256" t="s">
        <v>177</v>
      </c>
      <c r="C5" s="256"/>
      <c r="D5" s="139" t="s">
        <v>148</v>
      </c>
      <c r="H5" s="241" t="s">
        <v>236</v>
      </c>
      <c r="I5" s="241"/>
      <c r="J5" s="241"/>
      <c r="K5" s="241"/>
      <c r="L5" s="241"/>
    </row>
    <row r="6" spans="1:16" s="19" customFormat="1" ht="20.100000000000001" customHeight="1" x14ac:dyDescent="0.3">
      <c r="A6" s="138" t="s">
        <v>379</v>
      </c>
      <c r="B6" s="257">
        <v>0.75</v>
      </c>
      <c r="C6" s="257"/>
      <c r="D6" s="140">
        <v>0.15</v>
      </c>
    </row>
    <row r="7" spans="1:16" s="32" customFormat="1" ht="20.100000000000001" customHeight="1" x14ac:dyDescent="0.3">
      <c r="A7" s="138" t="s">
        <v>182</v>
      </c>
      <c r="B7" s="257">
        <v>0.15</v>
      </c>
      <c r="C7" s="257"/>
      <c r="D7" s="140">
        <v>0.7</v>
      </c>
      <c r="E7" s="19"/>
      <c r="F7" s="19"/>
      <c r="G7" s="19"/>
    </row>
    <row r="8" spans="1:16" s="32" customFormat="1" ht="20.100000000000001" customHeight="1" x14ac:dyDescent="0.3">
      <c r="A8" s="138" t="s">
        <v>380</v>
      </c>
      <c r="B8" s="258">
        <v>0.1</v>
      </c>
      <c r="C8" s="258"/>
      <c r="D8" s="141">
        <v>0.15</v>
      </c>
    </row>
    <row r="9" spans="1:16" x14ac:dyDescent="0.3">
      <c r="A9" s="134"/>
      <c r="B9" s="134"/>
      <c r="C9" s="134"/>
      <c r="D9" s="134"/>
    </row>
    <row r="10" spans="1:16" ht="85.5" customHeight="1" x14ac:dyDescent="0.3">
      <c r="A10" s="25"/>
      <c r="B10" s="25"/>
      <c r="C10" s="25"/>
      <c r="D10" s="25"/>
    </row>
    <row r="11" spans="1:16" ht="50.4" customHeight="1" x14ac:dyDescent="0.3">
      <c r="A11" s="25"/>
      <c r="B11" s="25"/>
      <c r="C11" s="25"/>
      <c r="D11" s="25"/>
    </row>
    <row r="12" spans="1:16" ht="220.5" customHeight="1" x14ac:dyDescent="0.3"/>
    <row r="13" spans="1:16" s="33" customFormat="1" x14ac:dyDescent="0.3">
      <c r="E13"/>
      <c r="F13"/>
    </row>
    <row r="14" spans="1:16" s="33" customFormat="1" x14ac:dyDescent="0.3">
      <c r="E14"/>
      <c r="F14"/>
    </row>
    <row r="15" spans="1:16" s="33" customFormat="1" x14ac:dyDescent="0.3">
      <c r="E15"/>
      <c r="F15"/>
    </row>
    <row r="16" spans="1:16" s="33" customFormat="1" x14ac:dyDescent="0.3">
      <c r="E16"/>
      <c r="F16"/>
    </row>
    <row r="17" spans="1:21" s="33" customFormat="1" ht="13.8" x14ac:dyDescent="0.3">
      <c r="E17" s="108"/>
      <c r="F17" s="109"/>
    </row>
    <row r="18" spans="1:21" s="32" customFormat="1" ht="24.6" customHeight="1" x14ac:dyDescent="0.3">
      <c r="A18" s="212" t="s">
        <v>288</v>
      </c>
      <c r="B18" s="212"/>
      <c r="C18" s="212"/>
      <c r="D18" s="212"/>
      <c r="E18" s="212"/>
      <c r="F18" s="212"/>
      <c r="G18" s="212" t="s">
        <v>288</v>
      </c>
      <c r="H18" s="212"/>
      <c r="I18" s="212"/>
      <c r="J18" s="212"/>
      <c r="K18" s="212"/>
      <c r="L18" s="212"/>
      <c r="M18" s="212"/>
      <c r="N18" s="212"/>
      <c r="O18" s="212"/>
      <c r="P18" s="212"/>
      <c r="Q18"/>
      <c r="R18"/>
      <c r="S18"/>
      <c r="T18"/>
      <c r="U18"/>
    </row>
    <row r="19" spans="1:21" ht="9" customHeight="1" x14ac:dyDescent="0.3"/>
    <row r="20" spans="1:21" s="32" customFormat="1" ht="36" customHeight="1" x14ac:dyDescent="0.3">
      <c r="A20" s="229" t="s">
        <v>286</v>
      </c>
      <c r="B20" s="230"/>
      <c r="C20" s="230"/>
      <c r="D20" s="230"/>
      <c r="E20"/>
      <c r="F20"/>
      <c r="G20"/>
    </row>
    <row r="21" spans="1:21" s="32" customFormat="1" ht="42.6" customHeight="1" x14ac:dyDescent="0.3">
      <c r="A21" s="94" t="s">
        <v>202</v>
      </c>
      <c r="B21" s="95" t="s">
        <v>50</v>
      </c>
      <c r="C21" s="95" t="s">
        <v>197</v>
      </c>
      <c r="D21" s="95" t="s">
        <v>198</v>
      </c>
    </row>
    <row r="22" spans="1:21" x14ac:dyDescent="0.3">
      <c r="A22" s="27" t="s">
        <v>79</v>
      </c>
      <c r="B22" s="128">
        <f t="array" ref="B22:B61">MMULT(DF10map!B2:D41,'DF10'!B6:B8)</f>
        <v>3.15</v>
      </c>
      <c r="C22" s="128">
        <f t="array" ref="C22:C61">MMULT(DF10map!B2:D41,'DF10'!D6:D8)</f>
        <v>2.5</v>
      </c>
      <c r="D22" s="129">
        <f>IFERROR(MROUND((100*B22/C22),5)-100,0)</f>
        <v>25</v>
      </c>
    </row>
    <row r="23" spans="1:21" x14ac:dyDescent="0.3">
      <c r="A23" s="27" t="s">
        <v>80</v>
      </c>
      <c r="B23" s="128">
        <v>3.5249999999999999</v>
      </c>
      <c r="C23" s="128">
        <v>2.5750000000000002</v>
      </c>
      <c r="D23" s="129">
        <f t="shared" ref="D23:D61" si="0">IFERROR(MROUND((100*B23/C23),5)-100,0)</f>
        <v>35</v>
      </c>
      <c r="I23" s="1"/>
    </row>
    <row r="24" spans="1:21" x14ac:dyDescent="0.3">
      <c r="A24" s="27" t="s">
        <v>81</v>
      </c>
      <c r="B24" s="128">
        <v>1.375</v>
      </c>
      <c r="C24" s="128">
        <v>1.075</v>
      </c>
      <c r="D24" s="129">
        <f t="shared" si="0"/>
        <v>30</v>
      </c>
    </row>
    <row r="25" spans="1:21" x14ac:dyDescent="0.3">
      <c r="A25" s="27" t="s">
        <v>82</v>
      </c>
      <c r="B25" s="128">
        <v>2.3249999999999997</v>
      </c>
      <c r="C25" s="128">
        <v>2</v>
      </c>
      <c r="D25" s="129">
        <f t="shared" si="0"/>
        <v>15</v>
      </c>
    </row>
    <row r="26" spans="1:21" x14ac:dyDescent="0.3">
      <c r="A26" s="27" t="s">
        <v>83</v>
      </c>
      <c r="B26" s="128">
        <v>1.375</v>
      </c>
      <c r="C26" s="128">
        <v>1.075</v>
      </c>
      <c r="D26" s="129">
        <f t="shared" si="0"/>
        <v>30</v>
      </c>
    </row>
    <row r="27" spans="1:21" x14ac:dyDescent="0.3">
      <c r="A27" s="28" t="s">
        <v>84</v>
      </c>
      <c r="B27" s="128">
        <v>2.2000000000000002</v>
      </c>
      <c r="C27" s="128">
        <v>1.5749999999999997</v>
      </c>
      <c r="D27" s="129">
        <f t="shared" si="0"/>
        <v>40</v>
      </c>
    </row>
    <row r="28" spans="1:21" x14ac:dyDescent="0.3">
      <c r="A28" s="28" t="s">
        <v>85</v>
      </c>
      <c r="B28" s="128">
        <v>3.6</v>
      </c>
      <c r="C28" s="128">
        <v>2.9249999999999998</v>
      </c>
      <c r="D28" s="129">
        <f t="shared" si="0"/>
        <v>25</v>
      </c>
    </row>
    <row r="29" spans="1:21" x14ac:dyDescent="0.3">
      <c r="A29" s="28" t="s">
        <v>86</v>
      </c>
      <c r="B29" s="128">
        <v>1.75</v>
      </c>
      <c r="C29" s="128">
        <v>1.1499999999999999</v>
      </c>
      <c r="D29" s="129">
        <f t="shared" si="0"/>
        <v>50</v>
      </c>
    </row>
    <row r="30" spans="1:21" x14ac:dyDescent="0.3">
      <c r="A30" s="28" t="s">
        <v>87</v>
      </c>
      <c r="B30" s="128">
        <v>3.5500000000000003</v>
      </c>
      <c r="C30" s="128">
        <v>2.8499999999999996</v>
      </c>
      <c r="D30" s="129">
        <f t="shared" si="0"/>
        <v>25</v>
      </c>
    </row>
    <row r="31" spans="1:21" x14ac:dyDescent="0.3">
      <c r="A31" s="28" t="s">
        <v>88</v>
      </c>
      <c r="B31" s="128">
        <v>3.4750000000000001</v>
      </c>
      <c r="C31" s="128">
        <v>2.5</v>
      </c>
      <c r="D31" s="129">
        <f t="shared" si="0"/>
        <v>40</v>
      </c>
    </row>
    <row r="32" spans="1:21" x14ac:dyDescent="0.3">
      <c r="A32" s="28" t="s">
        <v>89</v>
      </c>
      <c r="B32" s="128">
        <v>1.075</v>
      </c>
      <c r="C32" s="128">
        <v>1.3499999999999996</v>
      </c>
      <c r="D32" s="129">
        <f t="shared" si="0"/>
        <v>-20</v>
      </c>
    </row>
    <row r="33" spans="1:4" x14ac:dyDescent="0.3">
      <c r="A33" s="28" t="s">
        <v>90</v>
      </c>
      <c r="B33" s="128">
        <v>2.125</v>
      </c>
      <c r="C33" s="128">
        <v>1.2249999999999999</v>
      </c>
      <c r="D33" s="129">
        <f t="shared" si="0"/>
        <v>75</v>
      </c>
    </row>
    <row r="34" spans="1:4" x14ac:dyDescent="0.3">
      <c r="A34" s="28" t="s">
        <v>91</v>
      </c>
      <c r="B34" s="128">
        <v>2.5750000000000002</v>
      </c>
      <c r="C34" s="128">
        <v>1.6499999999999997</v>
      </c>
      <c r="D34" s="129">
        <f t="shared" si="0"/>
        <v>55</v>
      </c>
    </row>
    <row r="35" spans="1:4" x14ac:dyDescent="0.3">
      <c r="A35" s="28" t="s">
        <v>92</v>
      </c>
      <c r="B35" s="128">
        <v>1.4500000000000002</v>
      </c>
      <c r="C35" s="128">
        <v>1.4249999999999998</v>
      </c>
      <c r="D35" s="129">
        <f t="shared" si="0"/>
        <v>0</v>
      </c>
    </row>
    <row r="36" spans="1:4" x14ac:dyDescent="0.3">
      <c r="A36" s="28" t="s">
        <v>8</v>
      </c>
      <c r="B36" s="128">
        <v>2.2000000000000002</v>
      </c>
      <c r="C36" s="128">
        <v>1.5749999999999997</v>
      </c>
      <c r="D36" s="129">
        <f t="shared" si="0"/>
        <v>40</v>
      </c>
    </row>
    <row r="37" spans="1:4" x14ac:dyDescent="0.3">
      <c r="A37" s="28" t="s">
        <v>9</v>
      </c>
      <c r="B37" s="128">
        <v>1.4500000000000002</v>
      </c>
      <c r="C37" s="128">
        <v>1.4249999999999998</v>
      </c>
      <c r="D37" s="129">
        <f t="shared" si="0"/>
        <v>0</v>
      </c>
    </row>
    <row r="38" spans="1:4" x14ac:dyDescent="0.3">
      <c r="A38" s="28" t="s">
        <v>10</v>
      </c>
      <c r="B38" s="128">
        <v>1.8250000000000002</v>
      </c>
      <c r="C38" s="128">
        <v>1.4999999999999998</v>
      </c>
      <c r="D38" s="129">
        <f t="shared" si="0"/>
        <v>20</v>
      </c>
    </row>
    <row r="39" spans="1:4" x14ac:dyDescent="0.3">
      <c r="A39" s="28" t="s">
        <v>11</v>
      </c>
      <c r="B39" s="128">
        <v>1</v>
      </c>
      <c r="C39" s="128">
        <v>1</v>
      </c>
      <c r="D39" s="129">
        <f t="shared" si="0"/>
        <v>0</v>
      </c>
    </row>
    <row r="40" spans="1:4" x14ac:dyDescent="0.3">
      <c r="A40" s="28" t="s">
        <v>12</v>
      </c>
      <c r="B40" s="128">
        <v>2.2749999999999999</v>
      </c>
      <c r="C40" s="128">
        <v>1.9249999999999998</v>
      </c>
      <c r="D40" s="129">
        <f t="shared" si="0"/>
        <v>20</v>
      </c>
    </row>
    <row r="41" spans="1:4" x14ac:dyDescent="0.3">
      <c r="A41" s="27" t="s">
        <v>235</v>
      </c>
      <c r="B41" s="128">
        <v>3.6</v>
      </c>
      <c r="C41" s="128">
        <v>2.9249999999999998</v>
      </c>
      <c r="D41" s="129">
        <f t="shared" si="0"/>
        <v>25</v>
      </c>
    </row>
    <row r="42" spans="1:4" x14ac:dyDescent="0.3">
      <c r="A42" s="27" t="s">
        <v>94</v>
      </c>
      <c r="B42" s="128">
        <v>3.1</v>
      </c>
      <c r="C42" s="128">
        <v>2.4249999999999998</v>
      </c>
      <c r="D42" s="129">
        <f t="shared" si="0"/>
        <v>30</v>
      </c>
    </row>
    <row r="43" spans="1:4" x14ac:dyDescent="0.3">
      <c r="A43" s="27" t="s">
        <v>95</v>
      </c>
      <c r="B43" s="128">
        <v>3.4750000000000001</v>
      </c>
      <c r="C43" s="128">
        <v>2.5</v>
      </c>
      <c r="D43" s="129">
        <f t="shared" si="0"/>
        <v>40</v>
      </c>
    </row>
    <row r="44" spans="1:4" x14ac:dyDescent="0.3">
      <c r="A44" s="27" t="s">
        <v>96</v>
      </c>
      <c r="B44" s="128">
        <v>1.4500000000000002</v>
      </c>
      <c r="C44" s="128">
        <v>1.4249999999999998</v>
      </c>
      <c r="D44" s="129">
        <f t="shared" si="0"/>
        <v>0</v>
      </c>
    </row>
    <row r="45" spans="1:4" x14ac:dyDescent="0.3">
      <c r="A45" s="27" t="s">
        <v>97</v>
      </c>
      <c r="B45" s="128">
        <v>2.65</v>
      </c>
      <c r="C45" s="128">
        <v>1.9999999999999998</v>
      </c>
      <c r="D45" s="129">
        <f t="shared" si="0"/>
        <v>35</v>
      </c>
    </row>
    <row r="46" spans="1:4" x14ac:dyDescent="0.3">
      <c r="A46" s="27" t="s">
        <v>98</v>
      </c>
      <c r="B46" s="128">
        <v>2.2749999999999999</v>
      </c>
      <c r="C46" s="128">
        <v>1.9249999999999998</v>
      </c>
      <c r="D46" s="129">
        <f t="shared" si="0"/>
        <v>20</v>
      </c>
    </row>
    <row r="47" spans="1:4" x14ac:dyDescent="0.3">
      <c r="A47" s="27" t="s">
        <v>99</v>
      </c>
      <c r="B47" s="128">
        <v>3.1</v>
      </c>
      <c r="C47" s="128">
        <v>2.4249999999999998</v>
      </c>
      <c r="D47" s="129">
        <f t="shared" si="0"/>
        <v>30</v>
      </c>
    </row>
    <row r="48" spans="1:4" x14ac:dyDescent="0.3">
      <c r="A48" s="27" t="s">
        <v>100</v>
      </c>
      <c r="B48" s="128">
        <v>1.375</v>
      </c>
      <c r="C48" s="128">
        <v>1.075</v>
      </c>
      <c r="D48" s="129">
        <f t="shared" si="0"/>
        <v>30</v>
      </c>
    </row>
    <row r="49" spans="1:4" x14ac:dyDescent="0.3">
      <c r="A49" s="27" t="s">
        <v>101</v>
      </c>
      <c r="B49" s="128">
        <v>1</v>
      </c>
      <c r="C49" s="128">
        <v>1</v>
      </c>
      <c r="D49" s="129">
        <f t="shared" si="0"/>
        <v>0</v>
      </c>
    </row>
    <row r="50" spans="1:4" x14ac:dyDescent="0.3">
      <c r="A50" s="27" t="s">
        <v>13</v>
      </c>
      <c r="B50" s="128">
        <v>1.375</v>
      </c>
      <c r="C50" s="128">
        <v>1.075</v>
      </c>
      <c r="D50" s="129">
        <f t="shared" si="0"/>
        <v>30</v>
      </c>
    </row>
    <row r="51" spans="1:4" x14ac:dyDescent="0.3">
      <c r="A51" s="27" t="s">
        <v>14</v>
      </c>
      <c r="B51" s="128">
        <v>3.1</v>
      </c>
      <c r="C51" s="128">
        <v>2.4249999999999998</v>
      </c>
      <c r="D51" s="129">
        <f t="shared" si="0"/>
        <v>30</v>
      </c>
    </row>
    <row r="52" spans="1:4" x14ac:dyDescent="0.3">
      <c r="A52" s="28" t="s">
        <v>102</v>
      </c>
      <c r="B52" s="128">
        <v>1</v>
      </c>
      <c r="C52" s="128">
        <v>1</v>
      </c>
      <c r="D52" s="129">
        <f t="shared" si="0"/>
        <v>0</v>
      </c>
    </row>
    <row r="53" spans="1:4" x14ac:dyDescent="0.3">
      <c r="A53" s="28" t="s">
        <v>103</v>
      </c>
      <c r="B53" s="128">
        <v>1</v>
      </c>
      <c r="C53" s="128">
        <v>1</v>
      </c>
      <c r="D53" s="129">
        <f t="shared" si="0"/>
        <v>0</v>
      </c>
    </row>
    <row r="54" spans="1:4" x14ac:dyDescent="0.3">
      <c r="A54" s="28" t="s">
        <v>104</v>
      </c>
      <c r="B54" s="128">
        <v>1.375</v>
      </c>
      <c r="C54" s="128">
        <v>1.075</v>
      </c>
      <c r="D54" s="129">
        <f t="shared" si="0"/>
        <v>30</v>
      </c>
    </row>
    <row r="55" spans="1:4" x14ac:dyDescent="0.3">
      <c r="A55" s="28" t="s">
        <v>105</v>
      </c>
      <c r="B55" s="128">
        <v>1.375</v>
      </c>
      <c r="C55" s="128">
        <v>1.075</v>
      </c>
      <c r="D55" s="129">
        <f t="shared" si="0"/>
        <v>30</v>
      </c>
    </row>
    <row r="56" spans="1:4" x14ac:dyDescent="0.3">
      <c r="A56" s="28" t="s">
        <v>106</v>
      </c>
      <c r="B56" s="128">
        <v>1.375</v>
      </c>
      <c r="C56" s="128">
        <v>1.075</v>
      </c>
      <c r="D56" s="129">
        <f t="shared" si="0"/>
        <v>30</v>
      </c>
    </row>
    <row r="57" spans="1:4" x14ac:dyDescent="0.3">
      <c r="A57" s="28" t="s">
        <v>107</v>
      </c>
      <c r="B57" s="128">
        <v>1</v>
      </c>
      <c r="C57" s="128">
        <v>1</v>
      </c>
      <c r="D57" s="129">
        <f t="shared" si="0"/>
        <v>0</v>
      </c>
    </row>
    <row r="58" spans="1:4" x14ac:dyDescent="0.3">
      <c r="A58" s="27" t="s">
        <v>108</v>
      </c>
      <c r="B58" s="128">
        <v>2.65</v>
      </c>
      <c r="C58" s="128">
        <v>1.9999999999999998</v>
      </c>
      <c r="D58" s="129">
        <f t="shared" si="0"/>
        <v>35</v>
      </c>
    </row>
    <row r="59" spans="1:4" x14ac:dyDescent="0.3">
      <c r="A59" s="27" t="s">
        <v>109</v>
      </c>
      <c r="B59" s="128">
        <v>1</v>
      </c>
      <c r="C59" s="128">
        <v>1</v>
      </c>
      <c r="D59" s="129">
        <f t="shared" si="0"/>
        <v>0</v>
      </c>
    </row>
    <row r="60" spans="1:4" x14ac:dyDescent="0.3">
      <c r="A60" s="27" t="s">
        <v>110</v>
      </c>
      <c r="B60" s="128">
        <v>1</v>
      </c>
      <c r="C60" s="128">
        <v>1</v>
      </c>
      <c r="D60" s="129">
        <f t="shared" si="0"/>
        <v>0</v>
      </c>
    </row>
    <row r="61" spans="1:4" x14ac:dyDescent="0.3">
      <c r="A61" s="27" t="s">
        <v>111</v>
      </c>
      <c r="B61" s="128">
        <v>1</v>
      </c>
      <c r="C61" s="128">
        <v>1</v>
      </c>
      <c r="D61" s="129">
        <f t="shared" si="0"/>
        <v>0</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5A88-358F-4973-80AC-1145374458F9}">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A22" sqref="A22"/>
    </sheetView>
  </sheetViews>
  <sheetFormatPr defaultRowHeight="15.6" x14ac:dyDescent="0.3"/>
  <cols>
    <col min="1" max="1" width="8.77734375" style="26"/>
    <col min="2" max="4" width="13.88671875" style="29" customWidth="1"/>
  </cols>
  <sheetData>
    <row r="1" spans="1:4" ht="21" x14ac:dyDescent="0.3">
      <c r="A1" s="42" t="s">
        <v>7</v>
      </c>
      <c r="B1" s="40" t="s">
        <v>181</v>
      </c>
      <c r="C1" s="40" t="s">
        <v>182</v>
      </c>
      <c r="D1" s="40" t="s">
        <v>231</v>
      </c>
    </row>
    <row r="2" spans="1:4" ht="14.4" x14ac:dyDescent="0.3">
      <c r="A2" s="38" t="s">
        <v>79</v>
      </c>
      <c r="B2" s="48">
        <v>3.5</v>
      </c>
      <c r="C2" s="48">
        <v>2.5</v>
      </c>
      <c r="D2" s="48">
        <v>1.5</v>
      </c>
    </row>
    <row r="3" spans="1:4" ht="14.4" x14ac:dyDescent="0.3">
      <c r="A3" s="38" t="s">
        <v>80</v>
      </c>
      <c r="B3" s="48">
        <v>4</v>
      </c>
      <c r="C3" s="48">
        <v>2.5</v>
      </c>
      <c r="D3" s="48">
        <v>1.5</v>
      </c>
    </row>
    <row r="4" spans="1:4" ht="14.4" x14ac:dyDescent="0.3">
      <c r="A4" s="38" t="s">
        <v>81</v>
      </c>
      <c r="B4" s="48">
        <v>1.5</v>
      </c>
      <c r="C4" s="48">
        <v>1</v>
      </c>
      <c r="D4" s="48">
        <v>1</v>
      </c>
    </row>
    <row r="5" spans="1:4" ht="14.4" x14ac:dyDescent="0.3">
      <c r="A5" s="38" t="s">
        <v>82</v>
      </c>
      <c r="B5" s="48">
        <v>2.5</v>
      </c>
      <c r="C5" s="48">
        <v>2</v>
      </c>
      <c r="D5" s="48">
        <v>1.5</v>
      </c>
    </row>
    <row r="6" spans="1:4" ht="14.4" x14ac:dyDescent="0.3">
      <c r="A6" s="38" t="s">
        <v>83</v>
      </c>
      <c r="B6" s="48">
        <v>1.5</v>
      </c>
      <c r="C6" s="48">
        <v>1</v>
      </c>
      <c r="D6" s="48">
        <v>1</v>
      </c>
    </row>
    <row r="7" spans="1:4" ht="14.4" x14ac:dyDescent="0.3">
      <c r="A7" s="39" t="s">
        <v>84</v>
      </c>
      <c r="B7" s="48">
        <v>2.5</v>
      </c>
      <c r="C7" s="48">
        <v>1.5</v>
      </c>
      <c r="D7" s="48">
        <v>1</v>
      </c>
    </row>
    <row r="8" spans="1:4" ht="14.4" x14ac:dyDescent="0.3">
      <c r="A8" s="39" t="s">
        <v>85</v>
      </c>
      <c r="B8" s="48">
        <v>4</v>
      </c>
      <c r="C8" s="48">
        <v>3</v>
      </c>
      <c r="D8" s="48">
        <v>1.5</v>
      </c>
    </row>
    <row r="9" spans="1:4" ht="14.4" x14ac:dyDescent="0.3">
      <c r="A9" s="39" t="s">
        <v>86</v>
      </c>
      <c r="B9" s="48">
        <v>2</v>
      </c>
      <c r="C9" s="48">
        <v>1</v>
      </c>
      <c r="D9" s="48">
        <v>1</v>
      </c>
    </row>
    <row r="10" spans="1:4" ht="14.4" x14ac:dyDescent="0.3">
      <c r="A10" s="39" t="s">
        <v>87</v>
      </c>
      <c r="B10" s="48">
        <v>4</v>
      </c>
      <c r="C10" s="48">
        <v>3</v>
      </c>
      <c r="D10" s="48">
        <v>1</v>
      </c>
    </row>
    <row r="11" spans="1:4" ht="14.4" x14ac:dyDescent="0.3">
      <c r="A11" s="39" t="s">
        <v>88</v>
      </c>
      <c r="B11" s="48">
        <v>4</v>
      </c>
      <c r="C11" s="48">
        <v>2.5</v>
      </c>
      <c r="D11" s="48">
        <v>1</v>
      </c>
    </row>
    <row r="12" spans="1:4" ht="14.4" x14ac:dyDescent="0.3">
      <c r="A12" s="39" t="s">
        <v>89</v>
      </c>
      <c r="B12" s="48">
        <v>1</v>
      </c>
      <c r="C12" s="48">
        <v>1.5</v>
      </c>
      <c r="D12" s="48">
        <v>1</v>
      </c>
    </row>
    <row r="13" spans="1:4" ht="14.4" x14ac:dyDescent="0.3">
      <c r="A13" s="39" t="s">
        <v>90</v>
      </c>
      <c r="B13" s="48">
        <v>2.5</v>
      </c>
      <c r="C13" s="48">
        <v>1</v>
      </c>
      <c r="D13" s="48">
        <v>1</v>
      </c>
    </row>
    <row r="14" spans="1:4" ht="14.4" x14ac:dyDescent="0.3">
      <c r="A14" s="39" t="s">
        <v>91</v>
      </c>
      <c r="B14" s="48">
        <v>3</v>
      </c>
      <c r="C14" s="48">
        <v>1.5</v>
      </c>
      <c r="D14" s="48">
        <v>1</v>
      </c>
    </row>
    <row r="15" spans="1:4" ht="14.4" x14ac:dyDescent="0.3">
      <c r="A15" s="39" t="s">
        <v>92</v>
      </c>
      <c r="B15" s="48">
        <v>1.5</v>
      </c>
      <c r="C15" s="48">
        <v>1.5</v>
      </c>
      <c r="D15" s="48">
        <v>1</v>
      </c>
    </row>
    <row r="16" spans="1:4" ht="14.4" x14ac:dyDescent="0.3">
      <c r="A16" s="39" t="s">
        <v>8</v>
      </c>
      <c r="B16" s="48">
        <v>2.5</v>
      </c>
      <c r="C16" s="48">
        <v>1.5</v>
      </c>
      <c r="D16" s="48">
        <v>1</v>
      </c>
    </row>
    <row r="17" spans="1:4" ht="14.4" x14ac:dyDescent="0.3">
      <c r="A17" s="39" t="s">
        <v>9</v>
      </c>
      <c r="B17" s="48">
        <v>1.5</v>
      </c>
      <c r="C17" s="48">
        <v>1.5</v>
      </c>
      <c r="D17" s="48">
        <v>1</v>
      </c>
    </row>
    <row r="18" spans="1:4" ht="14.4" x14ac:dyDescent="0.3">
      <c r="A18" s="39" t="s">
        <v>10</v>
      </c>
      <c r="B18" s="48">
        <v>2</v>
      </c>
      <c r="C18" s="48">
        <v>1.5</v>
      </c>
      <c r="D18" s="48">
        <v>1</v>
      </c>
    </row>
    <row r="19" spans="1:4" ht="14.4" x14ac:dyDescent="0.3">
      <c r="A19" s="39" t="s">
        <v>11</v>
      </c>
      <c r="B19" s="48">
        <v>1</v>
      </c>
      <c r="C19" s="48">
        <v>1</v>
      </c>
      <c r="D19" s="48">
        <v>1</v>
      </c>
    </row>
    <row r="20" spans="1:4" ht="14.4" x14ac:dyDescent="0.3">
      <c r="A20" s="39" t="s">
        <v>12</v>
      </c>
      <c r="B20" s="48">
        <v>2.5</v>
      </c>
      <c r="C20" s="48">
        <v>2</v>
      </c>
      <c r="D20" s="48">
        <v>1</v>
      </c>
    </row>
    <row r="21" spans="1:4" ht="14.4" x14ac:dyDescent="0.3">
      <c r="A21" s="38" t="s">
        <v>93</v>
      </c>
      <c r="B21" s="48">
        <v>4</v>
      </c>
      <c r="C21" s="48">
        <v>3</v>
      </c>
      <c r="D21" s="48">
        <v>1.5</v>
      </c>
    </row>
    <row r="22" spans="1:4" ht="14.4" x14ac:dyDescent="0.3">
      <c r="A22" s="38" t="s">
        <v>94</v>
      </c>
      <c r="B22" s="48">
        <v>3.5</v>
      </c>
      <c r="C22" s="48">
        <v>2.5</v>
      </c>
      <c r="D22" s="48">
        <v>1</v>
      </c>
    </row>
    <row r="23" spans="1:4" ht="14.4" x14ac:dyDescent="0.3">
      <c r="A23" s="38" t="s">
        <v>95</v>
      </c>
      <c r="B23" s="48">
        <v>4</v>
      </c>
      <c r="C23" s="48">
        <v>2.5</v>
      </c>
      <c r="D23" s="48">
        <v>1</v>
      </c>
    </row>
    <row r="24" spans="1:4" ht="14.4" x14ac:dyDescent="0.3">
      <c r="A24" s="38" t="s">
        <v>96</v>
      </c>
      <c r="B24" s="48">
        <v>1.5</v>
      </c>
      <c r="C24" s="48">
        <v>1.5</v>
      </c>
      <c r="D24" s="48">
        <v>1</v>
      </c>
    </row>
    <row r="25" spans="1:4" ht="14.4" x14ac:dyDescent="0.3">
      <c r="A25" s="38" t="s">
        <v>97</v>
      </c>
      <c r="B25" s="48">
        <v>3</v>
      </c>
      <c r="C25" s="48">
        <v>2</v>
      </c>
      <c r="D25" s="48">
        <v>1</v>
      </c>
    </row>
    <row r="26" spans="1:4" ht="14.4" x14ac:dyDescent="0.3">
      <c r="A26" s="38" t="s">
        <v>98</v>
      </c>
      <c r="B26" s="48">
        <v>2.5</v>
      </c>
      <c r="C26" s="48">
        <v>2</v>
      </c>
      <c r="D26" s="48">
        <v>1</v>
      </c>
    </row>
    <row r="27" spans="1:4" ht="14.4" x14ac:dyDescent="0.3">
      <c r="A27" s="38" t="s">
        <v>99</v>
      </c>
      <c r="B27" s="48">
        <v>3.5</v>
      </c>
      <c r="C27" s="48">
        <v>2.5</v>
      </c>
      <c r="D27" s="48">
        <v>1</v>
      </c>
    </row>
    <row r="28" spans="1:4" ht="14.4" x14ac:dyDescent="0.3">
      <c r="A28" s="38" t="s">
        <v>100</v>
      </c>
      <c r="B28" s="48">
        <v>1.5</v>
      </c>
      <c r="C28" s="48">
        <v>1</v>
      </c>
      <c r="D28" s="48">
        <v>1</v>
      </c>
    </row>
    <row r="29" spans="1:4" ht="14.4" x14ac:dyDescent="0.3">
      <c r="A29" s="38" t="s">
        <v>101</v>
      </c>
      <c r="B29" s="48">
        <v>1</v>
      </c>
      <c r="C29" s="48">
        <v>1</v>
      </c>
      <c r="D29" s="48">
        <v>1</v>
      </c>
    </row>
    <row r="30" spans="1:4" ht="14.4" x14ac:dyDescent="0.3">
      <c r="A30" s="38" t="s">
        <v>13</v>
      </c>
      <c r="B30" s="48">
        <v>1.5</v>
      </c>
      <c r="C30" s="48">
        <v>1</v>
      </c>
      <c r="D30" s="48">
        <v>1</v>
      </c>
    </row>
    <row r="31" spans="1:4" ht="14.4" x14ac:dyDescent="0.3">
      <c r="A31" s="38" t="s">
        <v>14</v>
      </c>
      <c r="B31" s="48">
        <v>3.5</v>
      </c>
      <c r="C31" s="48">
        <v>2.5</v>
      </c>
      <c r="D31" s="48">
        <v>1</v>
      </c>
    </row>
    <row r="32" spans="1:4" ht="14.4" x14ac:dyDescent="0.3">
      <c r="A32" s="39" t="s">
        <v>102</v>
      </c>
      <c r="B32" s="48">
        <v>1</v>
      </c>
      <c r="C32" s="48">
        <v>1</v>
      </c>
      <c r="D32" s="48">
        <v>1</v>
      </c>
    </row>
    <row r="33" spans="1:4" ht="14.4" x14ac:dyDescent="0.3">
      <c r="A33" s="39" t="s">
        <v>103</v>
      </c>
      <c r="B33" s="48">
        <v>1</v>
      </c>
      <c r="C33" s="48">
        <v>1</v>
      </c>
      <c r="D33" s="48">
        <v>1</v>
      </c>
    </row>
    <row r="34" spans="1:4" ht="14.4" x14ac:dyDescent="0.3">
      <c r="A34" s="39" t="s">
        <v>104</v>
      </c>
      <c r="B34" s="48">
        <v>1.5</v>
      </c>
      <c r="C34" s="48">
        <v>1</v>
      </c>
      <c r="D34" s="48">
        <v>1</v>
      </c>
    </row>
    <row r="35" spans="1:4" ht="14.4" x14ac:dyDescent="0.3">
      <c r="A35" s="39" t="s">
        <v>105</v>
      </c>
      <c r="B35" s="48">
        <v>1.5</v>
      </c>
      <c r="C35" s="48">
        <v>1</v>
      </c>
      <c r="D35" s="48">
        <v>1</v>
      </c>
    </row>
    <row r="36" spans="1:4" ht="14.4" x14ac:dyDescent="0.3">
      <c r="A36" s="39" t="s">
        <v>106</v>
      </c>
      <c r="B36" s="48">
        <v>1.5</v>
      </c>
      <c r="C36" s="48">
        <v>1</v>
      </c>
      <c r="D36" s="48">
        <v>1</v>
      </c>
    </row>
    <row r="37" spans="1:4" ht="14.4" x14ac:dyDescent="0.3">
      <c r="A37" s="39" t="s">
        <v>107</v>
      </c>
      <c r="B37" s="48">
        <v>1</v>
      </c>
      <c r="C37" s="48">
        <v>1</v>
      </c>
      <c r="D37" s="48">
        <v>1</v>
      </c>
    </row>
    <row r="38" spans="1:4" ht="14.4" x14ac:dyDescent="0.3">
      <c r="A38" s="38" t="s">
        <v>108</v>
      </c>
      <c r="B38" s="48">
        <v>3</v>
      </c>
      <c r="C38" s="48">
        <v>2</v>
      </c>
      <c r="D38" s="48">
        <v>1</v>
      </c>
    </row>
    <row r="39" spans="1:4" ht="14.4" x14ac:dyDescent="0.3">
      <c r="A39" s="38" t="s">
        <v>109</v>
      </c>
      <c r="B39" s="48">
        <v>1</v>
      </c>
      <c r="C39" s="48">
        <v>1</v>
      </c>
      <c r="D39" s="48">
        <v>1</v>
      </c>
    </row>
    <row r="40" spans="1:4" ht="14.4" x14ac:dyDescent="0.3">
      <c r="A40" s="38" t="s">
        <v>110</v>
      </c>
      <c r="B40" s="48">
        <v>1</v>
      </c>
      <c r="C40" s="48">
        <v>1</v>
      </c>
      <c r="D40" s="48">
        <v>1</v>
      </c>
    </row>
    <row r="41" spans="1:4" ht="14.4" x14ac:dyDescent="0.3">
      <c r="A41" s="38" t="s">
        <v>111</v>
      </c>
      <c r="B41" s="48">
        <v>1</v>
      </c>
      <c r="C41" s="48">
        <v>1</v>
      </c>
      <c r="D41" s="48">
        <v>1</v>
      </c>
    </row>
  </sheetData>
  <conditionalFormatting sqref="B2: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4EFD-2006-4411-9805-5B962FE73FAC}">
  <sheetPr>
    <tabColor theme="4" tint="0.39997558519241921"/>
    <pageSetUpPr fitToPage="1"/>
  </sheetPr>
  <dimension ref="A1"/>
  <sheetViews>
    <sheetView showGridLines="0" zoomScale="70" zoomScaleNormal="70" workbookViewId="0">
      <selection activeCell="A9" sqref="A9:B9"/>
    </sheetView>
  </sheetViews>
  <sheetFormatPr defaultRowHeight="14.4" x14ac:dyDescent="0.3"/>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C596-4A51-4836-8500-75A8FA9C105A}">
  <sheetPr>
    <tabColor theme="4" tint="0.39997558519241921"/>
    <pageSetUpPr fitToPage="1"/>
  </sheetPr>
  <dimension ref="A1"/>
  <sheetViews>
    <sheetView showGridLines="0" zoomScale="70" zoomScaleNormal="70" workbookViewId="0">
      <selection activeCell="A9" sqref="A9:B9"/>
    </sheetView>
  </sheetViews>
  <sheetFormatPr defaultRowHeight="14.4" x14ac:dyDescent="0.3"/>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creator>Dirk Steuperaert</dc:creator>
  <dc:description>Toolkit companion to:_x000d_
COBIT® 2019 Design Guide: Designing an Information and Technology Governance Solution</dc:description>
  <cp:lastModifiedBy>Sajarwo Anggai</cp:lastModifiedBy>
  <cp:lastPrinted>2018-11-26T17:25:32Z</cp:lastPrinted>
  <dcterms:created xsi:type="dcterms:W3CDTF">2018-05-27T07:45:25Z</dcterms:created>
  <dcterms:modified xsi:type="dcterms:W3CDTF">2024-04-27T03:17:07Z</dcterms:modified>
  <cp:category>COBIT® 2019</cp:category>
</cp:coreProperties>
</file>