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74216B-009C-46CF-8787-C16835F8FC8E}" xr6:coauthVersionLast="47" xr6:coauthVersionMax="47" xr10:uidLastSave="{00000000-0000-0000-0000-000000000000}"/>
  <bookViews>
    <workbookView xWindow="-120" yWindow="-120" windowWidth="24240" windowHeight="13020" xr2:uid="{B5D569A4-800B-4743-857B-3342B0240FD9}"/>
  </bookViews>
  <sheets>
    <sheet name="statistik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8" i="2" l="1"/>
  <c r="AD24" i="2"/>
  <c r="AD25" i="2"/>
  <c r="AA24" i="2"/>
  <c r="AA25" i="2"/>
  <c r="S14" i="2"/>
  <c r="S15" i="2" s="1"/>
  <c r="S19" i="2" l="1"/>
  <c r="U19" i="2"/>
  <c r="S10" i="2"/>
  <c r="T10" i="2" s="1"/>
  <c r="S9" i="2"/>
  <c r="S7" i="2"/>
  <c r="S6" i="2"/>
  <c r="V19" i="2" l="1"/>
  <c r="W19" i="2"/>
  <c r="R20" i="2"/>
  <c r="S20" i="2" s="1"/>
  <c r="S8" i="2"/>
  <c r="S11" i="2" s="1"/>
  <c r="R21" i="2" l="1"/>
  <c r="S21" i="2" s="1"/>
  <c r="R22" i="2" s="1"/>
  <c r="S22" i="2" s="1"/>
  <c r="R23" i="2" s="1"/>
  <c r="S23" i="2" s="1"/>
  <c r="R24" i="2" s="1"/>
  <c r="U24" i="2" s="1"/>
  <c r="W20" i="2"/>
  <c r="U20" i="2"/>
  <c r="V20" i="2"/>
  <c r="S24" i="2" l="1"/>
  <c r="T19" i="2" l="1" a="1"/>
  <c r="T19" i="2" s="1"/>
  <c r="R25" i="2"/>
  <c r="W24" i="2"/>
  <c r="V24" i="2"/>
  <c r="U21" i="2"/>
  <c r="AA20" i="2" l="1"/>
  <c r="AA21" i="2" s="1"/>
  <c r="AA22" i="2" s="1"/>
  <c r="AA23" i="2" s="1"/>
  <c r="U25" i="2"/>
  <c r="S25" i="2"/>
  <c r="V25" i="2" s="1"/>
  <c r="AD20" i="2"/>
  <c r="AD21" i="2" s="1"/>
  <c r="AD22" i="2" s="1"/>
  <c r="AD23" i="2" s="1"/>
  <c r="V21" i="2"/>
  <c r="W21" i="2"/>
  <c r="W25" i="2" l="1"/>
  <c r="U22" i="2"/>
  <c r="W22" i="2"/>
  <c r="V22" i="2" l="1"/>
  <c r="W23" i="2" l="1"/>
  <c r="U23" i="2"/>
  <c r="V23" i="2" l="1"/>
  <c r="T26" i="2" l="1"/>
  <c r="X25" i="2" s="1"/>
  <c r="X24" i="2" l="1"/>
  <c r="X19" i="2"/>
  <c r="X21" i="2" l="1"/>
  <c r="X23" i="2"/>
  <c r="X20" i="2"/>
  <c r="X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<sst xmlns="http://schemas.openxmlformats.org/spreadsheetml/2006/main" count="63" uniqueCount="47">
  <si>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=</t>
  </si>
  <si>
    <t>nilai</t>
  </si>
  <si>
    <t>MIN</t>
  </si>
  <si>
    <t>MAX</t>
  </si>
  <si>
    <t>RENTANG DATA (r)</t>
  </si>
  <si>
    <t>Banyaknya kelas (k)</t>
  </si>
  <si>
    <t>panjang kelas p</t>
  </si>
  <si>
    <t>ujung bawah kelas pertama</t>
  </si>
  <si>
    <t>batas atas kelas pertama</t>
  </si>
  <si>
    <t>ujung atas kelas pertama</t>
  </si>
  <si>
    <t>Tabel Komulatif &lt;</t>
  </si>
  <si>
    <t>Tabel Komulatif  &gt;</t>
  </si>
  <si>
    <t>Frekuensi</t>
  </si>
  <si>
    <t>Batas Kelas</t>
  </si>
  <si>
    <t>Frek rel (%)</t>
  </si>
  <si>
    <t>Nilai</t>
  </si>
  <si>
    <t>FK</t>
  </si>
  <si>
    <t>&lt;</t>
  </si>
  <si>
    <t>&gt;</t>
  </si>
  <si>
    <t xml:space="preserve">batas bawah nya 34 (dipilih) </t>
  </si>
  <si>
    <t>Nama</t>
  </si>
  <si>
    <t>:</t>
  </si>
  <si>
    <t>NIM</t>
  </si>
  <si>
    <t>ASEP RIDWAN HIDAYAT</t>
  </si>
  <si>
    <t>231012050036</t>
  </si>
  <si>
    <t>Jawaban</t>
  </si>
  <si>
    <t>Soal :</t>
  </si>
  <si>
    <t>Jumlah n</t>
  </si>
  <si>
    <t>batas bawah kita ambil</t>
  </si>
  <si>
    <t xml:space="preserve">Keterangan </t>
  </si>
  <si>
    <t>Data Nilai</t>
  </si>
  <si>
    <t>bulatkan banyak kelas 7</t>
  </si>
  <si>
    <t>Interval Kelas</t>
  </si>
  <si>
    <t xml:space="preserve">Jumlah Frek : </t>
  </si>
  <si>
    <t xml:space="preserve"> bulatkan keatas</t>
  </si>
  <si>
    <t>Nilai Tengah</t>
  </si>
  <si>
    <t>1. TABEL FREKUENSI</t>
  </si>
  <si>
    <t>2. Buatlah Diagram Histogram dan Plygon</t>
  </si>
  <si>
    <t>Interval kelas</t>
  </si>
  <si>
    <t>dari tabel diatas didapat</t>
  </si>
  <si>
    <t>34-43</t>
  </si>
  <si>
    <t>44-53</t>
  </si>
  <si>
    <t>54-63</t>
  </si>
  <si>
    <t>64-73</t>
  </si>
  <si>
    <t>74-83</t>
  </si>
  <si>
    <t>84-93</t>
  </si>
  <si>
    <t>94-103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</si>
</sst>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5" borderId="1" xfId="0" applyFont="1" applyFill="1" applyBorder="1" applyAlignment="1"/>
    <xf numFmtId="0" fontId="1" fillId="5" borderId="3" xfId="0" applyFont="1" applyFill="1" applyBorder="1" applyAlignment="1"/>
    <xf numFmtId="0" fontId="0" fillId="0" borderId="0" xfId="0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HISTOGRAM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statistika!$R$31:$R$37</c:f>
              <c:strCache>
                <c:ptCount val="7"/>
                <c:pt idx="0">
                  <c:v>34-43</c:v>
                </c:pt>
                <c:pt idx="1">
                  <c:v>44-53</c:v>
                </c:pt>
                <c:pt idx="2">
                  <c:v>54-63</c:v>
                </c:pt>
                <c:pt idx="3">
                  <c:v>64-73</c:v>
                </c:pt>
                <c:pt idx="4">
                  <c:v>74-83</c:v>
                </c:pt>
                <c:pt idx="5">
                  <c:v>84-93</c:v>
                </c:pt>
                <c:pt idx="6">
                  <c:v>94-103</c:v>
                </c:pt>
              </c:strCache>
            </c:strRef>
          </c:cat>
          <c:val>
            <c:numRef>
              <c:f>statistika!$S$31:$S$37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17</c:v>
                </c:pt>
                <c:pt idx="4">
                  <c:v>24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6-44C9-9C0B-C9B353459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1707296"/>
        <c:axId val="731705216"/>
      </c:barChart>
      <c:lineChart>
        <c:grouping val="standard"/>
        <c:varyColors val="0"/>
        <c:ser>
          <c:idx val="1"/>
          <c:order val="1"/>
          <c:tx>
            <c:strRef>
              <c:f>statistika!$R$31:$R$37</c:f>
              <c:strCache>
                <c:ptCount val="7"/>
                <c:pt idx="0">
                  <c:v>34-43</c:v>
                </c:pt>
                <c:pt idx="1">
                  <c:v>44-53</c:v>
                </c:pt>
                <c:pt idx="2">
                  <c:v>54-63</c:v>
                </c:pt>
                <c:pt idx="3">
                  <c:v>64-73</c:v>
                </c:pt>
                <c:pt idx="4">
                  <c:v>74-83</c:v>
                </c:pt>
                <c:pt idx="5">
                  <c:v>84-93</c:v>
                </c:pt>
                <c:pt idx="6">
                  <c:v>94-103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statistika!$S$31:$S$37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17</c:v>
                </c:pt>
                <c:pt idx="4">
                  <c:v>24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6-44C9-9C0B-C9B353459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707296"/>
        <c:axId val="731705216"/>
      </c:lineChart>
      <c:catAx>
        <c:axId val="7317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05216"/>
        <c:crosses val="autoZero"/>
        <c:auto val="1"/>
        <c:lblAlgn val="ctr"/>
        <c:lblOffset val="100"/>
        <c:noMultiLvlLbl val="0"/>
      </c:catAx>
      <c:valAx>
        <c:axId val="7317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0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alpha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302558</xdr:colOff>
      <xdr:row>27</xdr:row>
      <xdr:rowOff>1120</xdr:rowOff>
    </xdr:from>
    <xdr:to>
      <xdr:col>29</xdr:col>
      <xdr:colOff>526676</xdr:colOff>
      <xdr:row>42</xdr:row>
      <xdr:rowOff>11206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7A4F91-851A-4F5E-8897-8700EB1E0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10EB-7C76-475A-958D-83958D4FC198}">
  <dimension ref="A1:AH38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4.42578125" customWidth="1"/>
    <col min="2" max="2" width="3.140625" customWidth="1"/>
    <col min="3" max="16" width="3" bestFit="1" customWidth="1"/>
    <col min="17" max="17" width="3.7109375" customWidth="1"/>
    <col min="18" max="18" width="27.5703125" customWidth="1"/>
    <col min="19" max="19" width="13.28515625" customWidth="1"/>
    <col min="20" max="20" width="10.42578125" customWidth="1"/>
    <col min="22" max="22" width="13.140625" customWidth="1"/>
    <col min="23" max="23" width="12.42578125" bestFit="1" customWidth="1"/>
    <col min="24" max="24" width="11.42578125" bestFit="1" customWidth="1"/>
    <col min="25" max="25" width="3.85546875" customWidth="1"/>
    <col min="27" max="27" width="5.140625" customWidth="1"/>
    <col min="28" max="28" width="6" bestFit="1" customWidth="1"/>
    <col min="29" max="29" width="7.7109375" customWidth="1"/>
    <col min="31" max="31" width="2.85546875" customWidth="1"/>
  </cols>
  <sheetData>
    <row r="1" spans="1:24" x14ac:dyDescent="0.25">
      <c r="A1" s="51" t="s">
        <v>20</v>
      </c>
      <c r="B1" s="51"/>
      <c r="C1" s="14" t="s">
        <v>21</v>
      </c>
      <c r="D1" s="51" t="s">
        <v>23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24" x14ac:dyDescent="0.25">
      <c r="A2" s="51" t="s">
        <v>22</v>
      </c>
      <c r="B2" s="51"/>
      <c r="C2" s="14" t="s">
        <v>21</v>
      </c>
      <c r="D2" s="52" t="s">
        <v>24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24" x14ac:dyDescent="0.25">
      <c r="F3" s="18"/>
      <c r="G3" s="17"/>
      <c r="H3" s="17"/>
      <c r="I3" s="17"/>
      <c r="J3" s="17"/>
      <c r="K3" s="17"/>
      <c r="L3" s="17"/>
    </row>
    <row r="4" spans="1:24" ht="15" customHeight="1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t="s">
        <v>25</v>
      </c>
    </row>
    <row r="5" spans="1:24" x14ac:dyDescent="0.25">
      <c r="A5" s="20" t="s">
        <v>26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9" t="s">
        <v>30</v>
      </c>
      <c r="S5" s="30" t="s">
        <v>1</v>
      </c>
      <c r="T5" s="32" t="s">
        <v>29</v>
      </c>
      <c r="U5" s="33"/>
      <c r="V5" s="33"/>
      <c r="W5" s="24"/>
      <c r="X5" s="25"/>
    </row>
    <row r="6" spans="1:24" x14ac:dyDescent="0.25">
      <c r="A6" s="2">
        <v>79</v>
      </c>
      <c r="B6" s="2">
        <v>49</v>
      </c>
      <c r="C6" s="2">
        <v>48</v>
      </c>
      <c r="D6" s="2">
        <v>74</v>
      </c>
      <c r="E6" s="2">
        <v>81</v>
      </c>
      <c r="F6" s="2">
        <v>98</v>
      </c>
      <c r="G6" s="2">
        <v>87</v>
      </c>
      <c r="H6" s="2">
        <v>80</v>
      </c>
      <c r="I6" s="2">
        <v>80</v>
      </c>
      <c r="J6" s="2">
        <v>84</v>
      </c>
      <c r="K6" s="2">
        <v>90</v>
      </c>
      <c r="L6" s="2">
        <v>70</v>
      </c>
      <c r="M6" s="2">
        <v>91</v>
      </c>
      <c r="N6" s="2">
        <v>93</v>
      </c>
      <c r="O6" s="2">
        <v>82</v>
      </c>
      <c r="P6" s="2">
        <v>78</v>
      </c>
      <c r="R6" s="23" t="s">
        <v>2</v>
      </c>
      <c r="S6" s="26">
        <f>MIN(A6:P10)</f>
        <v>35</v>
      </c>
      <c r="T6" s="5"/>
      <c r="U6" s="16"/>
      <c r="V6" s="16"/>
      <c r="W6" s="16"/>
      <c r="X6" s="6"/>
    </row>
    <row r="7" spans="1:24" x14ac:dyDescent="0.25">
      <c r="A7" s="2">
        <v>70</v>
      </c>
      <c r="B7" s="2">
        <v>71</v>
      </c>
      <c r="C7" s="2">
        <v>92</v>
      </c>
      <c r="D7" s="2">
        <v>38</v>
      </c>
      <c r="E7" s="2">
        <v>56</v>
      </c>
      <c r="F7" s="2">
        <v>81</v>
      </c>
      <c r="G7" s="2">
        <v>74</v>
      </c>
      <c r="H7" s="2">
        <v>73</v>
      </c>
      <c r="I7" s="2">
        <v>68</v>
      </c>
      <c r="J7" s="2">
        <v>72</v>
      </c>
      <c r="K7" s="2">
        <v>85</v>
      </c>
      <c r="L7" s="2">
        <v>51</v>
      </c>
      <c r="M7" s="2">
        <v>65</v>
      </c>
      <c r="N7" s="2">
        <v>93</v>
      </c>
      <c r="O7" s="2">
        <v>83</v>
      </c>
      <c r="P7" s="2">
        <v>86</v>
      </c>
      <c r="R7" s="23" t="s">
        <v>3</v>
      </c>
      <c r="S7" s="26">
        <f>MAX(A6:P10)</f>
        <v>99</v>
      </c>
      <c r="T7" s="5"/>
      <c r="U7" s="16"/>
      <c r="V7" s="16"/>
      <c r="W7" s="16"/>
      <c r="X7" s="6"/>
    </row>
    <row r="8" spans="1:24" x14ac:dyDescent="0.25">
      <c r="A8" s="2">
        <v>90</v>
      </c>
      <c r="B8" s="2">
        <v>35</v>
      </c>
      <c r="C8" s="2">
        <v>83</v>
      </c>
      <c r="D8" s="2">
        <v>73</v>
      </c>
      <c r="E8" s="2">
        <v>74</v>
      </c>
      <c r="F8" s="2">
        <v>43</v>
      </c>
      <c r="G8" s="2">
        <v>86</v>
      </c>
      <c r="H8" s="2">
        <v>88</v>
      </c>
      <c r="I8" s="2">
        <v>92</v>
      </c>
      <c r="J8" s="2">
        <v>93</v>
      </c>
      <c r="K8" s="2">
        <v>76</v>
      </c>
      <c r="L8" s="2">
        <v>71</v>
      </c>
      <c r="M8" s="2">
        <v>90</v>
      </c>
      <c r="N8" s="2">
        <v>72</v>
      </c>
      <c r="O8" s="2">
        <v>67</v>
      </c>
      <c r="P8" s="2">
        <v>75</v>
      </c>
      <c r="R8" s="23" t="s">
        <v>4</v>
      </c>
      <c r="S8" s="26">
        <f>S7-S6</f>
        <v>64</v>
      </c>
      <c r="T8" s="5"/>
      <c r="U8" s="16"/>
      <c r="V8" s="16"/>
      <c r="W8" s="16"/>
      <c r="X8" s="6"/>
    </row>
    <row r="9" spans="1:24" x14ac:dyDescent="0.25">
      <c r="A9" s="2">
        <v>80</v>
      </c>
      <c r="B9" s="2">
        <v>91</v>
      </c>
      <c r="C9" s="2">
        <v>61</v>
      </c>
      <c r="D9" s="2">
        <v>72</v>
      </c>
      <c r="E9" s="2">
        <v>97</v>
      </c>
      <c r="F9" s="2">
        <v>91</v>
      </c>
      <c r="G9" s="2">
        <v>88</v>
      </c>
      <c r="H9" s="2">
        <v>81</v>
      </c>
      <c r="I9" s="2">
        <v>70</v>
      </c>
      <c r="J9" s="2">
        <v>74</v>
      </c>
      <c r="K9" s="2">
        <v>99</v>
      </c>
      <c r="L9" s="2">
        <v>95</v>
      </c>
      <c r="M9" s="2">
        <v>80</v>
      </c>
      <c r="N9" s="2">
        <v>59</v>
      </c>
      <c r="O9" s="2">
        <v>71</v>
      </c>
      <c r="P9" s="2">
        <v>77</v>
      </c>
      <c r="R9" s="23" t="s">
        <v>27</v>
      </c>
      <c r="S9" s="26">
        <f>COUNT(A6:P10)</f>
        <v>80</v>
      </c>
      <c r="T9" s="5"/>
      <c r="U9" s="16"/>
      <c r="V9" s="16"/>
      <c r="W9" s="16"/>
      <c r="X9" s="6"/>
    </row>
    <row r="10" spans="1:24" x14ac:dyDescent="0.25">
      <c r="A10" s="2">
        <v>63</v>
      </c>
      <c r="B10" s="2">
        <v>60</v>
      </c>
      <c r="C10" s="2">
        <v>83</v>
      </c>
      <c r="D10" s="2">
        <v>82</v>
      </c>
      <c r="E10" s="2">
        <v>60</v>
      </c>
      <c r="F10" s="2">
        <v>67</v>
      </c>
      <c r="G10" s="2">
        <v>89</v>
      </c>
      <c r="H10" s="2">
        <v>63</v>
      </c>
      <c r="I10" s="2">
        <v>76</v>
      </c>
      <c r="J10" s="2">
        <v>63</v>
      </c>
      <c r="K10" s="2">
        <v>88</v>
      </c>
      <c r="L10" s="2">
        <v>70</v>
      </c>
      <c r="M10" s="2">
        <v>66</v>
      </c>
      <c r="N10" s="2">
        <v>88</v>
      </c>
      <c r="O10" s="2">
        <v>79</v>
      </c>
      <c r="P10" s="2">
        <v>75</v>
      </c>
      <c r="R10" s="23" t="s">
        <v>5</v>
      </c>
      <c r="S10" s="27">
        <f>LOG(80)</f>
        <v>1.9030899869919435</v>
      </c>
      <c r="T10" s="36">
        <f>1 + (3.3*S10)</f>
        <v>7.2801969570734135</v>
      </c>
      <c r="U10" s="16" t="s">
        <v>31</v>
      </c>
      <c r="V10" s="16"/>
      <c r="W10" s="16"/>
      <c r="X10" s="6"/>
    </row>
    <row r="11" spans="1:24" x14ac:dyDescent="0.25">
      <c r="R11" s="23" t="s">
        <v>6</v>
      </c>
      <c r="S11" s="27">
        <f>S8/T10</f>
        <v>8.7909709555066122</v>
      </c>
      <c r="T11" s="26" t="s">
        <v>0</v>
      </c>
      <c r="U11" s="35">
        <v>9</v>
      </c>
      <c r="V11" s="16" t="s">
        <v>34</v>
      </c>
      <c r="W11" s="16"/>
      <c r="X11" s="6"/>
    </row>
    <row r="12" spans="1:24" x14ac:dyDescent="0.25">
      <c r="R12" s="23" t="s">
        <v>7</v>
      </c>
      <c r="S12" s="26">
        <v>35</v>
      </c>
      <c r="T12" s="5"/>
      <c r="U12" s="16"/>
      <c r="V12" s="16"/>
      <c r="W12" s="16"/>
      <c r="X12" s="6"/>
    </row>
    <row r="13" spans="1:24" x14ac:dyDescent="0.25">
      <c r="R13" s="23" t="s">
        <v>19</v>
      </c>
      <c r="S13" s="26">
        <v>34</v>
      </c>
      <c r="T13" s="37">
        <v>33.5</v>
      </c>
      <c r="U13" s="16" t="s">
        <v>28</v>
      </c>
      <c r="V13" s="16"/>
      <c r="W13" s="16"/>
      <c r="X13" s="6"/>
    </row>
    <row r="14" spans="1:24" x14ac:dyDescent="0.25">
      <c r="R14" s="23" t="s">
        <v>8</v>
      </c>
      <c r="S14" s="26">
        <f>T13+U11</f>
        <v>42.5</v>
      </c>
      <c r="T14" s="5"/>
      <c r="U14" s="16"/>
      <c r="V14" s="16"/>
      <c r="W14" s="16"/>
      <c r="X14" s="6"/>
    </row>
    <row r="15" spans="1:24" x14ac:dyDescent="0.25">
      <c r="R15" s="11" t="s">
        <v>9</v>
      </c>
      <c r="S15" s="28">
        <f>S14-0.5</f>
        <v>42</v>
      </c>
      <c r="T15" s="9"/>
      <c r="U15" s="12"/>
      <c r="V15" s="12"/>
      <c r="W15" s="12"/>
      <c r="X15" s="10"/>
    </row>
    <row r="16" spans="1:24" x14ac:dyDescent="0.25">
      <c r="S16" s="1"/>
    </row>
    <row r="17" spans="1:34" x14ac:dyDescent="0.25">
      <c r="R17" s="31" t="s">
        <v>36</v>
      </c>
      <c r="Y17" s="19" t="s">
        <v>10</v>
      </c>
      <c r="Z17" s="19"/>
      <c r="AA17" s="19"/>
      <c r="AB17" s="17" t="s">
        <v>11</v>
      </c>
      <c r="AC17" s="17"/>
      <c r="AD17" s="17"/>
    </row>
    <row r="18" spans="1:34" x14ac:dyDescent="0.25">
      <c r="R18" s="38" t="s">
        <v>32</v>
      </c>
      <c r="S18" s="39"/>
      <c r="T18" s="40" t="s">
        <v>12</v>
      </c>
      <c r="U18" s="41" t="s">
        <v>13</v>
      </c>
      <c r="V18" s="42"/>
      <c r="W18" s="40" t="s">
        <v>35</v>
      </c>
      <c r="X18" s="40" t="s">
        <v>14</v>
      </c>
      <c r="Y18" s="43" t="s">
        <v>15</v>
      </c>
      <c r="Z18" s="44"/>
      <c r="AA18" s="45" t="s">
        <v>16</v>
      </c>
      <c r="AB18" s="43" t="s">
        <v>15</v>
      </c>
      <c r="AC18" s="44"/>
      <c r="AD18" s="46" t="s">
        <v>16</v>
      </c>
      <c r="AF18" s="50"/>
      <c r="AG18" s="50"/>
      <c r="AH18" s="50"/>
    </row>
    <row r="19" spans="1:34" x14ac:dyDescent="0.25">
      <c r="R19" s="3">
        <v>34</v>
      </c>
      <c r="S19" s="3">
        <f>R19+$U$11</f>
        <v>43</v>
      </c>
      <c r="T19" s="4" cm="1">
        <f t="array" ref="T19:T25">FREQUENCY(A6:P10,S19:S24)</f>
        <v>3</v>
      </c>
      <c r="U19" s="2">
        <f>R19-0.5</f>
        <v>33.5</v>
      </c>
      <c r="V19" s="2">
        <f>S19+0.5</f>
        <v>43.5</v>
      </c>
      <c r="W19" s="2">
        <f>(R19+S19)/2</f>
        <v>38.5</v>
      </c>
      <c r="X19" s="2">
        <f>(T19/$T$26)*100</f>
        <v>3.75</v>
      </c>
      <c r="Y19" s="5" t="s">
        <v>17</v>
      </c>
      <c r="Z19" s="6">
        <v>43.5</v>
      </c>
      <c r="AA19" s="7">
        <v>3</v>
      </c>
      <c r="AB19" s="5" t="s">
        <v>18</v>
      </c>
      <c r="AC19" s="6">
        <v>33.5</v>
      </c>
      <c r="AD19" s="8">
        <v>80</v>
      </c>
      <c r="AF19" s="50"/>
      <c r="AG19" s="50"/>
      <c r="AH19" s="50"/>
    </row>
    <row r="20" spans="1:34" x14ac:dyDescent="0.25">
      <c r="R20" s="14">
        <f>S19+1</f>
        <v>44</v>
      </c>
      <c r="S20" s="3">
        <f>R20+$U$11</f>
        <v>53</v>
      </c>
      <c r="T20" s="15">
        <v>3</v>
      </c>
      <c r="U20" s="2">
        <f t="shared" ref="U20:U23" si="0">R20-0.5</f>
        <v>43.5</v>
      </c>
      <c r="V20" s="2">
        <f t="shared" ref="V20:V23" si="1">S20+0.5</f>
        <v>53.5</v>
      </c>
      <c r="W20" s="2">
        <f t="shared" ref="W20:W23" si="2">(R20+S20)/2</f>
        <v>48.5</v>
      </c>
      <c r="X20" s="2">
        <f>(T20/$T$26)*100</f>
        <v>3.75</v>
      </c>
      <c r="Y20" s="5" t="s">
        <v>17</v>
      </c>
      <c r="Z20" s="6">
        <v>53.5</v>
      </c>
      <c r="AA20" s="6">
        <f>AA19+$T$20</f>
        <v>6</v>
      </c>
      <c r="AB20" s="5" t="s">
        <v>18</v>
      </c>
      <c r="AC20" s="6">
        <v>43.5</v>
      </c>
      <c r="AD20" s="6">
        <f>AD19-$T$19</f>
        <v>77</v>
      </c>
    </row>
    <row r="21" spans="1:34" x14ac:dyDescent="0.25">
      <c r="R21" s="14">
        <f t="shared" ref="R21:R25" si="3">S20+1</f>
        <v>54</v>
      </c>
      <c r="S21" s="3">
        <f>R21+$U$11</f>
        <v>63</v>
      </c>
      <c r="T21" s="15">
        <v>8</v>
      </c>
      <c r="U21" s="2">
        <f t="shared" si="0"/>
        <v>53.5</v>
      </c>
      <c r="V21" s="2">
        <f t="shared" si="1"/>
        <v>63.5</v>
      </c>
      <c r="W21" s="2">
        <f t="shared" si="2"/>
        <v>58.5</v>
      </c>
      <c r="X21" s="2">
        <f>(T21/$T$26)*100</f>
        <v>10</v>
      </c>
      <c r="Y21" s="5" t="s">
        <v>17</v>
      </c>
      <c r="Z21" s="6">
        <v>63.5</v>
      </c>
      <c r="AA21" s="6">
        <f>AA20+$T$21</f>
        <v>14</v>
      </c>
      <c r="AB21" s="5" t="s">
        <v>18</v>
      </c>
      <c r="AC21" s="6">
        <v>53.5</v>
      </c>
      <c r="AD21" s="6">
        <f>AD20-$T$20</f>
        <v>74</v>
      </c>
    </row>
    <row r="22" spans="1:34" x14ac:dyDescent="0.25">
      <c r="A22" s="48"/>
      <c r="B22" s="48"/>
      <c r="C22" s="48"/>
      <c r="D22" s="48"/>
      <c r="E22" s="48"/>
      <c r="F22" s="48"/>
      <c r="G22" s="48"/>
      <c r="R22" s="14">
        <f t="shared" si="3"/>
        <v>64</v>
      </c>
      <c r="S22" s="3">
        <f>R22+$U$11</f>
        <v>73</v>
      </c>
      <c r="T22" s="15">
        <v>17</v>
      </c>
      <c r="U22" s="2">
        <f t="shared" si="0"/>
        <v>63.5</v>
      </c>
      <c r="V22" s="2">
        <f t="shared" si="1"/>
        <v>73.5</v>
      </c>
      <c r="W22" s="2">
        <f t="shared" si="2"/>
        <v>68.5</v>
      </c>
      <c r="X22" s="2">
        <f>(T22/$T$26)*100</f>
        <v>21.25</v>
      </c>
      <c r="Y22" s="5" t="s">
        <v>17</v>
      </c>
      <c r="Z22" s="6">
        <v>73.5</v>
      </c>
      <c r="AA22" s="6">
        <f>AA21+$T$22</f>
        <v>31</v>
      </c>
      <c r="AB22" s="5" t="s">
        <v>18</v>
      </c>
      <c r="AC22" s="6">
        <v>63.5</v>
      </c>
      <c r="AD22" s="6">
        <f>AD21-$T$21</f>
        <v>66</v>
      </c>
    </row>
    <row r="23" spans="1:34" x14ac:dyDescent="0.25">
      <c r="A23" s="49"/>
      <c r="B23" s="49"/>
      <c r="C23" s="47"/>
      <c r="D23" s="47"/>
      <c r="E23" s="47"/>
      <c r="F23" s="47"/>
      <c r="G23" s="16"/>
      <c r="R23" s="14">
        <f t="shared" si="3"/>
        <v>74</v>
      </c>
      <c r="S23" s="3">
        <f>R23+$U$11</f>
        <v>83</v>
      </c>
      <c r="T23" s="15">
        <v>24</v>
      </c>
      <c r="U23" s="2">
        <f t="shared" si="0"/>
        <v>73.5</v>
      </c>
      <c r="V23" s="2">
        <f t="shared" si="1"/>
        <v>83.5</v>
      </c>
      <c r="W23" s="2">
        <f t="shared" si="2"/>
        <v>78.5</v>
      </c>
      <c r="X23" s="2">
        <f>(T23/$T$26)*100</f>
        <v>30</v>
      </c>
      <c r="Y23" s="9" t="s">
        <v>17</v>
      </c>
      <c r="Z23" s="10">
        <v>83.5</v>
      </c>
      <c r="AA23" s="11">
        <f>AA22+$T$23</f>
        <v>55</v>
      </c>
      <c r="AB23" s="9" t="s">
        <v>18</v>
      </c>
      <c r="AC23" s="10">
        <v>73.5</v>
      </c>
      <c r="AD23" s="10">
        <f>AD22-$T$22</f>
        <v>49</v>
      </c>
    </row>
    <row r="24" spans="1:34" x14ac:dyDescent="0.25">
      <c r="A24" s="47"/>
      <c r="B24" s="47"/>
      <c r="C24" s="47"/>
      <c r="D24" s="47"/>
      <c r="E24" s="47"/>
      <c r="F24" s="47"/>
      <c r="G24" s="16"/>
      <c r="R24" s="14">
        <f t="shared" si="3"/>
        <v>84</v>
      </c>
      <c r="S24" s="3">
        <f>R24+$U$11</f>
        <v>93</v>
      </c>
      <c r="T24" s="15">
        <v>21</v>
      </c>
      <c r="U24" s="2">
        <f t="shared" ref="U24:U25" si="4">R24-0.5</f>
        <v>83.5</v>
      </c>
      <c r="V24" s="2">
        <f t="shared" ref="V24:V25" si="5">S24+0.5</f>
        <v>93.5</v>
      </c>
      <c r="W24" s="2">
        <f t="shared" ref="W24:W25" si="6">(R24+S24)/2</f>
        <v>88.5</v>
      </c>
      <c r="X24" s="2">
        <f>(T24/$T$26)*100</f>
        <v>26.25</v>
      </c>
      <c r="Y24" s="9" t="s">
        <v>17</v>
      </c>
      <c r="Z24" s="10">
        <v>83.5</v>
      </c>
      <c r="AA24" s="11">
        <f t="shared" ref="AA24:AA26" si="7">AA23+$T$23</f>
        <v>79</v>
      </c>
      <c r="AB24" s="9" t="s">
        <v>18</v>
      </c>
      <c r="AC24" s="10">
        <v>73.5</v>
      </c>
      <c r="AD24" s="10">
        <f t="shared" ref="AD24:AD26" si="8">AD23-$T$22</f>
        <v>32</v>
      </c>
    </row>
    <row r="25" spans="1:34" x14ac:dyDescent="0.25">
      <c r="A25" s="47"/>
      <c r="B25" s="47"/>
      <c r="C25" s="47"/>
      <c r="D25" s="47"/>
      <c r="E25" s="47"/>
      <c r="F25" s="47"/>
      <c r="G25" s="16"/>
      <c r="R25" s="14">
        <f t="shared" si="3"/>
        <v>94</v>
      </c>
      <c r="S25" s="3">
        <f>R25+$U$11</f>
        <v>103</v>
      </c>
      <c r="T25" s="15">
        <v>4</v>
      </c>
      <c r="U25" s="2">
        <f t="shared" si="4"/>
        <v>93.5</v>
      </c>
      <c r="V25" s="2">
        <f t="shared" si="5"/>
        <v>103.5</v>
      </c>
      <c r="W25" s="2">
        <f t="shared" si="6"/>
        <v>98.5</v>
      </c>
      <c r="X25" s="2">
        <f>(T25/$T$26)*100</f>
        <v>5</v>
      </c>
      <c r="Y25" s="9" t="s">
        <v>17</v>
      </c>
      <c r="Z25" s="10">
        <v>83.5</v>
      </c>
      <c r="AA25" s="11">
        <f t="shared" si="7"/>
        <v>103</v>
      </c>
      <c r="AB25" s="9" t="s">
        <v>18</v>
      </c>
      <c r="AC25" s="10">
        <v>73.5</v>
      </c>
      <c r="AD25" s="10">
        <f t="shared" si="8"/>
        <v>15</v>
      </c>
    </row>
    <row r="26" spans="1:34" x14ac:dyDescent="0.25">
      <c r="A26" s="47"/>
      <c r="B26" s="47"/>
      <c r="C26" s="47"/>
      <c r="D26" s="47"/>
      <c r="E26" s="47"/>
      <c r="F26" s="47"/>
      <c r="G26" s="16"/>
      <c r="R26" s="2"/>
      <c r="S26" s="2" t="s">
        <v>33</v>
      </c>
      <c r="T26" s="34">
        <f>SUM(_xlfn.ANCHORARRAY(T19))</f>
        <v>80</v>
      </c>
      <c r="U26" s="2"/>
      <c r="V26" s="2"/>
      <c r="W26" s="2"/>
      <c r="X26" s="2"/>
      <c r="Y26" s="9"/>
      <c r="Z26" s="10"/>
      <c r="AA26" s="11"/>
      <c r="AB26" s="9"/>
      <c r="AC26" s="10"/>
      <c r="AD26" s="10"/>
    </row>
    <row r="27" spans="1:34" x14ac:dyDescent="0.25">
      <c r="A27" s="16"/>
      <c r="B27" s="16"/>
      <c r="C27" s="16"/>
      <c r="D27" s="16"/>
      <c r="E27" s="16"/>
      <c r="F27" s="16"/>
      <c r="G27" s="16"/>
    </row>
    <row r="28" spans="1:34" x14ac:dyDescent="0.25">
      <c r="A28" s="16"/>
      <c r="B28" s="16"/>
      <c r="C28" s="16"/>
      <c r="D28" s="16"/>
      <c r="E28" s="16"/>
      <c r="F28" s="16"/>
      <c r="G28" s="16"/>
      <c r="R28" s="31" t="s">
        <v>37</v>
      </c>
      <c r="S28" s="31"/>
    </row>
    <row r="29" spans="1:34" x14ac:dyDescent="0.25">
      <c r="A29" s="16"/>
      <c r="B29" s="16"/>
      <c r="C29" s="16"/>
      <c r="D29" s="16"/>
      <c r="E29" s="16"/>
      <c r="F29" s="16"/>
      <c r="G29" s="16"/>
      <c r="R29" t="s">
        <v>39</v>
      </c>
    </row>
    <row r="30" spans="1:34" x14ac:dyDescent="0.25">
      <c r="R30" s="29" t="s">
        <v>38</v>
      </c>
      <c r="S30" s="29" t="s">
        <v>12</v>
      </c>
    </row>
    <row r="31" spans="1:34" x14ac:dyDescent="0.25">
      <c r="R31" s="14" t="s">
        <v>40</v>
      </c>
      <c r="S31" s="14">
        <v>3</v>
      </c>
    </row>
    <row r="32" spans="1:34" x14ac:dyDescent="0.25">
      <c r="R32" s="14" t="s">
        <v>41</v>
      </c>
      <c r="S32" s="14">
        <v>3</v>
      </c>
    </row>
    <row r="33" spans="18:19" x14ac:dyDescent="0.25">
      <c r="R33" s="14" t="s">
        <v>42</v>
      </c>
      <c r="S33" s="14">
        <v>8</v>
      </c>
    </row>
    <row r="34" spans="18:19" x14ac:dyDescent="0.25">
      <c r="R34" s="14" t="s">
        <v>43</v>
      </c>
      <c r="S34" s="14">
        <v>17</v>
      </c>
    </row>
    <row r="35" spans="18:19" x14ac:dyDescent="0.25">
      <c r="R35" s="14" t="s">
        <v>44</v>
      </c>
      <c r="S35" s="14">
        <v>24</v>
      </c>
    </row>
    <row r="36" spans="18:19" x14ac:dyDescent="0.25">
      <c r="R36" s="14" t="s">
        <v>45</v>
      </c>
      <c r="S36" s="14">
        <v>21</v>
      </c>
    </row>
    <row r="37" spans="18:19" x14ac:dyDescent="0.25">
      <c r="R37" s="14" t="s">
        <v>46</v>
      </c>
      <c r="S37" s="14">
        <v>4</v>
      </c>
    </row>
    <row r="38" spans="18:19" x14ac:dyDescent="0.25">
      <c r="S38" s="13">
        <f>SUM(S31:S37)</f>
        <v>80</v>
      </c>
    </row>
  </sheetData>
  <mergeCells count="12">
    <mergeCell ref="T5:V5"/>
    <mergeCell ref="R18:S18"/>
    <mergeCell ref="Y18:Z18"/>
    <mergeCell ref="A1:B1"/>
    <mergeCell ref="D1:Q1"/>
    <mergeCell ref="A2:B2"/>
    <mergeCell ref="D2:Q2"/>
    <mergeCell ref="Y17:AA17"/>
    <mergeCell ref="AB17:AD17"/>
    <mergeCell ref="AB18:AC18"/>
    <mergeCell ref="F3:L3"/>
    <mergeCell ref="A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asepridwan</dc:creator>
  <cp:lastModifiedBy>ASEP RIDWAN</cp:lastModifiedBy>
  <cp:lastPrinted>2024-09-29T04:40:37Z</cp:lastPrinted>
  <dcterms:created xsi:type="dcterms:W3CDTF">2024-09-28T05:56:44Z</dcterms:created>
  <dcterms:modified xsi:type="dcterms:W3CDTF">2024-09-30T02:51:47Z</dcterms:modified>
</cp:coreProperties>
</file>