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uhammad.setyo\Downloads\"/>
    </mc:Choice>
  </mc:AlternateContent>
  <bookViews>
    <workbookView xWindow="0" yWindow="0" windowWidth="20490" windowHeight="7650" tabRatio="810"/>
  </bookViews>
  <sheets>
    <sheet name="RESUME KAMIGO 1TR" sheetId="13" r:id="rId1"/>
    <sheet name="EXEL 1TR1" sheetId="5" r:id="rId2"/>
    <sheet name="EXEL 1TR2" sheetId="6" r:id="rId3"/>
    <sheet name="RESUME KAMIGO 2TR" sheetId="12" r:id="rId4"/>
    <sheet name="EXEL 2TR1" sheetId="7" r:id="rId5"/>
    <sheet name="EXEL 2TR2" sheetId="8" r:id="rId6"/>
  </sheets>
  <definedNames>
    <definedName name="_xlnm.Print_Area" localSheetId="0">'RESUME KAMIGO 1TR'!$A$1:$R$58</definedName>
    <definedName name="_xlnm.Print_Area" localSheetId="3">'RESUME KAMIGO 2TR'!$A$1:$R$78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5" i="13" l="1"/>
  <c r="Q61" i="12"/>
  <c r="Q64" i="12"/>
  <c r="Q65" i="12"/>
  <c r="Q66" i="12"/>
  <c r="Q63" i="12"/>
  <c r="Q62" i="12"/>
  <c r="K58" i="13"/>
  <c r="L58" i="13" s="1"/>
  <c r="Q58" i="13" s="1"/>
  <c r="K57" i="13"/>
  <c r="L57" i="13" s="1"/>
  <c r="K56" i="13"/>
  <c r="K55" i="13"/>
  <c r="K54" i="13"/>
  <c r="K53" i="13"/>
  <c r="K52" i="13"/>
  <c r="L52" i="13" s="1"/>
  <c r="Q52" i="13" s="1"/>
  <c r="K51" i="13"/>
  <c r="K50" i="13"/>
  <c r="L50" i="13" s="1"/>
  <c r="Q50" i="13" s="1"/>
  <c r="K49" i="13"/>
  <c r="K48" i="13"/>
  <c r="K47" i="13"/>
  <c r="K46" i="13"/>
  <c r="K44" i="13"/>
  <c r="K43" i="13"/>
  <c r="L43" i="13" s="1"/>
  <c r="Q43" i="13" s="1"/>
  <c r="K42" i="13"/>
  <c r="L42" i="13" s="1"/>
  <c r="P41" i="13"/>
  <c r="K41" i="13"/>
  <c r="K40" i="13"/>
  <c r="L40" i="13" s="1"/>
  <c r="P39" i="13"/>
  <c r="K39" i="13"/>
  <c r="L39" i="13" s="1"/>
  <c r="K38" i="13"/>
  <c r="L38" i="13" s="1"/>
  <c r="P37" i="13"/>
  <c r="K37" i="13"/>
  <c r="K36" i="13"/>
  <c r="L36" i="13" s="1"/>
  <c r="P35" i="13"/>
  <c r="K35" i="13"/>
  <c r="L35" i="13" s="1"/>
  <c r="K34" i="13"/>
  <c r="L34" i="13" s="1"/>
  <c r="K33" i="13"/>
  <c r="K32" i="13"/>
  <c r="K31" i="13"/>
  <c r="L31" i="13" s="1"/>
  <c r="Q31" i="13" s="1"/>
  <c r="K30" i="13"/>
  <c r="L30" i="13" s="1"/>
  <c r="N29" i="13"/>
  <c r="P29" i="13" s="1"/>
  <c r="K29" i="13"/>
  <c r="L29" i="13" s="1"/>
  <c r="K28" i="13"/>
  <c r="N27" i="13"/>
  <c r="P27" i="13" s="1"/>
  <c r="K27" i="13"/>
  <c r="L27" i="13" s="1"/>
  <c r="K26" i="13"/>
  <c r="L26" i="13" s="1"/>
  <c r="N25" i="13"/>
  <c r="P25" i="13" s="1"/>
  <c r="K25" i="13"/>
  <c r="K24" i="13"/>
  <c r="L24" i="13" s="1"/>
  <c r="N23" i="13"/>
  <c r="P23" i="13" s="1"/>
  <c r="K23" i="13"/>
  <c r="K22" i="13"/>
  <c r="K21" i="13"/>
  <c r="K20" i="13"/>
  <c r="K19" i="13"/>
  <c r="K18" i="13"/>
  <c r="L18" i="13" s="1"/>
  <c r="N17" i="13"/>
  <c r="P17" i="13" s="1"/>
  <c r="K17" i="13"/>
  <c r="K16" i="13"/>
  <c r="L16" i="13" s="1"/>
  <c r="N15" i="13"/>
  <c r="P15" i="13" s="1"/>
  <c r="K15" i="13"/>
  <c r="L15" i="13" s="1"/>
  <c r="K14" i="13"/>
  <c r="L14" i="13" s="1"/>
  <c r="N13" i="13"/>
  <c r="P13" i="13" s="1"/>
  <c r="K13" i="13"/>
  <c r="K12" i="13"/>
  <c r="N11" i="13"/>
  <c r="P11" i="13" s="1"/>
  <c r="K11" i="13"/>
  <c r="L11" i="13" s="1"/>
  <c r="K10" i="13"/>
  <c r="L10" i="13" s="1"/>
  <c r="Q10" i="13" s="1"/>
  <c r="K9" i="13"/>
  <c r="K8" i="13"/>
  <c r="K7" i="13"/>
  <c r="L7" i="13" s="1"/>
  <c r="K78" i="12"/>
  <c r="L78" i="12" s="1"/>
  <c r="Q78" i="12" s="1"/>
  <c r="K77" i="12"/>
  <c r="K76" i="12"/>
  <c r="K75" i="12"/>
  <c r="K74" i="12"/>
  <c r="K73" i="12"/>
  <c r="L73" i="12" s="1"/>
  <c r="K72" i="12"/>
  <c r="L72" i="12" s="1"/>
  <c r="Q72" i="12" s="1"/>
  <c r="K71" i="12"/>
  <c r="K70" i="12"/>
  <c r="L70" i="12" s="1"/>
  <c r="Q70" i="12" s="1"/>
  <c r="K69" i="12"/>
  <c r="K68" i="12"/>
  <c r="K67" i="12"/>
  <c r="K60" i="12"/>
  <c r="L60" i="12" s="1"/>
  <c r="K59" i="12"/>
  <c r="L59" i="12" s="1"/>
  <c r="K58" i="12"/>
  <c r="L58" i="12" s="1"/>
  <c r="P57" i="12"/>
  <c r="K57" i="12"/>
  <c r="K56" i="12"/>
  <c r="L56" i="12" s="1"/>
  <c r="P55" i="12"/>
  <c r="K55" i="12"/>
  <c r="L55" i="12" s="1"/>
  <c r="K54" i="12"/>
  <c r="L54" i="12" s="1"/>
  <c r="P53" i="12"/>
  <c r="K53" i="12"/>
  <c r="K52" i="12"/>
  <c r="K51" i="12"/>
  <c r="K50" i="12"/>
  <c r="L50" i="12" s="1"/>
  <c r="K49" i="12"/>
  <c r="L49" i="12" s="1"/>
  <c r="Q49" i="12" s="1"/>
  <c r="K48" i="12"/>
  <c r="L48" i="12" s="1"/>
  <c r="P47" i="12"/>
  <c r="K47" i="12"/>
  <c r="L47" i="12" s="1"/>
  <c r="K46" i="12"/>
  <c r="L46" i="12" s="1"/>
  <c r="P45" i="12"/>
  <c r="K45" i="12"/>
  <c r="L45" i="12" s="1"/>
  <c r="K44" i="12"/>
  <c r="L44" i="12" s="1"/>
  <c r="P43" i="12"/>
  <c r="K43" i="12"/>
  <c r="L43" i="12" s="1"/>
  <c r="K42" i="12"/>
  <c r="L42" i="12" s="1"/>
  <c r="P41" i="12"/>
  <c r="K41" i="12"/>
  <c r="K40" i="12"/>
  <c r="K39" i="12"/>
  <c r="K38" i="12"/>
  <c r="K37" i="12"/>
  <c r="L37" i="12" s="1"/>
  <c r="Q37" i="12" s="1"/>
  <c r="K36" i="12"/>
  <c r="L36" i="12" s="1"/>
  <c r="N35" i="12"/>
  <c r="P35" i="12" s="1"/>
  <c r="K35" i="12"/>
  <c r="K34" i="12"/>
  <c r="L34" i="12" s="1"/>
  <c r="N33" i="12"/>
  <c r="P33" i="12" s="1"/>
  <c r="K33" i="12"/>
  <c r="K32" i="12"/>
  <c r="L32" i="12" s="1"/>
  <c r="N31" i="12"/>
  <c r="P31" i="12" s="1"/>
  <c r="K31" i="12"/>
  <c r="K30" i="12"/>
  <c r="L30" i="12" s="1"/>
  <c r="N29" i="12"/>
  <c r="P29" i="12" s="1"/>
  <c r="K29" i="12"/>
  <c r="L29" i="12" s="1"/>
  <c r="K28" i="12"/>
  <c r="L28" i="12" s="1"/>
  <c r="N27" i="12"/>
  <c r="P27" i="12" s="1"/>
  <c r="K27" i="12"/>
  <c r="L27" i="12" s="1"/>
  <c r="K26" i="12"/>
  <c r="L26" i="12" s="1"/>
  <c r="N25" i="12"/>
  <c r="P25" i="12" s="1"/>
  <c r="K25" i="12"/>
  <c r="K24" i="12"/>
  <c r="K23" i="12"/>
  <c r="K22" i="12"/>
  <c r="L22" i="12" s="1"/>
  <c r="K21" i="12"/>
  <c r="L21" i="12" s="1"/>
  <c r="Q21" i="12" s="1"/>
  <c r="K20" i="12"/>
  <c r="K19" i="12"/>
  <c r="L19" i="12" s="1"/>
  <c r="Q19" i="12" s="1"/>
  <c r="K18" i="12"/>
  <c r="L18" i="12" s="1"/>
  <c r="N17" i="12"/>
  <c r="P17" i="12" s="1"/>
  <c r="K17" i="12"/>
  <c r="K16" i="12"/>
  <c r="N15" i="12"/>
  <c r="P15" i="12" s="1"/>
  <c r="K15" i="12"/>
  <c r="L15" i="12" s="1"/>
  <c r="K14" i="12"/>
  <c r="L14" i="12" s="1"/>
  <c r="N13" i="12"/>
  <c r="P13" i="12" s="1"/>
  <c r="K13" i="12"/>
  <c r="K12" i="12"/>
  <c r="L12" i="12" s="1"/>
  <c r="N11" i="12"/>
  <c r="P11" i="12" s="1"/>
  <c r="K11" i="12"/>
  <c r="L11" i="12" s="1"/>
  <c r="K10" i="12"/>
  <c r="K9" i="12"/>
  <c r="K8" i="12"/>
  <c r="L8" i="12" s="1"/>
  <c r="Q8" i="12" s="1"/>
  <c r="K7" i="12"/>
  <c r="M27" i="12" l="1"/>
  <c r="Q27" i="12" s="1"/>
  <c r="M59" i="12"/>
  <c r="Q59" i="12" s="1"/>
  <c r="Q50" i="12"/>
  <c r="M55" i="12"/>
  <c r="Q55" i="12" s="1"/>
  <c r="L10" i="12"/>
  <c r="Q10" i="12" s="1"/>
  <c r="M43" i="12"/>
  <c r="Q43" i="12" s="1"/>
  <c r="M47" i="12"/>
  <c r="Q47" i="12" s="1"/>
  <c r="M15" i="13"/>
  <c r="L33" i="13"/>
  <c r="Q33" i="13" s="1"/>
  <c r="L22" i="13"/>
  <c r="Q22" i="13" s="1"/>
  <c r="M39" i="13"/>
  <c r="Q39" i="13" s="1"/>
  <c r="L45" i="13"/>
  <c r="Q45" i="13" s="1"/>
  <c r="Q15" i="13"/>
  <c r="L12" i="13"/>
  <c r="M11" i="13" s="1"/>
  <c r="Q11" i="13" s="1"/>
  <c r="L28" i="13"/>
  <c r="M27" i="13" s="1"/>
  <c r="Q27" i="13" s="1"/>
  <c r="L53" i="13"/>
  <c r="Q53" i="13" s="1"/>
  <c r="L13" i="13"/>
  <c r="M13" i="13" s="1"/>
  <c r="Q13" i="13" s="1"/>
  <c r="L47" i="13"/>
  <c r="Q47" i="13" s="1"/>
  <c r="M29" i="13"/>
  <c r="Q29" i="13" s="1"/>
  <c r="M35" i="13"/>
  <c r="Q35" i="13" s="1"/>
  <c r="L41" i="13"/>
  <c r="M41" i="13" s="1"/>
  <c r="Q41" i="13" s="1"/>
  <c r="L54" i="13"/>
  <c r="Q54" i="13" s="1"/>
  <c r="L8" i="13"/>
  <c r="Q8" i="13" s="1"/>
  <c r="L48" i="13"/>
  <c r="Q48" i="13" s="1"/>
  <c r="L19" i="13"/>
  <c r="Q19" i="13" s="1"/>
  <c r="L25" i="13"/>
  <c r="M25" i="13" s="1"/>
  <c r="Q25" i="13" s="1"/>
  <c r="L55" i="13"/>
  <c r="Q55" i="13" s="1"/>
  <c r="L9" i="13"/>
  <c r="Q9" i="13" s="1"/>
  <c r="L49" i="13"/>
  <c r="Q49" i="13" s="1"/>
  <c r="L20" i="13"/>
  <c r="Q20" i="13" s="1"/>
  <c r="L37" i="13"/>
  <c r="M37" i="13" s="1"/>
  <c r="Q37" i="13" s="1"/>
  <c r="L56" i="13"/>
  <c r="Q56" i="13" s="1"/>
  <c r="L23" i="13"/>
  <c r="M23" i="13" s="1"/>
  <c r="Q23" i="13" s="1"/>
  <c r="L46" i="13"/>
  <c r="Q46" i="13" s="1"/>
  <c r="Q7" i="13"/>
  <c r="L21" i="13"/>
  <c r="Q21" i="13" s="1"/>
  <c r="L32" i="13"/>
  <c r="Q32" i="13" s="1"/>
  <c r="L44" i="13"/>
  <c r="Q44" i="13" s="1"/>
  <c r="Q57" i="13"/>
  <c r="L51" i="13"/>
  <c r="Q51" i="13" s="1"/>
  <c r="Q34" i="13"/>
  <c r="L17" i="13"/>
  <c r="M17" i="13" s="1"/>
  <c r="Q17" i="13" s="1"/>
  <c r="Q22" i="12"/>
  <c r="L33" i="12"/>
  <c r="M33" i="12" s="1"/>
  <c r="Q33" i="12" s="1"/>
  <c r="Q73" i="12"/>
  <c r="L68" i="12"/>
  <c r="Q68" i="12" s="1"/>
  <c r="L24" i="12"/>
  <c r="Q24" i="12" s="1"/>
  <c r="M29" i="12"/>
  <c r="Q29" i="12" s="1"/>
  <c r="L40" i="12"/>
  <c r="Q40" i="12" s="1"/>
  <c r="L52" i="12"/>
  <c r="Q52" i="12" s="1"/>
  <c r="L75" i="12"/>
  <c r="Q75" i="12" s="1"/>
  <c r="L7" i="12"/>
  <c r="Q7" i="12" s="1"/>
  <c r="L13" i="12"/>
  <c r="M13" i="12" s="1"/>
  <c r="Q13" i="12" s="1"/>
  <c r="L69" i="12"/>
  <c r="Q69" i="12" s="1"/>
  <c r="L25" i="12"/>
  <c r="M25" i="12" s="1"/>
  <c r="Q25" i="12" s="1"/>
  <c r="L35" i="12"/>
  <c r="M35" i="12" s="1"/>
  <c r="Q35" i="12" s="1"/>
  <c r="L41" i="12"/>
  <c r="M41" i="12" s="1"/>
  <c r="Q41" i="12" s="1"/>
  <c r="L53" i="12"/>
  <c r="M53" i="12" s="1"/>
  <c r="Q53" i="12" s="1"/>
  <c r="L76" i="12"/>
  <c r="Q76" i="12" s="1"/>
  <c r="M11" i="12"/>
  <c r="Q11" i="12" s="1"/>
  <c r="L38" i="12"/>
  <c r="Q38" i="12" s="1"/>
  <c r="L16" i="12"/>
  <c r="M15" i="12" s="1"/>
  <c r="Q15" i="12" s="1"/>
  <c r="L23" i="12"/>
  <c r="Q23" i="12" s="1"/>
  <c r="L39" i="12"/>
  <c r="Q39" i="12" s="1"/>
  <c r="L57" i="12"/>
  <c r="M57" i="12" s="1"/>
  <c r="Q57" i="12" s="1"/>
  <c r="M45" i="12"/>
  <c r="Q45" i="12" s="1"/>
  <c r="L77" i="12"/>
  <c r="Q77" i="12" s="1"/>
  <c r="L9" i="12"/>
  <c r="Q9" i="12" s="1"/>
  <c r="L31" i="12"/>
  <c r="M31" i="12" s="1"/>
  <c r="Q31" i="12" s="1"/>
  <c r="L20" i="12"/>
  <c r="Q20" i="12" s="1"/>
  <c r="L71" i="12"/>
  <c r="Q71" i="12" s="1"/>
  <c r="L51" i="12"/>
  <c r="Q51" i="12" s="1"/>
  <c r="L74" i="12"/>
  <c r="Q74" i="12" s="1"/>
  <c r="L67" i="12"/>
  <c r="Q67" i="12" s="1"/>
  <c r="L17" i="12"/>
  <c r="M17" i="12" s="1"/>
  <c r="Q17" i="12" s="1"/>
</calcChain>
</file>

<file path=xl/sharedStrings.xml><?xml version="1.0" encoding="utf-8"?>
<sst xmlns="http://schemas.openxmlformats.org/spreadsheetml/2006/main" count="1066" uniqueCount="241">
  <si>
    <t>Sampel Mod No.</t>
  </si>
  <si>
    <t>Nomor Seri</t>
  </si>
  <si>
    <t>Proses / Item</t>
  </si>
  <si>
    <t>Bagian yang Diukur</t>
  </si>
  <si>
    <t>Standar</t>
  </si>
  <si>
    <t>Bagian</t>
  </si>
  <si>
    <t>Dimensi</t>
  </si>
  <si>
    <t>Nilai
Aktual</t>
  </si>
  <si>
    <t>Hasil
Perhitungan</t>
  </si>
  <si>
    <t>Posisi (φ)</t>
  </si>
  <si>
    <t>Diameter
Lubang</t>
  </si>
  <si>
    <t>Standar
Lubang</t>
  </si>
  <si>
    <t>Standar
○M</t>
  </si>
  <si>
    <t>Permukaan</t>
  </si>
  <si>
    <t>No Proses</t>
  </si>
  <si>
    <t>Nama Proses</t>
  </si>
  <si>
    <t>Sisi Kiri
(Lh)</t>
  </si>
  <si>
    <t>±0.3</t>
    <phoneticPr fontId="0"/>
  </si>
  <si>
    <t>#1</t>
    <phoneticPr fontId="0"/>
  </si>
  <si>
    <t>X</t>
    <phoneticPr fontId="0"/>
  </si>
  <si>
    <t>#2</t>
    <phoneticPr fontId="0"/>
  </si>
  <si>
    <t>#3</t>
    <phoneticPr fontId="0"/>
  </si>
  <si>
    <t>±0.25</t>
    <phoneticPr fontId="0"/>
  </si>
  <si>
    <t>#4</t>
    <phoneticPr fontId="0"/>
  </si>
  <si>
    <t>Φ0.5○M</t>
  </si>
  <si>
    <t>Y</t>
    <phoneticPr fontId="0"/>
  </si>
  <si>
    <t>Z</t>
    <phoneticPr fontId="0"/>
  </si>
  <si>
    <t>Sisi Kanan
(Rh)</t>
  </si>
  <si>
    <t>±0.5</t>
    <phoneticPr fontId="0"/>
  </si>
  <si>
    <t>±0.1</t>
    <phoneticPr fontId="0"/>
  </si>
  <si>
    <t>Permukaan Belakang
(Rr Area)</t>
  </si>
  <si>
    <t>Permukaan Depan
(Fr Area)</t>
  </si>
  <si>
    <t>±0.08</t>
    <phoneticPr fontId="0"/>
  </si>
  <si>
    <t>Permukaan 
Atas</t>
  </si>
  <si>
    <t>Sisi kiri
(Lh)</t>
  </si>
  <si>
    <t>Sisi kanan
(Rh)</t>
  </si>
  <si>
    <t>Permukaan
belakang
(Rr)</t>
  </si>
  <si>
    <t>Permukaan
depan
(Fr)</t>
  </si>
  <si>
    <t>BS</t>
    <phoneticPr fontId="0"/>
  </si>
  <si>
    <t>Φ0.1○M</t>
    <phoneticPr fontId="0"/>
  </si>
  <si>
    <t>No.1
Rh</t>
  </si>
  <si>
    <t>#1J</t>
    <phoneticPr fontId="0"/>
  </si>
  <si>
    <t>#3J</t>
    <phoneticPr fontId="0"/>
  </si>
  <si>
    <t>No.2
Lh</t>
  </si>
  <si>
    <t>Permukaan 
Bawah</t>
  </si>
  <si>
    <t>Milling 
Trust bearing</t>
  </si>
  <si>
    <t>±0.08</t>
  </si>
  <si>
    <t xml:space="preserve">Width thrust bearing
</t>
  </si>
  <si>
    <t>IDR 065</t>
  </si>
  <si>
    <t>ISP 098</t>
  </si>
  <si>
    <t>ISP 079</t>
  </si>
  <si>
    <t>ISP 080</t>
  </si>
  <si>
    <t>ISPS 028</t>
  </si>
  <si>
    <t>ITP 004</t>
  </si>
  <si>
    <t>ISPS033</t>
  </si>
  <si>
    <t>ISP 081</t>
  </si>
  <si>
    <t>IMI 039</t>
  </si>
  <si>
    <t>IBR 018</t>
  </si>
  <si>
    <t>REMARK</t>
  </si>
  <si>
    <t>ISPS030</t>
  </si>
  <si>
    <t>Permukaan atas</t>
  </si>
  <si>
    <t>IBR 028</t>
  </si>
  <si>
    <t>ISP 092</t>
  </si>
  <si>
    <t>Plane Mean</t>
  </si>
  <si>
    <t>Circle Mean</t>
  </si>
  <si>
    <t>Point</t>
  </si>
  <si>
    <t>Position Y</t>
  </si>
  <si>
    <t>DIST ALTERNATOR RR</t>
  </si>
  <si>
    <t>-----****--</t>
  </si>
  <si>
    <t>Circle</t>
  </si>
  <si>
    <t>Z</t>
  </si>
  <si>
    <t>Position</t>
  </si>
  <si>
    <t>X</t>
  </si>
  <si>
    <t xml:space="preserve">     **----</t>
  </si>
  <si>
    <t>POSISI TAP ALTERNATOR FR</t>
  </si>
  <si>
    <t>DIST AC</t>
  </si>
  <si>
    <t>-----**----</t>
  </si>
  <si>
    <t>DIST STIFFENER FR</t>
  </si>
  <si>
    <t>POSISI TAP AC</t>
  </si>
  <si>
    <t xml:space="preserve">     ***---</t>
  </si>
  <si>
    <t>POSISI TAP STIFFENER FR</t>
  </si>
  <si>
    <t xml:space="preserve">     ****--</t>
  </si>
  <si>
    <t>REAR AREA</t>
  </si>
  <si>
    <t>KANAN ATAS</t>
  </si>
  <si>
    <t>Position X</t>
  </si>
  <si>
    <t>KIRI ATAS</t>
  </si>
  <si>
    <t>KIRI BAWAH</t>
  </si>
  <si>
    <t>-----*-----</t>
  </si>
  <si>
    <t>KANAN BAWAH</t>
  </si>
  <si>
    <t>POSISI TAP CRR 1 TO DOWEL HOLE</t>
  </si>
  <si>
    <t>Y</t>
  </si>
  <si>
    <t xml:space="preserve">     |---&gt;&gt;</t>
  </si>
  <si>
    <t>DISTANCE THRUST BRG RR</t>
  </si>
  <si>
    <t>UPPER</t>
  </si>
  <si>
    <t>LOWER</t>
  </si>
  <si>
    <t>KANAN</t>
  </si>
  <si>
    <t>KIRI</t>
  </si>
  <si>
    <t>TEBAL THRUST BRG</t>
  </si>
  <si>
    <t>Distance no compensation</t>
  </si>
  <si>
    <t>Distance</t>
  </si>
  <si>
    <t>Distance X</t>
  </si>
  <si>
    <t>----**-----</t>
  </si>
  <si>
    <t>POSISI TAP CRR LH LOW TO PIN CLUTCH</t>
  </si>
  <si>
    <t>POSISI TAP CRR LH UP TO PIN CLUTCH</t>
  </si>
  <si>
    <t>POSISI TAP CRR RH UP TO PIN CLUTCH</t>
  </si>
  <si>
    <t>POSISI TAP CRR RH LOW TO PIN CLUTCH</t>
  </si>
  <si>
    <t xml:space="preserve">     *****-</t>
  </si>
  <si>
    <t>DIST UPPER FACE IMI 039</t>
  </si>
  <si>
    <t>KANAN DEPAN</t>
  </si>
  <si>
    <t>Position Z</t>
  </si>
  <si>
    <t>-----***---</t>
  </si>
  <si>
    <t>KIRI DEPAN</t>
  </si>
  <si>
    <t>KIRI BELAKANG</t>
  </si>
  <si>
    <t>KANAN BELAKANG</t>
  </si>
  <si>
    <t>DIST FRONT FACE ISPS 028</t>
  </si>
  <si>
    <t>DIST STIFFENER B1 ISPS 30</t>
  </si>
  <si>
    <t>DIST STIFFENER B2 ISPS 30</t>
  </si>
  <si>
    <t>POSISI AH 1</t>
  </si>
  <si>
    <t>POSISI TAP CRR 1</t>
  </si>
  <si>
    <t xml:space="preserve">Line </t>
  </si>
  <si>
    <t>POSISI BEARING B/S RH #3</t>
  </si>
  <si>
    <t>POSISI BEARING B/S LH #1</t>
  </si>
  <si>
    <t>POSISI BEARING B/S LH #3</t>
  </si>
  <si>
    <t>--****-----</t>
  </si>
  <si>
    <t>---***-----</t>
  </si>
  <si>
    <t xml:space="preserve">Point </t>
  </si>
  <si>
    <t xml:space="preserve">     ******</t>
  </si>
  <si>
    <t>Concentricity B/S</t>
  </si>
  <si>
    <t>Roundness B/S</t>
  </si>
  <si>
    <t>RH</t>
  </si>
  <si>
    <t>LH</t>
  </si>
  <si>
    <t>#3 To #1</t>
  </si>
  <si>
    <t>OP</t>
  </si>
  <si>
    <t>570-1</t>
  </si>
  <si>
    <t>580-1</t>
  </si>
  <si>
    <t>520-1</t>
  </si>
  <si>
    <t>410-1</t>
  </si>
  <si>
    <t>590-2A</t>
  </si>
  <si>
    <t>830-1</t>
  </si>
  <si>
    <t>Distance Alternator face</t>
  </si>
  <si>
    <t>Distance AC face</t>
  </si>
  <si>
    <t>Distance braket AC face</t>
  </si>
  <si>
    <t>Distance Rear face</t>
  </si>
  <si>
    <t>Posisi cluch housing
(Diameter lubang: φ10.8 to Pin clutch)</t>
  </si>
  <si>
    <t>Distance Fr face</t>
  </si>
  <si>
    <t>Judge</t>
  </si>
  <si>
    <t>Item Check</t>
  </si>
  <si>
    <t>STD</t>
  </si>
  <si>
    <t>RH-UP</t>
  </si>
  <si>
    <t>LH-UP</t>
  </si>
  <si>
    <t>LH-LOW</t>
  </si>
  <si>
    <t>RH-LOW</t>
  </si>
  <si>
    <t>RH-FR</t>
  </si>
  <si>
    <t>LH-FR</t>
  </si>
  <si>
    <t>LH-RR</t>
  </si>
  <si>
    <t>RH-RR</t>
  </si>
  <si>
    <t>Mill Alternator face</t>
  </si>
  <si>
    <t>Mill stifner face</t>
  </si>
  <si>
    <t>Posisi tap AC</t>
  </si>
  <si>
    <t>Tapping Stifner hole φ8.8)</t>
  </si>
  <si>
    <t>Posisi tap stifner</t>
  </si>
  <si>
    <t>Tapping alternator hole φ8.8)</t>
  </si>
  <si>
    <t>Posisi tap Alternator</t>
  </si>
  <si>
    <t>Distance AH2</t>
  </si>
  <si>
    <t>Tapping AC fixing hole  φ8.8</t>
  </si>
  <si>
    <t xml:space="preserve">Distance AC </t>
  </si>
  <si>
    <t>Distance stifner FR</t>
  </si>
  <si>
    <t>Milling Stifner face</t>
  </si>
  <si>
    <t>Posisi tap AH1</t>
  </si>
  <si>
    <t>Tapping braket AC</t>
  </si>
  <si>
    <t>Tapping AC fixing hole</t>
  </si>
  <si>
    <t>Tapping Stifner fixing hole (8,8)</t>
  </si>
  <si>
    <t>Posisi tap Stifner FR (G2)</t>
  </si>
  <si>
    <t>Posisi tap Stifner FR (G1)</t>
  </si>
  <si>
    <t>Posisi tap Stifner (B1)</t>
  </si>
  <si>
    <t>Posisi tap AC fixing hole</t>
  </si>
  <si>
    <t>Posisi tap Stifner (B2)</t>
  </si>
  <si>
    <t>Milling Rear face</t>
  </si>
  <si>
    <t>Posisi tap CRR LH low to pin clutch</t>
  </si>
  <si>
    <t>Posisi tap CRR LH up to pin clutch</t>
  </si>
  <si>
    <t>Posisi tap CRR RH up to pin clutch</t>
  </si>
  <si>
    <t>Posisi tap CRR RH low to pin clutch</t>
  </si>
  <si>
    <t>Mill Front face</t>
  </si>
  <si>
    <t>Posisi balance shaft hole</t>
  </si>
  <si>
    <t>Finish Boring Balance shaft hole</t>
  </si>
  <si>
    <t>Finish Milling upper face</t>
  </si>
  <si>
    <t>Distance Mill upper face</t>
  </si>
  <si>
    <t xml:space="preserve">Distance Thrust Bearing
</t>
  </si>
  <si>
    <t>Milling face
Thrust bearing</t>
  </si>
  <si>
    <t>Distance stifner G2</t>
  </si>
  <si>
    <t>Distance  Stifner B1</t>
  </si>
  <si>
    <t>Distance  Stifner B2</t>
  </si>
  <si>
    <t xml:space="preserve">Distance Stifner </t>
  </si>
  <si>
    <t>Distance AH1</t>
  </si>
  <si>
    <t>Distance stifner B2</t>
  </si>
  <si>
    <t>Distance stifner B1</t>
  </si>
  <si>
    <t xml:space="preserve">ISPS 030 </t>
  </si>
  <si>
    <t>Distance stifner face</t>
  </si>
  <si>
    <t xml:space="preserve">Tapping Stifner fixing hole </t>
  </si>
  <si>
    <t>Posisi tap Stifner B1</t>
  </si>
  <si>
    <t>Posisi tap Stifner B2</t>
  </si>
  <si>
    <t>Finish Milling Front face</t>
  </si>
  <si>
    <t>JUDGE</t>
  </si>
  <si>
    <t>PIC</t>
  </si>
  <si>
    <t>-</t>
  </si>
  <si>
    <t>TGL</t>
  </si>
  <si>
    <t>Distance Stifner FR</t>
  </si>
  <si>
    <t>BS #1</t>
  </si>
  <si>
    <t>BS #3</t>
  </si>
  <si>
    <t>-*****-----</t>
  </si>
  <si>
    <t>DIST AH 1 (ISPS 28)</t>
  </si>
  <si>
    <t>DIST AC (ISPS 28)</t>
  </si>
  <si>
    <t>POSISI TAP AC (ISPS 79)</t>
  </si>
  <si>
    <t>POSISI TAP STIFFENER B1 (ISPS 79)</t>
  </si>
  <si>
    <t>POSISI TAP STIFFENER B2 (ITP 04)</t>
  </si>
  <si>
    <t>DIST ALTERNATOR FR (IDR 65)</t>
  </si>
  <si>
    <t>POSISI TAP ALTERNATOR RR (ISP 80)</t>
  </si>
  <si>
    <t>DIST REAR FACE (ISPS 33)</t>
  </si>
  <si>
    <t>DIST AC (ISP 92)</t>
  </si>
  <si>
    <t>DIST STIFFENER FR (ISP 98)</t>
  </si>
  <si>
    <t>POSISI TAP AC (ISP 79)</t>
  </si>
  <si>
    <t>POSISI TAP STIFFENER FR (ISP 79)</t>
  </si>
  <si>
    <t>DISTANCE THRUST BRG RR (IBR 18)</t>
  </si>
  <si>
    <t>POSISI TAP CRR LH UP TO PIN CLUTCH (ISP 81)</t>
  </si>
  <si>
    <t>POSISI BEARING B/S RH #1 (IBR 28)</t>
  </si>
  <si>
    <t>-----*****-</t>
  </si>
  <si>
    <t>SUSILO</t>
  </si>
  <si>
    <t>&lt;&lt;---+-----</t>
  </si>
  <si>
    <t>90:00:05</t>
  </si>
  <si>
    <t>179:57:59</t>
  </si>
  <si>
    <t>90:02:01</t>
  </si>
  <si>
    <t xml:space="preserve">     *-----</t>
  </si>
  <si>
    <t>24B20FR 220</t>
  </si>
  <si>
    <t>24A21FR150</t>
  </si>
  <si>
    <t>AFIF</t>
  </si>
  <si>
    <t>-----+---&gt;&gt;</t>
  </si>
  <si>
    <t>******-----</t>
  </si>
  <si>
    <t>89:59:43</t>
  </si>
  <si>
    <t>179:57:58</t>
  </si>
  <si>
    <t>PM Kamigo Cyl. Blok 1TR</t>
  </si>
  <si>
    <t>PM Kamigo Cyl. Blok 2TR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</si>
</sst>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_ "/>
    <numFmt numFmtId="165" formatCode="0.0_ "/>
    <numFmt numFmtId="166" formatCode="0.000"/>
    <numFmt numFmtId="167" formatCode="0.0000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Meiryo UI"/>
      <family val="3"/>
      <charset val="128"/>
    </font>
    <font>
      <b/>
      <sz val="11"/>
      <name val="Calibri"/>
      <family val="2"/>
      <scheme val="minor"/>
    </font>
    <font>
      <sz val="10"/>
      <color theme="1"/>
      <name val="Meiryo UI"/>
      <family val="3"/>
      <charset val="128"/>
    </font>
    <font>
      <b/>
      <sz val="20"/>
      <color theme="1"/>
      <name val="Calibri"/>
      <family val="3"/>
      <charset val="128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b/>
      <sz val="10"/>
      <color theme="1"/>
      <name val="Meiryo UI"/>
    </font>
    <font>
      <b/>
      <sz val="10"/>
      <name val="Meiryo UI"/>
    </font>
    <font>
      <b/>
      <sz val="10"/>
      <color rgb="FF000000"/>
      <name val="Meiryo UI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Meiryo UI"/>
      <family val="3"/>
      <charset val="128"/>
    </font>
    <font>
      <b/>
      <sz val="12"/>
      <name val="Meiryo UI"/>
    </font>
    <font>
      <sz val="14"/>
      <color theme="1"/>
      <name val="Meiryo UI"/>
      <family val="3"/>
      <charset val="128"/>
    </font>
    <font>
      <b/>
      <sz val="36"/>
      <color theme="1"/>
      <name val="Calibri"/>
      <family val="3"/>
      <charset val="128"/>
      <scheme val="minor"/>
    </font>
    <font>
      <b/>
      <sz val="12"/>
      <name val="Calibri"/>
      <family val="2"/>
      <scheme val="minor"/>
    </font>
    <font>
      <sz val="10"/>
      <color theme="1"/>
      <name val="Meiryo UI"/>
    </font>
    <font>
      <b/>
      <sz val="12"/>
      <color theme="1"/>
      <name val="Meiryo UI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color indexed="8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76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9" fillId="3" borderId="36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4" fontId="7" fillId="3" borderId="12" xfId="0" applyNumberFormat="1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 shrinkToFit="1"/>
    </xf>
    <xf numFmtId="164" fontId="7" fillId="3" borderId="1" xfId="0" applyNumberFormat="1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 shrinkToFit="1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shrinkToFit="1"/>
    </xf>
    <xf numFmtId="164" fontId="7" fillId="3" borderId="16" xfId="0" applyNumberFormat="1" applyFont="1" applyFill="1" applyBorder="1" applyAlignment="1">
      <alignment horizontal="center" vertical="center"/>
    </xf>
    <xf numFmtId="0" fontId="12" fillId="3" borderId="24" xfId="0" applyFont="1" applyFill="1" applyBorder="1" applyAlignment="1">
      <alignment horizontal="center" vertical="center"/>
    </xf>
    <xf numFmtId="164" fontId="7" fillId="3" borderId="24" xfId="0" applyNumberFormat="1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 shrinkToFit="1"/>
    </xf>
    <xf numFmtId="164" fontId="7" fillId="3" borderId="8" xfId="0" applyNumberFormat="1" applyFont="1" applyFill="1" applyBorder="1" applyAlignment="1">
      <alignment horizontal="center" vertical="center"/>
    </xf>
    <xf numFmtId="164" fontId="7" fillId="3" borderId="17" xfId="0" applyNumberFormat="1" applyFont="1" applyFill="1" applyBorder="1" applyAlignment="1">
      <alignment horizontal="center" vertical="center"/>
    </xf>
    <xf numFmtId="164" fontId="7" fillId="3" borderId="28" xfId="0" applyNumberFormat="1" applyFon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/>
    </xf>
    <xf numFmtId="164" fontId="7" fillId="3" borderId="21" xfId="0" applyNumberFormat="1" applyFont="1" applyFill="1" applyBorder="1" applyAlignment="1">
      <alignment horizontal="center" vertical="center"/>
    </xf>
    <xf numFmtId="164" fontId="7" fillId="2" borderId="16" xfId="0" applyNumberFormat="1" applyFont="1" applyFill="1" applyBorder="1" applyAlignment="1">
      <alignment horizontal="center" vertical="center"/>
    </xf>
    <xf numFmtId="164" fontId="7" fillId="2" borderId="21" xfId="0" applyNumberFormat="1" applyFont="1" applyFill="1" applyBorder="1" applyAlignment="1">
      <alignment horizontal="center" vertical="center"/>
    </xf>
    <xf numFmtId="164" fontId="7" fillId="2" borderId="13" xfId="0" applyNumberFormat="1" applyFont="1" applyFill="1" applyBorder="1" applyAlignment="1">
      <alignment horizontal="center" vertical="center"/>
    </xf>
    <xf numFmtId="164" fontId="7" fillId="3" borderId="33" xfId="0" applyNumberFormat="1" applyFont="1" applyFill="1" applyBorder="1" applyAlignment="1">
      <alignment horizontal="center" vertical="center"/>
    </xf>
    <xf numFmtId="0" fontId="12" fillId="3" borderId="24" xfId="0" applyFont="1" applyFill="1" applyBorder="1" applyAlignment="1">
      <alignment horizontal="center" vertical="center" shrinkToFit="1"/>
    </xf>
    <xf numFmtId="164" fontId="7" fillId="2" borderId="38" xfId="0" applyNumberFormat="1" applyFont="1" applyFill="1" applyBorder="1" applyAlignment="1">
      <alignment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7" fillId="2" borderId="3" xfId="0" applyNumberFormat="1" applyFont="1" applyFill="1" applyBorder="1" applyAlignment="1">
      <alignment vertical="center"/>
    </xf>
    <xf numFmtId="164" fontId="7" fillId="2" borderId="3" xfId="0" applyNumberFormat="1" applyFont="1" applyFill="1" applyBorder="1" applyAlignment="1">
      <alignment horizontal="center" vertical="center"/>
    </xf>
    <xf numFmtId="164" fontId="7" fillId="2" borderId="29" xfId="0" applyNumberFormat="1" applyFont="1" applyFill="1" applyBorder="1" applyAlignment="1">
      <alignment horizontal="center" vertical="center"/>
    </xf>
    <xf numFmtId="164" fontId="7" fillId="2" borderId="24" xfId="0" applyNumberFormat="1" applyFont="1" applyFill="1" applyBorder="1" applyAlignment="1">
      <alignment horizontal="center" vertical="center"/>
    </xf>
    <xf numFmtId="164" fontId="7" fillId="2" borderId="33" xfId="0" applyNumberFormat="1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shrinkToFi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shrinkToFit="1"/>
    </xf>
    <xf numFmtId="0" fontId="7" fillId="3" borderId="2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3" fillId="2" borderId="12" xfId="0" applyNumberFormat="1" applyFont="1" applyFill="1" applyBorder="1" applyAlignment="1">
      <alignment horizontal="center" vertical="center"/>
    </xf>
    <xf numFmtId="164" fontId="13" fillId="2" borderId="13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64" fontId="13" fillId="2" borderId="16" xfId="0" applyNumberFormat="1" applyFont="1" applyFill="1" applyBorder="1" applyAlignment="1">
      <alignment horizontal="center" vertical="center"/>
    </xf>
    <xf numFmtId="164" fontId="13" fillId="2" borderId="21" xfId="0" applyNumberFormat="1" applyFont="1" applyFill="1" applyBorder="1" applyAlignment="1">
      <alignment horizontal="center" vertical="center"/>
    </xf>
    <xf numFmtId="164" fontId="7" fillId="3" borderId="2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3" fillId="2" borderId="28" xfId="0" applyNumberFormat="1" applyFont="1" applyFill="1" applyBorder="1" applyAlignment="1">
      <alignment horizontal="center" vertical="center"/>
    </xf>
    <xf numFmtId="164" fontId="13" fillId="2" borderId="8" xfId="0" applyNumberFormat="1" applyFont="1" applyFill="1" applyBorder="1" applyAlignment="1">
      <alignment horizontal="center" vertical="center"/>
    </xf>
    <xf numFmtId="164" fontId="13" fillId="2" borderId="24" xfId="0" applyNumberFormat="1" applyFont="1" applyFill="1" applyBorder="1" applyAlignment="1">
      <alignment horizontal="center" vertical="center"/>
    </xf>
    <xf numFmtId="164" fontId="13" fillId="2" borderId="33" xfId="0" applyNumberFormat="1" applyFont="1" applyFill="1" applyBorder="1" applyAlignment="1">
      <alignment horizontal="center" vertical="center"/>
    </xf>
    <xf numFmtId="164" fontId="7" fillId="3" borderId="9" xfId="0" applyNumberFormat="1" applyFont="1" applyFill="1" applyBorder="1" applyAlignment="1">
      <alignment horizontal="center" vertical="center"/>
    </xf>
    <xf numFmtId="164" fontId="7" fillId="3" borderId="13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3" borderId="2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shrinkToFit="1"/>
    </xf>
    <xf numFmtId="0" fontId="1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20" fillId="0" borderId="0" xfId="0" applyFont="1"/>
    <xf numFmtId="0" fontId="17" fillId="0" borderId="0" xfId="0" applyFont="1" applyAlignment="1">
      <alignment horizontal="center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vertical="center" wrapText="1"/>
    </xf>
    <xf numFmtId="0" fontId="19" fillId="3" borderId="11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shrinkToFit="1"/>
    </xf>
    <xf numFmtId="0" fontId="11" fillId="3" borderId="24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 shrinkToFit="1"/>
    </xf>
    <xf numFmtId="0" fontId="19" fillId="3" borderId="1" xfId="0" applyFont="1" applyFill="1" applyBorder="1" applyAlignment="1">
      <alignment horizontal="center" vertical="center" shrinkToFit="1"/>
    </xf>
    <xf numFmtId="165" fontId="19" fillId="3" borderId="1" xfId="0" applyNumberFormat="1" applyFont="1" applyFill="1" applyBorder="1" applyAlignment="1">
      <alignment horizontal="center" vertical="center"/>
    </xf>
    <xf numFmtId="165" fontId="19" fillId="3" borderId="24" xfId="0" applyNumberFormat="1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 shrinkToFit="1"/>
    </xf>
    <xf numFmtId="0" fontId="19" fillId="3" borderId="16" xfId="0" applyFont="1" applyFill="1" applyBorder="1" applyAlignment="1">
      <alignment horizontal="center" vertical="center" shrinkToFit="1"/>
    </xf>
    <xf numFmtId="0" fontId="19" fillId="3" borderId="24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 shrinkToFit="1"/>
    </xf>
    <xf numFmtId="0" fontId="19" fillId="3" borderId="24" xfId="0" applyFont="1" applyFill="1" applyBorder="1" applyAlignment="1">
      <alignment horizontal="center" vertical="center" shrinkToFit="1"/>
    </xf>
    <xf numFmtId="0" fontId="23" fillId="3" borderId="2" xfId="0" applyFont="1" applyFill="1" applyBorder="1" applyAlignment="1">
      <alignment horizontal="center" vertical="center"/>
    </xf>
    <xf numFmtId="0" fontId="23" fillId="3" borderId="21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0" fontId="23" fillId="3" borderId="28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3" borderId="24" xfId="0" applyFont="1" applyFill="1" applyBorder="1" applyAlignment="1">
      <alignment horizontal="center" vertical="center"/>
    </xf>
    <xf numFmtId="0" fontId="23" fillId="3" borderId="33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3" fillId="3" borderId="12" xfId="0" applyFont="1" applyFill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24" fillId="0" borderId="24" xfId="1" applyFont="1" applyBorder="1" applyAlignment="1">
      <alignment horizontal="center" vertical="center"/>
    </xf>
    <xf numFmtId="167" fontId="7" fillId="3" borderId="1" xfId="0" applyNumberFormat="1" applyFont="1" applyFill="1" applyBorder="1" applyAlignment="1">
      <alignment horizontal="center" vertical="center"/>
    </xf>
    <xf numFmtId="167" fontId="7" fillId="3" borderId="24" xfId="0" applyNumberFormat="1" applyFont="1" applyFill="1" applyBorder="1" applyAlignment="1">
      <alignment horizontal="center" vertical="center"/>
    </xf>
    <xf numFmtId="2" fontId="26" fillId="0" borderId="0" xfId="0" applyNumberFormat="1" applyFont="1" applyAlignment="1">
      <alignment horizontal="left"/>
    </xf>
    <xf numFmtId="0" fontId="26" fillId="0" borderId="0" xfId="0" applyFont="1" applyAlignment="1">
      <alignment horizontal="left"/>
    </xf>
    <xf numFmtId="166" fontId="0" fillId="0" borderId="0" xfId="0" applyNumberFormat="1"/>
    <xf numFmtId="166" fontId="27" fillId="0" borderId="0" xfId="0" applyNumberFormat="1" applyFont="1" applyAlignment="1">
      <alignment horizontal="left"/>
    </xf>
    <xf numFmtId="0" fontId="18" fillId="0" borderId="0" xfId="0" applyFont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7" fillId="0" borderId="28" xfId="0" quotePrefix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7" fillId="0" borderId="28" xfId="0" applyNumberFormat="1" applyFont="1" applyBorder="1" applyAlignment="1">
      <alignment horizontal="left" vertical="center" indent="1"/>
    </xf>
    <xf numFmtId="14" fontId="7" fillId="0" borderId="5" xfId="0" applyNumberFormat="1" applyFont="1" applyBorder="1" applyAlignment="1">
      <alignment horizontal="left" vertical="center" indent="1"/>
    </xf>
    <xf numFmtId="0" fontId="11" fillId="0" borderId="36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33" xfId="0" applyFont="1" applyBorder="1" applyAlignment="1">
      <alignment horizontal="left" vertical="center" indent="1"/>
    </xf>
    <xf numFmtId="0" fontId="7" fillId="0" borderId="41" xfId="0" applyFont="1" applyBorder="1" applyAlignment="1">
      <alignment horizontal="left" vertical="center" inden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6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/>
    </xf>
    <xf numFmtId="0" fontId="19" fillId="3" borderId="1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shrinkToFit="1"/>
    </xf>
    <xf numFmtId="0" fontId="3" fillId="3" borderId="12" xfId="0" applyFont="1" applyFill="1" applyBorder="1" applyAlignment="1">
      <alignment horizontal="center" vertical="center" shrinkToFi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shrinkToFi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164" fontId="7" fillId="3" borderId="16" xfId="0" applyNumberFormat="1" applyFont="1" applyFill="1" applyBorder="1" applyAlignment="1">
      <alignment horizontal="center" vertical="center"/>
    </xf>
    <xf numFmtId="164" fontId="7" fillId="3" borderId="12" xfId="0" applyNumberFormat="1" applyFont="1" applyFill="1" applyBorder="1" applyAlignment="1">
      <alignment horizontal="center" vertical="center"/>
    </xf>
    <xf numFmtId="164" fontId="7" fillId="3" borderId="21" xfId="0" applyNumberFormat="1" applyFont="1" applyFill="1" applyBorder="1" applyAlignment="1">
      <alignment horizontal="center" vertical="center"/>
    </xf>
    <xf numFmtId="164" fontId="7" fillId="3" borderId="13" xfId="0" applyNumberFormat="1" applyFont="1" applyFill="1" applyBorder="1" applyAlignment="1">
      <alignment horizontal="center" vertical="center"/>
    </xf>
    <xf numFmtId="164" fontId="7" fillId="3" borderId="38" xfId="0" applyNumberFormat="1" applyFont="1" applyFill="1" applyBorder="1" applyAlignment="1">
      <alignment horizontal="center" vertical="center"/>
    </xf>
    <xf numFmtId="164" fontId="7" fillId="3" borderId="14" xfId="0" applyNumberFormat="1" applyFont="1" applyFill="1" applyBorder="1" applyAlignment="1">
      <alignment horizontal="center" vertical="center"/>
    </xf>
    <xf numFmtId="0" fontId="23" fillId="3" borderId="21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 wrapText="1"/>
    </xf>
    <xf numFmtId="164" fontId="7" fillId="3" borderId="23" xfId="0" applyNumberFormat="1" applyFont="1" applyFill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1" fillId="3" borderId="30" xfId="0" applyFont="1" applyFill="1" applyBorder="1" applyAlignment="1">
      <alignment horizontal="center" vertical="center" wrapText="1"/>
    </xf>
    <xf numFmtId="0" fontId="11" fillId="3" borderId="32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shrinkToFit="1"/>
    </xf>
    <xf numFmtId="0" fontId="11" fillId="3" borderId="29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31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/>
    </xf>
    <xf numFmtId="164" fontId="7" fillId="2" borderId="3" xfId="0" applyNumberFormat="1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164" fontId="7" fillId="3" borderId="24" xfId="0" applyNumberFormat="1" applyFont="1" applyFill="1" applyBorder="1" applyAlignment="1">
      <alignment horizontal="center" vertical="center"/>
    </xf>
    <xf numFmtId="164" fontId="7" fillId="2" borderId="33" xfId="0" applyNumberFormat="1" applyFont="1" applyFill="1" applyBorder="1" applyAlignment="1">
      <alignment horizontal="center" vertical="center"/>
    </xf>
    <xf numFmtId="164" fontId="7" fillId="2" borderId="34" xfId="0" applyNumberFormat="1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3" borderId="24" xfId="0" applyFont="1" applyFill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1" fillId="3" borderId="23" xfId="0" applyFont="1" applyFill="1" applyBorder="1" applyAlignment="1">
      <alignment horizontal="center" vertical="center"/>
    </xf>
    <xf numFmtId="164" fontId="7" fillId="3" borderId="17" xfId="0" applyNumberFormat="1" applyFont="1" applyFill="1" applyBorder="1" applyAlignment="1">
      <alignment horizontal="center" vertical="center"/>
    </xf>
    <xf numFmtId="0" fontId="23" fillId="3" borderId="2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14" fontId="7" fillId="0" borderId="28" xfId="0" applyNumberFormat="1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 shrinkToFit="1"/>
    </xf>
    <xf numFmtId="0" fontId="12" fillId="3" borderId="12" xfId="0" applyFont="1" applyFill="1" applyBorder="1" applyAlignment="1">
      <alignment horizontal="center" vertical="center" shrinkToFit="1"/>
    </xf>
    <xf numFmtId="0" fontId="8" fillId="0" borderId="8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shrinkToFit="1"/>
    </xf>
    <xf numFmtId="0" fontId="2" fillId="0" borderId="12" xfId="0" applyFont="1" applyBorder="1" applyAlignment="1">
      <alignment horizontal="center"/>
    </xf>
    <xf numFmtId="0" fontId="10" fillId="3" borderId="7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 shrinkToFit="1"/>
    </xf>
    <xf numFmtId="0" fontId="12" fillId="3" borderId="1" xfId="0" applyFont="1" applyFill="1" applyBorder="1" applyAlignment="1">
      <alignment horizontal="center" vertical="center" shrinkToFit="1"/>
    </xf>
    <xf numFmtId="164" fontId="7" fillId="2" borderId="16" xfId="0" applyNumberFormat="1" applyFont="1" applyFill="1" applyBorder="1" applyAlignment="1">
      <alignment horizontal="center" vertical="center"/>
    </xf>
    <xf numFmtId="164" fontId="7" fillId="2" borderId="23" xfId="0" applyNumberFormat="1" applyFont="1" applyFill="1" applyBorder="1" applyAlignment="1">
      <alignment horizontal="center" vertical="center"/>
    </xf>
    <xf numFmtId="164" fontId="7" fillId="2" borderId="21" xfId="0" applyNumberFormat="1" applyFont="1" applyFill="1" applyBorder="1" applyAlignment="1">
      <alignment horizontal="center" vertical="center"/>
    </xf>
    <xf numFmtId="164" fontId="7" fillId="2" borderId="31" xfId="0" applyNumberFormat="1" applyFont="1" applyFill="1" applyBorder="1" applyAlignment="1">
      <alignment horizontal="center" vertical="center"/>
    </xf>
    <xf numFmtId="0" fontId="23" fillId="3" borderId="16" xfId="0" applyFont="1" applyFill="1" applyBorder="1" applyAlignment="1">
      <alignment horizontal="center" vertical="center"/>
    </xf>
    <xf numFmtId="0" fontId="23" fillId="3" borderId="23" xfId="0" applyFont="1" applyFill="1" applyBorder="1" applyAlignment="1">
      <alignment horizontal="center" vertical="center"/>
    </xf>
    <xf numFmtId="164" fontId="7" fillId="2" borderId="12" xfId="0" applyNumberFormat="1" applyFont="1" applyFill="1" applyBorder="1" applyAlignment="1">
      <alignment horizontal="center" vertical="center"/>
    </xf>
    <xf numFmtId="164" fontId="7" fillId="2" borderId="13" xfId="0" applyNumberFormat="1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12" fillId="3" borderId="24" xfId="0" applyFont="1" applyFill="1" applyBorder="1" applyAlignment="1">
      <alignment horizontal="center" vertical="center" shrinkToFit="1"/>
    </xf>
    <xf numFmtId="0" fontId="2" fillId="0" borderId="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3" fillId="3" borderId="12" xfId="0" applyFont="1" applyFill="1" applyBorder="1" applyAlignment="1">
      <alignment horizontal="center" vertical="center"/>
    </xf>
    <xf numFmtId="164" fontId="7" fillId="3" borderId="7" xfId="0" applyNumberFormat="1" applyFont="1" applyFill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1" fillId="3" borderId="38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166" fontId="11" fillId="3" borderId="16" xfId="0" applyNumberFormat="1" applyFont="1" applyFill="1" applyBorder="1" applyAlignment="1">
      <alignment horizontal="center" vertical="center" wrapText="1"/>
    </xf>
    <xf numFmtId="166" fontId="11" fillId="3" borderId="17" xfId="0" applyNumberFormat="1" applyFont="1" applyFill="1" applyBorder="1" applyAlignment="1">
      <alignment horizontal="center" vertical="center" wrapText="1"/>
    </xf>
    <xf numFmtId="166" fontId="11" fillId="3" borderId="23" xfId="0" applyNumberFormat="1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39" xfId="0" applyFont="1" applyFill="1" applyBorder="1" applyAlignment="1">
      <alignment horizontal="center" vertical="center" wrapText="1"/>
    </xf>
    <xf numFmtId="0" fontId="11" fillId="3" borderId="40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file:///C:\DATA_SHARING\ORDERAN\CYL%20BLOCK\KAMIGO%20PM\1TR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file:///C:\DATA_SHARING\ORDERAN\CYL%20BLOCK\KAMIGO%20PM\1TR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file:///C:\DATA_SHARING\ORDERAN\CYL%20BLOCK\KAMIGO%20PM\2TR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file:///C:\DATA_SHARING\ORDERAN\CYL%20BLOCK\KAMIGO%20PM\2T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1181100</xdr:colOff>
      <xdr:row>54</xdr:row>
      <xdr:rowOff>247649</xdr:rowOff>
    </xdr:from>
    <xdr:to>
      <xdr:col>5</xdr:col>
      <xdr:colOff>542926</xdr:colOff>
      <xdr:row>57</xdr:row>
      <xdr:rowOff>19049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6CB9A01-44E4-46C7-BE12-861983BE5C28}"/>
            </a:ext>
          </a:extLst>
        </xdr:cNvPr>
        <xdr:cNvSpPr/>
      </xdr:nvSpPr>
      <xdr:spPr>
        <a:xfrm>
          <a:off x="4972050" y="17230724"/>
          <a:ext cx="723901" cy="71437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 b="1"/>
            <a:t>       </a:t>
          </a:r>
          <a:r>
            <a:rPr lang="en-US" sz="1000" b="1" baseline="0"/>
            <a:t> 0</a:t>
          </a:r>
          <a:endParaRPr lang="en-US" sz="1000" b="1"/>
        </a:p>
        <a:p>
          <a:pPr algn="l"/>
          <a:r>
            <a:rPr lang="en-US" sz="1000" b="1" baseline="0"/>
            <a:t>       -0.050</a:t>
          </a:r>
        </a:p>
        <a:p>
          <a:pPr algn="l"/>
          <a:r>
            <a:rPr lang="en-US" sz="1000" baseline="0"/>
            <a:t>       </a:t>
          </a:r>
          <a:endParaRPr lang="en-US" sz="1000"/>
        </a:p>
      </xdr:txBody>
    </xdr:sp>
    <xdr:clientData/>
  </xdr:twoCellAnchor>
  <xdr:oneCellAnchor>
    <xdr:from>
      <xdr:col>20</xdr:col>
      <xdr:colOff>342900</xdr:colOff>
      <xdr:row>26</xdr:row>
      <xdr:rowOff>19050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4E1540C-45DA-4063-89D1-9045A285B012}"/>
            </a:ext>
          </a:extLst>
        </xdr:cNvPr>
        <xdr:cNvSpPr txBox="1"/>
      </xdr:nvSpPr>
      <xdr:spPr>
        <a:xfrm>
          <a:off x="2781300" y="11410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342900</xdr:colOff>
      <xdr:row>39</xdr:row>
      <xdr:rowOff>19050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F405548-AC84-484B-9AD8-82F4D97E5FE8}"/>
            </a:ext>
          </a:extLst>
        </xdr:cNvPr>
        <xdr:cNvSpPr txBox="1"/>
      </xdr:nvSpPr>
      <xdr:spPr>
        <a:xfrm>
          <a:off x="13782675" y="626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17</xdr:col>
      <xdr:colOff>0</xdr:colOff>
      <xdr:row>0</xdr:row>
      <xdr:rowOff>314324</xdr:rowOff>
    </xdr:from>
    <xdr:to>
      <xdr:col>18</xdr:col>
      <xdr:colOff>0</xdr:colOff>
      <xdr:row>1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71FB012-AD5E-6DC3-B40E-C6A85338D189}"/>
            </a:ext>
          </a:extLst>
        </xdr:cNvPr>
        <xdr:cNvSpPr/>
      </xdr:nvSpPr>
      <xdr:spPr>
        <a:xfrm>
          <a:off x="11677650" y="314324"/>
          <a:ext cx="695325" cy="161926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oneCellAnchor>
    <xdr:from>
      <xdr:col>17</xdr:col>
      <xdr:colOff>190500</xdr:colOff>
      <xdr:row>0</xdr:row>
      <xdr:rowOff>266700</xdr:rowOff>
    </xdr:from>
    <xdr:ext cx="312714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DD125E-638F-53D4-118B-6D023FB08D69}"/>
            </a:ext>
          </a:extLst>
        </xdr:cNvPr>
        <xdr:cNvSpPr txBox="1"/>
      </xdr:nvSpPr>
      <xdr:spPr>
        <a:xfrm>
          <a:off x="11868150" y="266700"/>
          <a:ext cx="3127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050"/>
            <a:t>TL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5</xdr:row>
      <xdr:rowOff>19050</xdr:rowOff>
    </xdr:from>
    <xdr:to>
      <xdr:col>10</xdr:col>
      <xdr:colOff>438150</xdr:colOff>
      <xdr:row>7</xdr:row>
      <xdr:rowOff>51816</xdr:rowOff>
    </xdr:to>
    <xdr:sp macro="" textlink="">
      <xdr:nvSpPr>
        <xdr:cNvPr id="2" name="Beve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086475" y="971550"/>
          <a:ext cx="447675" cy="413766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5</xdr:row>
      <xdr:rowOff>19050</xdr:rowOff>
    </xdr:from>
    <xdr:to>
      <xdr:col>10</xdr:col>
      <xdr:colOff>400050</xdr:colOff>
      <xdr:row>7</xdr:row>
      <xdr:rowOff>32766</xdr:rowOff>
    </xdr:to>
    <xdr:sp macro="" textlink="">
      <xdr:nvSpPr>
        <xdr:cNvPr id="2" name="Beve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086475" y="971550"/>
          <a:ext cx="409575" cy="394716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1023938</xdr:colOff>
      <xdr:row>74</xdr:row>
      <xdr:rowOff>141621</xdr:rowOff>
    </xdr:from>
    <xdr:to>
      <xdr:col>6</xdr:col>
      <xdr:colOff>120316</xdr:colOff>
      <xdr:row>76</xdr:row>
      <xdr:rowOff>222584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83D3D06-8A49-4DEB-AEA2-48DE64BFC0E8}"/>
            </a:ext>
          </a:extLst>
        </xdr:cNvPr>
        <xdr:cNvSpPr/>
      </xdr:nvSpPr>
      <xdr:spPr>
        <a:xfrm>
          <a:off x="5253038" y="18715371"/>
          <a:ext cx="868028" cy="57626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       </a:t>
          </a:r>
          <a:r>
            <a:rPr lang="en-US" sz="1100" b="1" baseline="0"/>
            <a:t> 0</a:t>
          </a:r>
          <a:endParaRPr lang="en-US" sz="1100" b="1"/>
        </a:p>
        <a:p>
          <a:pPr algn="l"/>
          <a:r>
            <a:rPr lang="en-US" sz="1100" b="1" baseline="0"/>
            <a:t>       -0.050</a:t>
          </a:r>
        </a:p>
        <a:p>
          <a:pPr algn="l"/>
          <a:r>
            <a:rPr lang="en-US" sz="1100" baseline="0"/>
            <a:t>       </a:t>
          </a:r>
          <a:endParaRPr lang="en-US" sz="1100"/>
        </a:p>
      </xdr:txBody>
    </xdr:sp>
    <xdr:clientData/>
  </xdr:twoCellAnchor>
  <xdr:oneCellAnchor>
    <xdr:from>
      <xdr:col>3</xdr:col>
      <xdr:colOff>342900</xdr:colOff>
      <xdr:row>45</xdr:row>
      <xdr:rowOff>19050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004A24-F44B-4575-A779-AFD740F92AD8}"/>
            </a:ext>
          </a:extLst>
        </xdr:cNvPr>
        <xdr:cNvSpPr txBox="1"/>
      </xdr:nvSpPr>
      <xdr:spPr>
        <a:xfrm>
          <a:off x="2781300" y="11410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17</xdr:col>
      <xdr:colOff>0</xdr:colOff>
      <xdr:row>0</xdr:row>
      <xdr:rowOff>314324</xdr:rowOff>
    </xdr:from>
    <xdr:to>
      <xdr:col>18</xdr:col>
      <xdr:colOff>0</xdr:colOff>
      <xdr:row>1</xdr:row>
      <xdr:rowOff>161925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48C6B83-199B-4224-8FC2-EFA300EDBF83}"/>
            </a:ext>
          </a:extLst>
        </xdr:cNvPr>
        <xdr:cNvSpPr/>
      </xdr:nvSpPr>
      <xdr:spPr>
        <a:xfrm>
          <a:off x="11677650" y="314324"/>
          <a:ext cx="695325" cy="161926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oneCellAnchor>
    <xdr:from>
      <xdr:col>17</xdr:col>
      <xdr:colOff>266700</xdr:colOff>
      <xdr:row>0</xdr:row>
      <xdr:rowOff>161925</xdr:rowOff>
    </xdr:from>
    <xdr:ext cx="312714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D274C3E-33A2-4978-8CA5-AF33E6BDAE2B}"/>
            </a:ext>
          </a:extLst>
        </xdr:cNvPr>
        <xdr:cNvSpPr txBox="1"/>
      </xdr:nvSpPr>
      <xdr:spPr>
        <a:xfrm>
          <a:off x="12792075" y="161925"/>
          <a:ext cx="3127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050"/>
            <a:t>TL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9525</xdr:rowOff>
    </xdr:from>
    <xdr:to>
      <xdr:col>10</xdr:col>
      <xdr:colOff>419100</xdr:colOff>
      <xdr:row>9</xdr:row>
      <xdr:rowOff>23241</xdr:rowOff>
    </xdr:to>
    <xdr:sp macro="" textlink="">
      <xdr:nvSpPr>
        <xdr:cNvPr id="2" name="Beve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6096000" y="1343025"/>
          <a:ext cx="419100" cy="394716"/>
        </a:xfrm>
        <a:prstGeom prst="bevel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6</xdr:row>
      <xdr:rowOff>0</xdr:rowOff>
    </xdr:from>
    <xdr:to>
      <xdr:col>10</xdr:col>
      <xdr:colOff>371475</xdr:colOff>
      <xdr:row>7</xdr:row>
      <xdr:rowOff>175640</xdr:rowOff>
    </xdr:to>
    <xdr:sp macro="" textlink="">
      <xdr:nvSpPr>
        <xdr:cNvPr id="2" name="Beve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6086475" y="1143000"/>
          <a:ext cx="381000" cy="366140"/>
        </a:xfrm>
        <a:prstGeom prst="bevel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86"/>
  <sheetViews>
    <sheetView tabSelected="1" view="pageBreakPreview" zoomScale="85" zoomScaleNormal="100" zoomScaleSheetLayoutView="85" workbookViewId="0">
      <selection activeCell="T7" sqref="T7"/>
    </sheetView>
  </sheetViews>
  <sheetFormatPr defaultColWidth="8.85546875" defaultRowHeight="17.25"/>
  <cols>
    <col min="1" max="1" width="11.42578125" style="3" customWidth="1"/>
    <col min="2" max="2" width="8.28515625" style="3" customWidth="1"/>
    <col min="3" max="3" width="9.85546875" style="3" bestFit="1" customWidth="1"/>
    <col min="4" max="4" width="27.7109375" style="3" bestFit="1" customWidth="1"/>
    <col min="5" max="5" width="20.42578125" style="72" customWidth="1"/>
    <col min="6" max="6" width="9.28515625" style="72" customWidth="1"/>
    <col min="7" max="7" width="4.7109375" style="72" customWidth="1"/>
    <col min="8" max="8" width="3.85546875" style="72" customWidth="1"/>
    <col min="9" max="9" width="3.5703125" style="3" customWidth="1"/>
    <col min="10" max="10" width="7.28515625" style="72" customWidth="1"/>
    <col min="11" max="11" width="12" style="72" bestFit="1" customWidth="1"/>
    <col min="12" max="12" width="13.140625" style="72" customWidth="1"/>
    <col min="13" max="16" width="8.7109375" style="72" customWidth="1"/>
    <col min="17" max="17" width="8.140625" style="74" customWidth="1"/>
    <col min="18" max="18" width="10.42578125" style="3" customWidth="1"/>
    <col min="19" max="16384" width="8.85546875" style="3"/>
  </cols>
  <sheetData>
    <row r="1" spans="1:22" ht="18" thickBot="1">
      <c r="A1" s="113" t="s">
        <v>239</v>
      </c>
      <c r="B1" s="113"/>
      <c r="C1" s="113"/>
      <c r="D1" s="113"/>
      <c r="E1" s="113"/>
      <c r="F1" s="113"/>
      <c r="G1" s="113"/>
      <c r="H1" s="113"/>
    </row>
    <row r="2" spans="1:22" ht="15.75">
      <c r="A2" s="113"/>
      <c r="B2" s="113"/>
      <c r="C2" s="113"/>
      <c r="D2" s="113"/>
      <c r="E2" s="113"/>
      <c r="F2" s="113"/>
      <c r="G2" s="113"/>
      <c r="H2" s="113"/>
      <c r="K2" s="114" t="s">
        <v>0</v>
      </c>
      <c r="L2" s="115"/>
      <c r="M2" s="116" t="s">
        <v>204</v>
      </c>
      <c r="N2" s="117"/>
      <c r="O2" s="99" t="s">
        <v>205</v>
      </c>
      <c r="P2" s="118">
        <v>45464</v>
      </c>
      <c r="Q2" s="119"/>
      <c r="R2" s="101"/>
    </row>
    <row r="3" spans="1:22" ht="25.5" customHeight="1" thickBot="1">
      <c r="A3" s="113"/>
      <c r="B3" s="113"/>
      <c r="C3" s="113"/>
      <c r="D3" s="113"/>
      <c r="E3" s="113"/>
      <c r="F3" s="113"/>
      <c r="G3" s="113"/>
      <c r="H3" s="113"/>
      <c r="K3" s="120" t="s">
        <v>1</v>
      </c>
      <c r="L3" s="121"/>
      <c r="M3" s="122" t="s">
        <v>233</v>
      </c>
      <c r="N3" s="123"/>
      <c r="O3" s="100" t="s">
        <v>203</v>
      </c>
      <c r="P3" s="124" t="s">
        <v>234</v>
      </c>
      <c r="Q3" s="125"/>
      <c r="R3" s="103"/>
    </row>
    <row r="4" spans="1:22" ht="12" customHeight="1" thickBot="1">
      <c r="R4" s="102"/>
    </row>
    <row r="5" spans="1:22" s="4" customFormat="1" ht="32.25" customHeight="1">
      <c r="A5" s="133" t="s">
        <v>2</v>
      </c>
      <c r="B5" s="134"/>
      <c r="C5" s="134"/>
      <c r="D5" s="135"/>
      <c r="E5" s="136" t="s">
        <v>3</v>
      </c>
      <c r="F5" s="136" t="s">
        <v>4</v>
      </c>
      <c r="G5" s="138" t="s">
        <v>5</v>
      </c>
      <c r="H5" s="138"/>
      <c r="I5" s="140" t="s">
        <v>6</v>
      </c>
      <c r="J5" s="141"/>
      <c r="K5" s="126" t="s">
        <v>7</v>
      </c>
      <c r="L5" s="126" t="s">
        <v>8</v>
      </c>
      <c r="M5" s="126" t="s">
        <v>9</v>
      </c>
      <c r="N5" s="129" t="s">
        <v>10</v>
      </c>
      <c r="O5" s="126" t="s">
        <v>11</v>
      </c>
      <c r="P5" s="126" t="s">
        <v>12</v>
      </c>
      <c r="Q5" s="131" t="s">
        <v>202</v>
      </c>
      <c r="R5" s="201" t="s">
        <v>58</v>
      </c>
    </row>
    <row r="6" spans="1:22" s="4" customFormat="1" ht="30.75" customHeight="1">
      <c r="A6" s="77" t="s">
        <v>13</v>
      </c>
      <c r="B6" s="78" t="s">
        <v>132</v>
      </c>
      <c r="C6" s="80" t="s">
        <v>14</v>
      </c>
      <c r="D6" s="79" t="s">
        <v>15</v>
      </c>
      <c r="E6" s="137"/>
      <c r="F6" s="137"/>
      <c r="G6" s="139"/>
      <c r="H6" s="139"/>
      <c r="I6" s="142"/>
      <c r="J6" s="143"/>
      <c r="K6" s="127"/>
      <c r="L6" s="127"/>
      <c r="M6" s="128"/>
      <c r="N6" s="130"/>
      <c r="O6" s="127"/>
      <c r="P6" s="127"/>
      <c r="Q6" s="132"/>
      <c r="R6" s="202"/>
    </row>
    <row r="7" spans="1:22" ht="26.1" customHeight="1">
      <c r="A7" s="151" t="s">
        <v>16</v>
      </c>
      <c r="B7" s="128">
        <v>450</v>
      </c>
      <c r="C7" s="153" t="s">
        <v>48</v>
      </c>
      <c r="D7" s="153" t="s">
        <v>156</v>
      </c>
      <c r="E7" s="153" t="s">
        <v>139</v>
      </c>
      <c r="F7" s="154" t="s">
        <v>17</v>
      </c>
      <c r="G7" s="146" t="s">
        <v>18</v>
      </c>
      <c r="H7" s="146"/>
      <c r="I7" s="144" t="s">
        <v>19</v>
      </c>
      <c r="J7" s="81">
        <v>7.89</v>
      </c>
      <c r="K7" s="19">
        <f>'EXEL 1TR2'!G7</f>
        <v>7.6379999999999999</v>
      </c>
      <c r="L7" s="19">
        <f>IF(AND(K7=""),"",(K7-J7))</f>
        <v>-0.25199999999999978</v>
      </c>
      <c r="M7" s="54"/>
      <c r="N7" s="55"/>
      <c r="O7" s="55"/>
      <c r="P7" s="55"/>
      <c r="Q7" s="92" t="str">
        <f>IF(OR(K7=""),"",IF(AND(L7&gt;=-0.3,L7&lt;=0.3),"○","×"))</f>
        <v>○</v>
      </c>
      <c r="R7" s="5"/>
    </row>
    <row r="8" spans="1:22" ht="26.1" customHeight="1">
      <c r="A8" s="151"/>
      <c r="B8" s="146"/>
      <c r="C8" s="128"/>
      <c r="D8" s="128"/>
      <c r="E8" s="128"/>
      <c r="F8" s="127"/>
      <c r="G8" s="146" t="s">
        <v>20</v>
      </c>
      <c r="H8" s="146"/>
      <c r="I8" s="145"/>
      <c r="J8" s="16">
        <v>7.85</v>
      </c>
      <c r="K8" s="19">
        <f>'EXEL 1TR2'!G11</f>
        <v>7.8449999999999998</v>
      </c>
      <c r="L8" s="19">
        <f>IF(AND(K8=""),"",(K8-J8))</f>
        <v>-4.9999999999998934E-3</v>
      </c>
      <c r="M8" s="54"/>
      <c r="N8" s="55"/>
      <c r="O8" s="55"/>
      <c r="P8" s="55"/>
      <c r="Q8" s="92" t="str">
        <f>IF(OR(K8=""),"",IF(AND(L8&gt;=-0.3,L8&lt;=0.3),"○","×"))</f>
        <v>○</v>
      </c>
      <c r="R8" s="5"/>
    </row>
    <row r="9" spans="1:22" ht="26.1" customHeight="1">
      <c r="A9" s="151"/>
      <c r="B9" s="146" t="s">
        <v>133</v>
      </c>
      <c r="C9" s="147" t="s">
        <v>49</v>
      </c>
      <c r="D9" s="12" t="s">
        <v>156</v>
      </c>
      <c r="E9" s="12" t="s">
        <v>140</v>
      </c>
      <c r="F9" s="13" t="s">
        <v>17</v>
      </c>
      <c r="G9" s="146" t="s">
        <v>21</v>
      </c>
      <c r="H9" s="146"/>
      <c r="I9" s="148" t="s">
        <v>19</v>
      </c>
      <c r="J9" s="16">
        <v>26</v>
      </c>
      <c r="K9" s="19">
        <f>'EXEL 1TR2'!G23</f>
        <v>25.963999999999999</v>
      </c>
      <c r="L9" s="19">
        <f>IF(AND(K9=""),"",(K9-J9))</f>
        <v>-3.6000000000001364E-2</v>
      </c>
      <c r="M9" s="54"/>
      <c r="N9" s="55"/>
      <c r="O9" s="55"/>
      <c r="P9" s="55"/>
      <c r="Q9" s="92" t="str">
        <f>IF(OR(K9=""),"",IF(AND(L9&gt;=-0.3,L9&lt;=0.3),"○","×"))</f>
        <v>○</v>
      </c>
      <c r="R9" s="5"/>
    </row>
    <row r="10" spans="1:22" ht="26.1" customHeight="1">
      <c r="A10" s="151"/>
      <c r="B10" s="146"/>
      <c r="C10" s="128"/>
      <c r="D10" s="12" t="s">
        <v>157</v>
      </c>
      <c r="E10" s="14" t="s">
        <v>192</v>
      </c>
      <c r="F10" s="13" t="s">
        <v>22</v>
      </c>
      <c r="G10" s="149" t="s">
        <v>23</v>
      </c>
      <c r="H10" s="150"/>
      <c r="I10" s="145"/>
      <c r="J10" s="16">
        <v>2</v>
      </c>
      <c r="K10" s="19">
        <f>'EXEL 1TR2'!G27</f>
        <v>1.994</v>
      </c>
      <c r="L10" s="19">
        <f>IF(AND(K10=""),"",(K10-J10))</f>
        <v>-6.0000000000000053E-3</v>
      </c>
      <c r="M10" s="56"/>
      <c r="N10" s="57"/>
      <c r="O10" s="57"/>
      <c r="P10" s="57"/>
      <c r="Q10" s="92" t="str">
        <f>IF(OR(K10=""),"",IF(AND(L10&gt;=-0.25,L10&lt;=0.25),"○","×"))</f>
        <v>○</v>
      </c>
      <c r="R10" s="5"/>
    </row>
    <row r="11" spans="1:22" ht="26.1" customHeight="1">
      <c r="A11" s="151"/>
      <c r="B11" s="146">
        <v>570</v>
      </c>
      <c r="C11" s="147" t="s">
        <v>50</v>
      </c>
      <c r="D11" s="147" t="s">
        <v>164</v>
      </c>
      <c r="E11" s="147" t="s">
        <v>158</v>
      </c>
      <c r="F11" s="146" t="s">
        <v>24</v>
      </c>
      <c r="G11" s="146" t="s">
        <v>21</v>
      </c>
      <c r="H11" s="146"/>
      <c r="I11" s="68" t="s">
        <v>25</v>
      </c>
      <c r="J11" s="81">
        <v>38</v>
      </c>
      <c r="K11" s="19">
        <f>'EXEL 1TR2'!G32</f>
        <v>38.005000000000003</v>
      </c>
      <c r="L11" s="19">
        <f t="shared" ref="L11:L58" si="0">IF(AND(K11=""),"",(K11-J11))</f>
        <v>5.000000000002558E-3</v>
      </c>
      <c r="M11" s="155">
        <f>IF(OR(K11="",K12=""),"",(SQRT(L11*L11+L12*L12))*2)</f>
        <v>0.13038404810404883</v>
      </c>
      <c r="N11" s="157">
        <f>'EXEL 1TR2'!H30</f>
        <v>8.7439999999999998</v>
      </c>
      <c r="O11" s="23">
        <v>8.9819999999999993</v>
      </c>
      <c r="P11" s="159">
        <f>IF(N11="","",N11-O12+0.5)</f>
        <v>0.59699999999999953</v>
      </c>
      <c r="Q11" s="161" t="str">
        <f>IF(OR(K11="",K12=""),"",IF(M11&lt;=0.5,"○",IF(N11="","",IF(M11&lt;=P11,"○※","×"))))</f>
        <v>○</v>
      </c>
      <c r="R11" s="203"/>
      <c r="U11" s="5"/>
    </row>
    <row r="12" spans="1:22" ht="26.1" customHeight="1">
      <c r="A12" s="151"/>
      <c r="B12" s="146"/>
      <c r="C12" s="153"/>
      <c r="D12" s="128"/>
      <c r="E12" s="128"/>
      <c r="F12" s="146"/>
      <c r="G12" s="146"/>
      <c r="H12" s="146"/>
      <c r="I12" s="67" t="s">
        <v>26</v>
      </c>
      <c r="J12" s="16">
        <v>130</v>
      </c>
      <c r="K12" s="19">
        <f>'EXEL 1TR2'!G31</f>
        <v>129.935</v>
      </c>
      <c r="L12" s="19">
        <f t="shared" si="0"/>
        <v>-6.4999999999997726E-2</v>
      </c>
      <c r="M12" s="156"/>
      <c r="N12" s="158"/>
      <c r="O12" s="17">
        <v>8.6470000000000002</v>
      </c>
      <c r="P12" s="160"/>
      <c r="Q12" s="162"/>
      <c r="R12" s="203"/>
    </row>
    <row r="13" spans="1:22" ht="26.1" customHeight="1">
      <c r="A13" s="151"/>
      <c r="B13" s="146"/>
      <c r="C13" s="153"/>
      <c r="D13" s="147" t="s">
        <v>159</v>
      </c>
      <c r="E13" s="147" t="s">
        <v>160</v>
      </c>
      <c r="F13" s="146"/>
      <c r="G13" s="146" t="s">
        <v>23</v>
      </c>
      <c r="H13" s="146"/>
      <c r="I13" s="68" t="s">
        <v>25</v>
      </c>
      <c r="J13" s="81">
        <v>241.5</v>
      </c>
      <c r="K13" s="19">
        <f>'EXEL 1TR2'!G36</f>
        <v>241.53100000000001</v>
      </c>
      <c r="L13" s="19">
        <f t="shared" si="0"/>
        <v>3.1000000000005912E-2</v>
      </c>
      <c r="M13" s="155">
        <f>IF(OR(K13="",K14=""),"",(SQRT(L13*L13+L14*L14))*2)</f>
        <v>0.1790754031127704</v>
      </c>
      <c r="N13" s="155">
        <f>'EXEL 1TR2'!H34</f>
        <v>8.7579999999999991</v>
      </c>
      <c r="O13" s="28">
        <v>8.9819999999999993</v>
      </c>
      <c r="P13" s="155">
        <f>IF(N13="","",N13-O14+0.5)</f>
        <v>0.61099999999999888</v>
      </c>
      <c r="Q13" s="161" t="str">
        <f t="shared" ref="Q13" si="1">IF(OR(K13="",K14=""),"",IF(M13&lt;=0.5,"○",IF(N13="","",IF(M13&lt;=P13,"○※","×"))))</f>
        <v>○</v>
      </c>
      <c r="R13" s="203"/>
    </row>
    <row r="14" spans="1:22" ht="26.1" customHeight="1">
      <c r="A14" s="151"/>
      <c r="B14" s="146"/>
      <c r="C14" s="153"/>
      <c r="D14" s="128"/>
      <c r="E14" s="128"/>
      <c r="F14" s="146"/>
      <c r="G14" s="146"/>
      <c r="H14" s="146"/>
      <c r="I14" s="67" t="s">
        <v>26</v>
      </c>
      <c r="J14" s="16">
        <v>10</v>
      </c>
      <c r="K14" s="19">
        <f>'EXEL 1TR2'!G35</f>
        <v>10.084</v>
      </c>
      <c r="L14" s="19">
        <f t="shared" si="0"/>
        <v>8.3999999999999631E-2</v>
      </c>
      <c r="M14" s="156"/>
      <c r="N14" s="156"/>
      <c r="O14" s="17">
        <v>8.6470000000000002</v>
      </c>
      <c r="P14" s="156"/>
      <c r="Q14" s="162"/>
      <c r="R14" s="203"/>
      <c r="U14" s="189"/>
    </row>
    <row r="15" spans="1:22" ht="26.1" customHeight="1">
      <c r="A15" s="151"/>
      <c r="B15" s="146" t="s">
        <v>134</v>
      </c>
      <c r="C15" s="147" t="s">
        <v>51</v>
      </c>
      <c r="D15" s="147" t="s">
        <v>161</v>
      </c>
      <c r="E15" s="147" t="s">
        <v>162</v>
      </c>
      <c r="F15" s="147" t="s">
        <v>24</v>
      </c>
      <c r="G15" s="146" t="s">
        <v>18</v>
      </c>
      <c r="H15" s="146"/>
      <c r="I15" s="68" t="s">
        <v>25</v>
      </c>
      <c r="J15" s="81">
        <v>29</v>
      </c>
      <c r="K15" s="19">
        <f>'EXEL 1TR2'!G16</f>
        <v>29.09</v>
      </c>
      <c r="L15" s="19">
        <f t="shared" si="0"/>
        <v>8.9999999999999858E-2</v>
      </c>
      <c r="M15" s="155">
        <f>IF(OR(K15="",K16=""),"",(SQRT(L15*L15+L16*L16))*2)</f>
        <v>0.3758989225842484</v>
      </c>
      <c r="N15" s="155">
        <f>'EXEL 1TR2'!H14</f>
        <v>8.8369999999999997</v>
      </c>
      <c r="O15" s="23">
        <v>8.9819999999999993</v>
      </c>
      <c r="P15" s="155">
        <f>IF(N15="","",N15-O16+0.5)</f>
        <v>0.6899999999999995</v>
      </c>
      <c r="Q15" s="161" t="str">
        <f t="shared" ref="Q15" si="2">IF(OR(K15="",K16=""),"",IF(M15&lt;=0.5,"○",IF(N15="","",IF(M15&lt;=P15,"○※","×"))))</f>
        <v>○</v>
      </c>
      <c r="R15" s="203"/>
      <c r="T15" s="189"/>
      <c r="U15" s="189"/>
      <c r="V15" s="71"/>
    </row>
    <row r="16" spans="1:22" ht="26.1" customHeight="1">
      <c r="A16" s="151"/>
      <c r="B16" s="146"/>
      <c r="C16" s="153"/>
      <c r="D16" s="153"/>
      <c r="E16" s="153"/>
      <c r="F16" s="153"/>
      <c r="G16" s="146"/>
      <c r="H16" s="146"/>
      <c r="I16" s="67" t="s">
        <v>26</v>
      </c>
      <c r="J16" s="16">
        <v>12.7</v>
      </c>
      <c r="K16" s="19">
        <f>'EXEL 1TR2'!G15</f>
        <v>12.535</v>
      </c>
      <c r="L16" s="19">
        <f t="shared" si="0"/>
        <v>-0.16499999999999915</v>
      </c>
      <c r="M16" s="156"/>
      <c r="N16" s="156"/>
      <c r="O16" s="17">
        <v>8.6470000000000002</v>
      </c>
      <c r="P16" s="156"/>
      <c r="Q16" s="162"/>
      <c r="R16" s="203"/>
      <c r="T16" s="189"/>
      <c r="U16" s="189"/>
      <c r="V16" s="71"/>
    </row>
    <row r="17" spans="1:22" ht="26.1" customHeight="1">
      <c r="A17" s="151"/>
      <c r="B17" s="146"/>
      <c r="C17" s="153"/>
      <c r="D17" s="153"/>
      <c r="E17" s="153"/>
      <c r="F17" s="153"/>
      <c r="G17" s="146" t="s">
        <v>20</v>
      </c>
      <c r="H17" s="146"/>
      <c r="I17" s="68" t="s">
        <v>25</v>
      </c>
      <c r="J17" s="81">
        <v>38</v>
      </c>
      <c r="K17" s="19">
        <f>'EXEL 1TR2'!G20</f>
        <v>38.026000000000003</v>
      </c>
      <c r="L17" s="19">
        <f t="shared" si="0"/>
        <v>2.6000000000003354E-2</v>
      </c>
      <c r="M17" s="155">
        <f>IF(OR(K17="",K18=""),"",(SQRT(L17*L17+L18*L18))*2)</f>
        <v>0.41923740291152228</v>
      </c>
      <c r="N17" s="155">
        <f>'EXEL 1TR2'!H18</f>
        <v>8.8949999999999996</v>
      </c>
      <c r="O17" s="23">
        <v>8.9819999999999993</v>
      </c>
      <c r="P17" s="155">
        <f>IF(N17="","",N17-O18+0.5)</f>
        <v>0.74799999999999933</v>
      </c>
      <c r="Q17" s="161" t="str">
        <f t="shared" ref="Q17" si="3">IF(OR(K17="",K18=""),"",IF(M17&lt;=0.5,"○",IF(N17="","",IF(M17&lt;=P17,"○※","×"))))</f>
        <v>○</v>
      </c>
      <c r="R17" s="203"/>
      <c r="T17" s="189"/>
      <c r="U17" s="189"/>
      <c r="V17" s="71"/>
    </row>
    <row r="18" spans="1:22" ht="26.1" customHeight="1" thickBot="1">
      <c r="A18" s="152"/>
      <c r="B18" s="163"/>
      <c r="C18" s="165"/>
      <c r="D18" s="165"/>
      <c r="E18" s="165"/>
      <c r="F18" s="165"/>
      <c r="G18" s="163"/>
      <c r="H18" s="163"/>
      <c r="I18" s="69" t="s">
        <v>26</v>
      </c>
      <c r="J18" s="82">
        <v>21.7</v>
      </c>
      <c r="K18" s="25">
        <f>'EXEL 1TR2'!G19</f>
        <v>21.492000000000001</v>
      </c>
      <c r="L18" s="25">
        <f t="shared" si="0"/>
        <v>-0.20799999999999841</v>
      </c>
      <c r="M18" s="164"/>
      <c r="N18" s="164"/>
      <c r="O18" s="17">
        <v>8.6470000000000002</v>
      </c>
      <c r="P18" s="156"/>
      <c r="Q18" s="162"/>
      <c r="R18" s="204"/>
      <c r="T18" s="189"/>
      <c r="U18" s="189"/>
      <c r="V18" s="189"/>
    </row>
    <row r="19" spans="1:22" ht="26.1" customHeight="1">
      <c r="A19" s="166" t="s">
        <v>27</v>
      </c>
      <c r="B19" s="126">
        <v>140</v>
      </c>
      <c r="C19" s="126" t="s">
        <v>52</v>
      </c>
      <c r="D19" s="126" t="s">
        <v>141</v>
      </c>
      <c r="E19" s="15" t="s">
        <v>193</v>
      </c>
      <c r="F19" s="15" t="s">
        <v>28</v>
      </c>
      <c r="G19" s="167">
        <v>1</v>
      </c>
      <c r="H19" s="168"/>
      <c r="I19" s="70" t="s">
        <v>19</v>
      </c>
      <c r="J19" s="83">
        <v>210</v>
      </c>
      <c r="K19" s="27">
        <f>'EXEL 1TR1'!G41</f>
        <v>210.07</v>
      </c>
      <c r="L19" s="27">
        <f t="shared" si="0"/>
        <v>6.9999999999993179E-2</v>
      </c>
      <c r="M19" s="61"/>
      <c r="N19" s="60"/>
      <c r="O19" s="60"/>
      <c r="P19" s="60"/>
      <c r="Q19" s="95" t="str">
        <f>IF(OR(K19=""),"",IF(AND(L19&gt;=-0.5,L19&lt;=0.5),"○","×"))</f>
        <v>○</v>
      </c>
      <c r="R19" s="6"/>
      <c r="T19" s="189"/>
      <c r="U19" s="189"/>
      <c r="V19" s="189"/>
    </row>
    <row r="20" spans="1:22" ht="26.1" customHeight="1">
      <c r="A20" s="151"/>
      <c r="B20" s="128"/>
      <c r="C20" s="128"/>
      <c r="D20" s="128"/>
      <c r="E20" s="12" t="s">
        <v>165</v>
      </c>
      <c r="F20" s="12" t="s">
        <v>28</v>
      </c>
      <c r="G20" s="146">
        <v>2</v>
      </c>
      <c r="H20" s="146"/>
      <c r="I20" s="68" t="s">
        <v>19</v>
      </c>
      <c r="J20" s="81">
        <v>255.5</v>
      </c>
      <c r="K20" s="19">
        <f>'EXEL 1TR1'!G45</f>
        <v>255.29</v>
      </c>
      <c r="L20" s="19">
        <f t="shared" si="0"/>
        <v>-0.21000000000000796</v>
      </c>
      <c r="M20" s="54"/>
      <c r="N20" s="55"/>
      <c r="O20" s="55"/>
      <c r="P20" s="55"/>
      <c r="Q20" s="92" t="str">
        <f>IF(OR(K20=""),"",IF(AND(L20&gt;=-0.5,L20&lt;=0.5),"○","×"))</f>
        <v>○</v>
      </c>
      <c r="R20" s="5"/>
      <c r="T20" s="189"/>
      <c r="U20" s="189"/>
      <c r="V20" s="189"/>
    </row>
    <row r="21" spans="1:22" ht="26.1" customHeight="1">
      <c r="A21" s="151"/>
      <c r="B21" s="154" t="s">
        <v>136</v>
      </c>
      <c r="C21" s="147" t="s">
        <v>196</v>
      </c>
      <c r="D21" s="147" t="s">
        <v>197</v>
      </c>
      <c r="E21" s="12" t="s">
        <v>194</v>
      </c>
      <c r="F21" s="147" t="s">
        <v>29</v>
      </c>
      <c r="G21" s="146">
        <v>3</v>
      </c>
      <c r="H21" s="146"/>
      <c r="I21" s="68" t="s">
        <v>19</v>
      </c>
      <c r="J21" s="81">
        <v>264</v>
      </c>
      <c r="K21" s="19">
        <f>'EXEL 1TR1'!G50</f>
        <v>264.08499999999998</v>
      </c>
      <c r="L21" s="19">
        <f t="shared" si="0"/>
        <v>8.4999999999979536E-2</v>
      </c>
      <c r="M21" s="54"/>
      <c r="N21" s="55"/>
      <c r="O21" s="55"/>
      <c r="P21" s="55"/>
      <c r="Q21" s="92" t="str">
        <f>IF(OR(K21=""),"",IF(AND(L21&gt;=-0.1,L21&lt;=0.1),"○","×"))</f>
        <v>○</v>
      </c>
      <c r="R21" s="5"/>
      <c r="T21" s="189"/>
      <c r="U21" s="189"/>
      <c r="V21" s="189"/>
    </row>
    <row r="22" spans="1:22" ht="26.1" customHeight="1">
      <c r="A22" s="151"/>
      <c r="B22" s="191"/>
      <c r="C22" s="128"/>
      <c r="D22" s="128"/>
      <c r="E22" s="12" t="s">
        <v>195</v>
      </c>
      <c r="F22" s="128"/>
      <c r="G22" s="146">
        <v>4</v>
      </c>
      <c r="H22" s="146"/>
      <c r="I22" s="68" t="s">
        <v>19</v>
      </c>
      <c r="J22" s="84">
        <v>264</v>
      </c>
      <c r="K22" s="19">
        <f>'EXEL 1TR1'!G53</f>
        <v>264.08699999999999</v>
      </c>
      <c r="L22" s="19">
        <f t="shared" si="0"/>
        <v>8.6999999999989086E-2</v>
      </c>
      <c r="M22" s="54"/>
      <c r="N22" s="55"/>
      <c r="O22" s="55"/>
      <c r="P22" s="55"/>
      <c r="Q22" s="92" t="str">
        <f>IF(OR(K22=""),"",IF(AND(L22&gt;=-0.1,L22&lt;=0.1),"○","×"))</f>
        <v>○</v>
      </c>
      <c r="R22" s="5"/>
      <c r="T22" s="189"/>
      <c r="U22" s="189"/>
      <c r="V22" s="189"/>
    </row>
    <row r="23" spans="1:22" ht="26.1" customHeight="1">
      <c r="A23" s="151"/>
      <c r="B23" s="191" t="s">
        <v>137</v>
      </c>
      <c r="C23" s="147" t="s">
        <v>53</v>
      </c>
      <c r="D23" s="147" t="s">
        <v>169</v>
      </c>
      <c r="E23" s="147" t="s">
        <v>168</v>
      </c>
      <c r="F23" s="147" t="s">
        <v>24</v>
      </c>
      <c r="G23" s="146">
        <v>1</v>
      </c>
      <c r="H23" s="146"/>
      <c r="I23" s="68" t="s">
        <v>25</v>
      </c>
      <c r="J23" s="84">
        <v>22</v>
      </c>
      <c r="K23" s="19">
        <f>'EXEL 1TR1'!G58</f>
        <v>21.908000000000001</v>
      </c>
      <c r="L23" s="19">
        <f t="shared" si="0"/>
        <v>-9.1999999999998749E-2</v>
      </c>
      <c r="M23" s="178">
        <f>IF(OR(K23="",K24=""),"",(SQRT(L23*L23+L24*L24))*2)</f>
        <v>0.18873261509342151</v>
      </c>
      <c r="N23" s="155">
        <f>'EXEL 1TR1'!H56</f>
        <v>8.7739999999999991</v>
      </c>
      <c r="O23" s="23">
        <v>8.9819999999999993</v>
      </c>
      <c r="P23" s="155">
        <f>IF(N23="","",N23-O24+0.5)</f>
        <v>0.62699999999999889</v>
      </c>
      <c r="Q23" s="161" t="str">
        <f>IF(OR(K23="",K24=""),"",IF(M23&lt;=0.5,"○",IF(N23="","",IF(M23&lt;=P23,"○※","×"))))</f>
        <v>○</v>
      </c>
      <c r="R23" s="203"/>
      <c r="T23" s="189"/>
      <c r="U23" s="189"/>
      <c r="V23" s="189"/>
    </row>
    <row r="24" spans="1:22" ht="26.1" customHeight="1">
      <c r="A24" s="151"/>
      <c r="B24" s="191"/>
      <c r="C24" s="153"/>
      <c r="D24" s="128"/>
      <c r="E24" s="128"/>
      <c r="F24" s="128"/>
      <c r="G24" s="146"/>
      <c r="H24" s="146"/>
      <c r="I24" s="67" t="s">
        <v>26</v>
      </c>
      <c r="J24" s="79">
        <v>261.5</v>
      </c>
      <c r="K24" s="19">
        <f>'EXEL 1TR1'!G57</f>
        <v>261.52100000000002</v>
      </c>
      <c r="L24" s="19">
        <f t="shared" si="0"/>
        <v>2.1000000000015007E-2</v>
      </c>
      <c r="M24" s="178"/>
      <c r="N24" s="156"/>
      <c r="O24" s="17">
        <v>8.6470000000000002</v>
      </c>
      <c r="P24" s="156"/>
      <c r="Q24" s="162"/>
      <c r="R24" s="203"/>
      <c r="T24" s="189"/>
      <c r="U24" s="189"/>
      <c r="V24" s="189"/>
    </row>
    <row r="25" spans="1:22" ht="26.1" customHeight="1">
      <c r="A25" s="151"/>
      <c r="B25" s="191"/>
      <c r="C25" s="153"/>
      <c r="D25" s="147" t="s">
        <v>170</v>
      </c>
      <c r="E25" s="147" t="s">
        <v>175</v>
      </c>
      <c r="F25" s="147" t="s">
        <v>24</v>
      </c>
      <c r="G25" s="146">
        <v>2</v>
      </c>
      <c r="H25" s="146"/>
      <c r="I25" s="68" t="s">
        <v>25</v>
      </c>
      <c r="J25" s="84">
        <v>8</v>
      </c>
      <c r="K25" s="19">
        <f>'EXEL 1TR1'!G62</f>
        <v>8.0589999999999993</v>
      </c>
      <c r="L25" s="19">
        <f t="shared" si="0"/>
        <v>5.8999999999999275E-2</v>
      </c>
      <c r="M25" s="178">
        <f>IF(OR(K25="",K26=""),"",(SQRT(L25*L25+L26*L26))*2)</f>
        <v>0.1245953450173808</v>
      </c>
      <c r="N25" s="155">
        <f>'EXEL 1TR1'!H60</f>
        <v>8.8160000000000007</v>
      </c>
      <c r="O25" s="23">
        <v>8.9819999999999993</v>
      </c>
      <c r="P25" s="155">
        <f>IF(N25="","",N25-O26+0.5)</f>
        <v>0.66900000000000048</v>
      </c>
      <c r="Q25" s="161" t="str">
        <f t="shared" ref="Q25" si="4">IF(OR(K25="",K26=""),"",IF(M25&lt;=0.5,"○",IF(N25="","",IF(M25&lt;=P25,"○※","×"))))</f>
        <v>○</v>
      </c>
      <c r="R25" s="203"/>
      <c r="T25" s="189"/>
      <c r="U25" s="189"/>
      <c r="V25" s="189"/>
    </row>
    <row r="26" spans="1:22" ht="26.1" customHeight="1">
      <c r="A26" s="151"/>
      <c r="B26" s="191"/>
      <c r="C26" s="153"/>
      <c r="D26" s="128"/>
      <c r="E26" s="128"/>
      <c r="F26" s="128"/>
      <c r="G26" s="146"/>
      <c r="H26" s="146"/>
      <c r="I26" s="67" t="s">
        <v>26</v>
      </c>
      <c r="J26" s="79">
        <v>58</v>
      </c>
      <c r="K26" s="19">
        <f>'EXEL 1TR1'!G61</f>
        <v>58.02</v>
      </c>
      <c r="L26" s="19">
        <f t="shared" si="0"/>
        <v>2.0000000000003126E-2</v>
      </c>
      <c r="M26" s="178"/>
      <c r="N26" s="156"/>
      <c r="O26" s="17">
        <v>8.6470000000000002</v>
      </c>
      <c r="P26" s="156"/>
      <c r="Q26" s="162"/>
      <c r="R26" s="203"/>
      <c r="T26" s="189"/>
      <c r="U26" s="189"/>
      <c r="V26" s="189"/>
    </row>
    <row r="27" spans="1:22" ht="26.1" customHeight="1">
      <c r="A27" s="151"/>
      <c r="B27" s="191"/>
      <c r="C27" s="153"/>
      <c r="D27" s="175" t="s">
        <v>198</v>
      </c>
      <c r="E27" s="147" t="s">
        <v>199</v>
      </c>
      <c r="F27" s="147" t="s">
        <v>24</v>
      </c>
      <c r="G27" s="146">
        <v>5</v>
      </c>
      <c r="H27" s="146"/>
      <c r="I27" s="68" t="s">
        <v>25</v>
      </c>
      <c r="J27" s="85">
        <v>279.5</v>
      </c>
      <c r="K27" s="17">
        <f>'EXEL 1TR1'!G66</f>
        <v>279.40100000000001</v>
      </c>
      <c r="L27" s="17">
        <f t="shared" si="0"/>
        <v>-9.8999999999989541E-2</v>
      </c>
      <c r="M27" s="156">
        <f>IF(OR(K27="",K28=""),"",(SQRT(L27*L27+L28*L28))*2)</f>
        <v>0.21355093069333939</v>
      </c>
      <c r="N27" s="155">
        <f>'EXEL 1TR1'!H64</f>
        <v>8.7370000000000001</v>
      </c>
      <c r="O27" s="23">
        <v>8.9819999999999993</v>
      </c>
      <c r="P27" s="155">
        <f>IF(N27="","",N27-O28+0.5)</f>
        <v>0.58999999999999986</v>
      </c>
      <c r="Q27" s="161" t="str">
        <f t="shared" ref="Q27" si="5">IF(OR(K27="",K28=""),"",IF(M27&lt;=0.5,"○",IF(N27="","",IF(M27&lt;=P27,"○※","×"))))</f>
        <v>○</v>
      </c>
      <c r="R27" s="203"/>
      <c r="T27" s="46"/>
      <c r="U27" s="189"/>
      <c r="V27" s="189"/>
    </row>
    <row r="28" spans="1:22" ht="26.1" customHeight="1">
      <c r="A28" s="151"/>
      <c r="B28" s="191"/>
      <c r="C28" s="153"/>
      <c r="D28" s="176"/>
      <c r="E28" s="128"/>
      <c r="F28" s="153"/>
      <c r="G28" s="146"/>
      <c r="H28" s="146"/>
      <c r="I28" s="67" t="s">
        <v>26</v>
      </c>
      <c r="J28" s="85">
        <v>10</v>
      </c>
      <c r="K28" s="19">
        <f>'EXEL 1TR1'!G65</f>
        <v>9.9600000000000009</v>
      </c>
      <c r="L28" s="19">
        <f t="shared" si="0"/>
        <v>-3.9999999999999147E-2</v>
      </c>
      <c r="M28" s="178"/>
      <c r="N28" s="156"/>
      <c r="O28" s="17">
        <v>8.6470000000000002</v>
      </c>
      <c r="P28" s="156"/>
      <c r="Q28" s="162"/>
      <c r="R28" s="203"/>
      <c r="T28" s="75"/>
      <c r="U28" s="189"/>
      <c r="V28" s="189"/>
    </row>
    <row r="29" spans="1:22" ht="26.1" customHeight="1">
      <c r="A29" s="151"/>
      <c r="B29" s="191"/>
      <c r="C29" s="153"/>
      <c r="D29" s="176"/>
      <c r="E29" s="147" t="s">
        <v>200</v>
      </c>
      <c r="F29" s="153"/>
      <c r="G29" s="185">
        <v>6</v>
      </c>
      <c r="H29" s="182"/>
      <c r="I29" s="68" t="s">
        <v>25</v>
      </c>
      <c r="J29" s="85">
        <v>329.5</v>
      </c>
      <c r="K29" s="19">
        <f>'EXEL 1TR1'!G70</f>
        <v>329.51799999999997</v>
      </c>
      <c r="L29" s="19">
        <f t="shared" si="0"/>
        <v>1.799999999997226E-2</v>
      </c>
      <c r="M29" s="178">
        <f>IF(OR(K29="",K30=""),"",(SQRT(L29*L29+L30*L30))*2)</f>
        <v>0.18552627846209685</v>
      </c>
      <c r="N29" s="155">
        <f>'EXEL 1TR1'!H68</f>
        <v>8.7970000000000006</v>
      </c>
      <c r="O29" s="23">
        <v>8.9819999999999993</v>
      </c>
      <c r="P29" s="155">
        <f>IF(N29="","",N29-O30+0.5)</f>
        <v>0.65000000000000036</v>
      </c>
      <c r="Q29" s="161" t="str">
        <f t="shared" ref="Q29" si="6">IF(OR(K29="",K30=""),"",IF(M29&lt;=0.5,"○",IF(N29="","",IF(M29&lt;=P29,"○※","×"))))</f>
        <v>○</v>
      </c>
      <c r="R29" s="203"/>
      <c r="T29" s="192"/>
      <c r="U29" s="189"/>
      <c r="V29" s="189"/>
    </row>
    <row r="30" spans="1:22" ht="26.1" customHeight="1" thickBot="1">
      <c r="A30" s="151"/>
      <c r="B30" s="205"/>
      <c r="C30" s="165"/>
      <c r="D30" s="177"/>
      <c r="E30" s="128"/>
      <c r="F30" s="165"/>
      <c r="G30" s="190"/>
      <c r="H30" s="183"/>
      <c r="I30" s="69" t="s">
        <v>26</v>
      </c>
      <c r="J30" s="86">
        <v>10</v>
      </c>
      <c r="K30" s="19">
        <f>'EXEL 1TR1'!G69</f>
        <v>10.090999999999999</v>
      </c>
      <c r="L30" s="19">
        <f t="shared" si="0"/>
        <v>9.0999999999999304E-2</v>
      </c>
      <c r="M30" s="155"/>
      <c r="N30" s="206"/>
      <c r="O30" s="17">
        <v>8.6470000000000002</v>
      </c>
      <c r="P30" s="206"/>
      <c r="Q30" s="207"/>
      <c r="R30" s="204"/>
      <c r="T30" s="192"/>
    </row>
    <row r="31" spans="1:22" ht="26.1" customHeight="1">
      <c r="A31" s="169" t="s">
        <v>30</v>
      </c>
      <c r="B31" s="153" t="s">
        <v>138</v>
      </c>
      <c r="C31" s="172" t="s">
        <v>54</v>
      </c>
      <c r="D31" s="172" t="s">
        <v>177</v>
      </c>
      <c r="E31" s="172" t="s">
        <v>142</v>
      </c>
      <c r="F31" s="172" t="s">
        <v>29</v>
      </c>
      <c r="G31" s="167" t="s">
        <v>148</v>
      </c>
      <c r="H31" s="168"/>
      <c r="I31" s="173" t="s">
        <v>25</v>
      </c>
      <c r="J31" s="87">
        <v>396.5</v>
      </c>
      <c r="K31" s="27">
        <f>'EXEL 1TR2'!G41</f>
        <v>396.47300000000001</v>
      </c>
      <c r="L31" s="29">
        <f t="shared" si="0"/>
        <v>-2.6999999999986812E-2</v>
      </c>
      <c r="M31" s="61"/>
      <c r="N31" s="61"/>
      <c r="O31" s="61"/>
      <c r="P31" s="61"/>
      <c r="Q31" s="95" t="str">
        <f>IF(OR(K31=""),"",IF(AND(L31&gt;=-0.1,L31&lt;=0.1),"○","×"))</f>
        <v>○</v>
      </c>
      <c r="R31" s="6"/>
      <c r="T31" s="192"/>
    </row>
    <row r="32" spans="1:22" ht="26.1" customHeight="1">
      <c r="A32" s="170"/>
      <c r="B32" s="153"/>
      <c r="C32" s="146"/>
      <c r="D32" s="146"/>
      <c r="E32" s="146"/>
      <c r="F32" s="146"/>
      <c r="G32" s="185" t="s">
        <v>149</v>
      </c>
      <c r="H32" s="182"/>
      <c r="I32" s="174"/>
      <c r="J32" s="84">
        <v>396.5</v>
      </c>
      <c r="K32" s="19">
        <f>'EXEL 1TR2'!G45</f>
        <v>396.471</v>
      </c>
      <c r="L32" s="30">
        <f t="shared" si="0"/>
        <v>-2.8999999999996362E-2</v>
      </c>
      <c r="M32" s="54"/>
      <c r="N32" s="54"/>
      <c r="O32" s="54"/>
      <c r="P32" s="54"/>
      <c r="Q32" s="92" t="str">
        <f>IF(OR(K32=""),"",IF(AND(L32&gt;=-0.1,L32&lt;=0.1),"○","×"))</f>
        <v>○</v>
      </c>
      <c r="R32" s="5"/>
      <c r="T32" s="192"/>
      <c r="U32" s="189"/>
      <c r="V32" s="189"/>
    </row>
    <row r="33" spans="1:23" ht="26.1" customHeight="1">
      <c r="A33" s="170"/>
      <c r="B33" s="153"/>
      <c r="C33" s="146"/>
      <c r="D33" s="146"/>
      <c r="E33" s="146"/>
      <c r="F33" s="146"/>
      <c r="G33" s="185" t="s">
        <v>150</v>
      </c>
      <c r="H33" s="182"/>
      <c r="I33" s="174"/>
      <c r="J33" s="84">
        <v>396.5</v>
      </c>
      <c r="K33" s="19">
        <f>'EXEL 1TR2'!G49</f>
        <v>396.47899999999998</v>
      </c>
      <c r="L33" s="30">
        <f t="shared" si="0"/>
        <v>-2.1000000000015007E-2</v>
      </c>
      <c r="M33" s="54"/>
      <c r="N33" s="54"/>
      <c r="O33" s="54"/>
      <c r="P33" s="54"/>
      <c r="Q33" s="92" t="str">
        <f>IF(OR(K33=""),"",IF(AND(L33&gt;=-0.1,L33&lt;=0.1),"○","×"))</f>
        <v>○</v>
      </c>
      <c r="R33" s="5"/>
      <c r="T33" s="192"/>
      <c r="U33" s="189"/>
      <c r="V33" s="189"/>
    </row>
    <row r="34" spans="1:23" ht="26.1" customHeight="1">
      <c r="A34" s="170"/>
      <c r="B34" s="153"/>
      <c r="C34" s="147"/>
      <c r="D34" s="147"/>
      <c r="E34" s="147"/>
      <c r="F34" s="147"/>
      <c r="G34" s="185" t="s">
        <v>151</v>
      </c>
      <c r="H34" s="182"/>
      <c r="I34" s="148"/>
      <c r="J34" s="88">
        <v>396.5</v>
      </c>
      <c r="K34" s="23">
        <f>'EXEL 1TR2'!G53</f>
        <v>396.47</v>
      </c>
      <c r="L34" s="31">
        <f t="shared" si="0"/>
        <v>-2.9999999999972715E-2</v>
      </c>
      <c r="M34" s="54"/>
      <c r="N34" s="54"/>
      <c r="O34" s="56"/>
      <c r="P34" s="54"/>
      <c r="Q34" s="92" t="str">
        <f>IF(OR(K34=""),"",IF(AND(L34&gt;=-0.1,L34&lt;=0.1),"○","×"))</f>
        <v>○</v>
      </c>
      <c r="R34" s="5"/>
      <c r="T34" s="192"/>
      <c r="U34" s="189"/>
      <c r="V34" s="189"/>
    </row>
    <row r="35" spans="1:23" ht="26.1" customHeight="1">
      <c r="A35" s="170"/>
      <c r="B35" s="153">
        <v>600</v>
      </c>
      <c r="C35" s="146" t="s">
        <v>55</v>
      </c>
      <c r="D35" s="146" t="s">
        <v>143</v>
      </c>
      <c r="E35" s="147" t="s">
        <v>178</v>
      </c>
      <c r="F35" s="146" t="s">
        <v>24</v>
      </c>
      <c r="G35" s="146">
        <v>1</v>
      </c>
      <c r="H35" s="146"/>
      <c r="I35" s="68" t="s">
        <v>19</v>
      </c>
      <c r="J35" s="79">
        <v>207.5</v>
      </c>
      <c r="K35" s="19">
        <f>'EXEL 1TR2'!G110</f>
        <v>207.506</v>
      </c>
      <c r="L35" s="30">
        <f t="shared" si="0"/>
        <v>6.0000000000002274E-3</v>
      </c>
      <c r="M35" s="178">
        <f>IF(OR(K35="",K36=""),"",(SQRT(L35*L35+L36*L36))*2)</f>
        <v>0.1285612694398916</v>
      </c>
      <c r="N35" s="193"/>
      <c r="O35" s="23">
        <v>10.981999999999999</v>
      </c>
      <c r="P35" s="194" t="str">
        <f>IF(OR(N35="-",N35=""),"",N35-O36+0.4)</f>
        <v/>
      </c>
      <c r="Q35" s="195" t="str">
        <f>IF(OR(K35="",K36=""),"",IF(M35&lt;=0.5,"○",IF(N35="","",IF(AND(P35&lt;&gt;"",M35&lt;=P35),"○※","×"))))</f>
        <v>○</v>
      </c>
      <c r="R35" s="203"/>
      <c r="T35" s="192"/>
      <c r="U35" s="189"/>
      <c r="V35" s="189"/>
      <c r="W35" s="189"/>
    </row>
    <row r="36" spans="1:23" ht="26.1" customHeight="1">
      <c r="A36" s="170"/>
      <c r="B36" s="153"/>
      <c r="C36" s="146"/>
      <c r="D36" s="146"/>
      <c r="E36" s="128"/>
      <c r="F36" s="146"/>
      <c r="G36" s="146"/>
      <c r="H36" s="146"/>
      <c r="I36" s="67" t="s">
        <v>26</v>
      </c>
      <c r="J36" s="79">
        <v>175</v>
      </c>
      <c r="K36" s="19">
        <f>'EXEL 1TR2'!G111</f>
        <v>175.06399999999999</v>
      </c>
      <c r="L36" s="30">
        <f t="shared" si="0"/>
        <v>6.3999999999992951E-2</v>
      </c>
      <c r="M36" s="178"/>
      <c r="N36" s="193"/>
      <c r="O36" s="28">
        <v>10.648</v>
      </c>
      <c r="P36" s="194"/>
      <c r="Q36" s="195"/>
      <c r="R36" s="203"/>
      <c r="T36" s="192"/>
      <c r="U36" s="189"/>
      <c r="V36" s="189"/>
      <c r="W36" s="189"/>
    </row>
    <row r="37" spans="1:23" ht="26.1" customHeight="1">
      <c r="A37" s="170"/>
      <c r="B37" s="153"/>
      <c r="C37" s="146"/>
      <c r="D37" s="146"/>
      <c r="E37" s="147" t="s">
        <v>179</v>
      </c>
      <c r="F37" s="146"/>
      <c r="G37" s="146">
        <v>2</v>
      </c>
      <c r="H37" s="146"/>
      <c r="I37" s="68" t="s">
        <v>19</v>
      </c>
      <c r="J37" s="79">
        <v>98</v>
      </c>
      <c r="K37" s="19">
        <f>'EXEL 1TR2'!G114</f>
        <v>97.911000000000001</v>
      </c>
      <c r="L37" s="30">
        <f t="shared" si="0"/>
        <v>-8.8999999999998636E-2</v>
      </c>
      <c r="M37" s="178">
        <f>IF(OR(K37="",K38=""),"",(SQRT(L37*L37+L38*L38))*2)</f>
        <v>0.19856485086741529</v>
      </c>
      <c r="N37" s="193"/>
      <c r="O37" s="23">
        <v>10.981999999999999</v>
      </c>
      <c r="P37" s="194" t="str">
        <f>IF(N37="","",N37-O38+0.4)</f>
        <v/>
      </c>
      <c r="Q37" s="195" t="str">
        <f t="shared" ref="Q37" si="7">IF(OR(K37="",K38=""),"",IF(M37&lt;=0.5,"○",IF(N37="","",IF(AND(P37&lt;&gt;"",M37&lt;=P37),"○※","×"))))</f>
        <v>○</v>
      </c>
      <c r="R37" s="203"/>
      <c r="T37" s="192"/>
      <c r="U37" s="189"/>
      <c r="V37" s="189"/>
      <c r="W37" s="189"/>
    </row>
    <row r="38" spans="1:23" ht="26.1" customHeight="1">
      <c r="A38" s="170"/>
      <c r="B38" s="153"/>
      <c r="C38" s="146"/>
      <c r="D38" s="146"/>
      <c r="E38" s="128"/>
      <c r="F38" s="146"/>
      <c r="G38" s="146"/>
      <c r="H38" s="146"/>
      <c r="I38" s="67" t="s">
        <v>26</v>
      </c>
      <c r="J38" s="79">
        <v>6</v>
      </c>
      <c r="K38" s="19">
        <f>'EXEL 1TR2'!G115</f>
        <v>6.0439999999999996</v>
      </c>
      <c r="L38" s="30">
        <f t="shared" si="0"/>
        <v>4.3999999999999595E-2</v>
      </c>
      <c r="M38" s="178"/>
      <c r="N38" s="193"/>
      <c r="O38" s="17">
        <v>10.648</v>
      </c>
      <c r="P38" s="194"/>
      <c r="Q38" s="195"/>
      <c r="R38" s="203"/>
      <c r="T38" s="192"/>
      <c r="U38" s="189"/>
      <c r="V38" s="189"/>
      <c r="W38" s="189"/>
    </row>
    <row r="39" spans="1:23" ht="26.1" customHeight="1">
      <c r="A39" s="170"/>
      <c r="B39" s="153"/>
      <c r="C39" s="146"/>
      <c r="D39" s="146"/>
      <c r="E39" s="147" t="s">
        <v>180</v>
      </c>
      <c r="F39" s="146"/>
      <c r="G39" s="146">
        <v>3</v>
      </c>
      <c r="H39" s="146"/>
      <c r="I39" s="68" t="s">
        <v>19</v>
      </c>
      <c r="J39" s="79">
        <v>21</v>
      </c>
      <c r="K39" s="19">
        <f>'EXEL 1TR2'!G118</f>
        <v>21.109000000000002</v>
      </c>
      <c r="L39" s="30">
        <f t="shared" si="0"/>
        <v>0.10900000000000176</v>
      </c>
      <c r="M39" s="178">
        <f>IF(OR(K39="",K40=""),"",(SQRT(L39*L39+L40*L40))*2)</f>
        <v>0.22063544592834938</v>
      </c>
      <c r="N39" s="193"/>
      <c r="O39" s="23">
        <v>10.981999999999999</v>
      </c>
      <c r="P39" s="194" t="str">
        <f>IF(N39="","",N39-O40+0.4)</f>
        <v/>
      </c>
      <c r="Q39" s="195" t="str">
        <f t="shared" ref="Q39" si="8">IF(OR(K39="",K40=""),"",IF(M39&lt;=0.5,"○",IF(N39="","",IF(AND(P39&lt;&gt;"",M39&lt;=P39),"○※","×"))))</f>
        <v>○</v>
      </c>
      <c r="R39" s="203"/>
      <c r="T39" s="192"/>
      <c r="U39" s="189"/>
      <c r="V39" s="189"/>
      <c r="W39" s="189"/>
    </row>
    <row r="40" spans="1:23" ht="26.1" customHeight="1">
      <c r="A40" s="170"/>
      <c r="B40" s="153"/>
      <c r="C40" s="146"/>
      <c r="D40" s="146"/>
      <c r="E40" s="128"/>
      <c r="F40" s="146"/>
      <c r="G40" s="146"/>
      <c r="H40" s="146"/>
      <c r="I40" s="67" t="s">
        <v>26</v>
      </c>
      <c r="J40" s="79">
        <v>6</v>
      </c>
      <c r="K40" s="19">
        <f>'EXEL 1TR2'!G119</f>
        <v>6.0170000000000003</v>
      </c>
      <c r="L40" s="30">
        <f t="shared" si="0"/>
        <v>1.7000000000000348E-2</v>
      </c>
      <c r="M40" s="178"/>
      <c r="N40" s="193"/>
      <c r="O40" s="17">
        <v>10.648</v>
      </c>
      <c r="P40" s="194"/>
      <c r="Q40" s="195"/>
      <c r="R40" s="203"/>
      <c r="T40" s="192"/>
      <c r="U40" s="189"/>
      <c r="V40" s="189"/>
      <c r="W40" s="189"/>
    </row>
    <row r="41" spans="1:23" ht="26.1" customHeight="1">
      <c r="A41" s="170"/>
      <c r="B41" s="153"/>
      <c r="C41" s="146"/>
      <c r="D41" s="146"/>
      <c r="E41" s="147" t="s">
        <v>181</v>
      </c>
      <c r="F41" s="146"/>
      <c r="G41" s="146">
        <v>4</v>
      </c>
      <c r="H41" s="146"/>
      <c r="I41" s="68" t="s">
        <v>19</v>
      </c>
      <c r="J41" s="79">
        <v>128</v>
      </c>
      <c r="K41" s="19">
        <f>'EXEL 1TR2'!G122</f>
        <v>128.12200000000001</v>
      </c>
      <c r="L41" s="30">
        <f t="shared" si="0"/>
        <v>0.1220000000000141</v>
      </c>
      <c r="M41" s="178">
        <f>IF(OR(K41="",K42=""),"",(SQRT(L41*L41+L42*L42))*2)</f>
        <v>0.24403278468274281</v>
      </c>
      <c r="N41" s="193"/>
      <c r="O41" s="28">
        <v>10.981999999999999</v>
      </c>
      <c r="P41" s="194" t="str">
        <f>IF(OR(N41="-",N41=""),"",N41-O42+0.4)</f>
        <v/>
      </c>
      <c r="Q41" s="199" t="str">
        <f t="shared" ref="Q41" si="9">IF(OR(K41="",K42=""),"",IF(M41&lt;=0.5,"○",IF(N41="","",IF(AND(P41&lt;&gt;"",M41&lt;=P41),"○※","×"))))</f>
        <v>○</v>
      </c>
      <c r="R41" s="203"/>
      <c r="T41" s="192"/>
      <c r="U41" s="189"/>
      <c r="V41" s="189"/>
      <c r="W41" s="189"/>
    </row>
    <row r="42" spans="1:23" ht="26.1" customHeight="1" thickBot="1">
      <c r="A42" s="171"/>
      <c r="B42" s="165"/>
      <c r="C42" s="163"/>
      <c r="D42" s="163"/>
      <c r="E42" s="165"/>
      <c r="F42" s="163"/>
      <c r="G42" s="163"/>
      <c r="H42" s="163"/>
      <c r="I42" s="69" t="s">
        <v>26</v>
      </c>
      <c r="J42" s="89">
        <v>206</v>
      </c>
      <c r="K42" s="25">
        <f>'EXEL 1TR2'!G123</f>
        <v>206.00200000000001</v>
      </c>
      <c r="L42" s="35">
        <f t="shared" si="0"/>
        <v>2.0000000000095497E-3</v>
      </c>
      <c r="M42" s="196"/>
      <c r="N42" s="197"/>
      <c r="O42" s="58">
        <v>10.648</v>
      </c>
      <c r="P42" s="198"/>
      <c r="Q42" s="200"/>
      <c r="R42" s="204"/>
      <c r="T42" s="192"/>
      <c r="U42" s="189"/>
      <c r="V42" s="189"/>
      <c r="W42" s="189"/>
    </row>
    <row r="43" spans="1:23" ht="26.1" customHeight="1">
      <c r="A43" s="170" t="s">
        <v>31</v>
      </c>
      <c r="B43" s="126">
        <v>140</v>
      </c>
      <c r="C43" s="128" t="s">
        <v>52</v>
      </c>
      <c r="D43" s="128" t="s">
        <v>201</v>
      </c>
      <c r="E43" s="128" t="s">
        <v>144</v>
      </c>
      <c r="F43" s="128" t="s">
        <v>32</v>
      </c>
      <c r="G43" s="167" t="s">
        <v>148</v>
      </c>
      <c r="H43" s="168"/>
      <c r="I43" s="145" t="s">
        <v>25</v>
      </c>
      <c r="J43" s="90">
        <v>48</v>
      </c>
      <c r="K43" s="17">
        <f>'EXEL 1TR1'!G25</f>
        <v>48.01</v>
      </c>
      <c r="L43" s="17">
        <f t="shared" si="0"/>
        <v>9.9999999999980105E-3</v>
      </c>
      <c r="M43" s="52"/>
      <c r="N43" s="53"/>
      <c r="O43" s="53"/>
      <c r="P43" s="53"/>
      <c r="Q43" s="94" t="str">
        <f>IF(OR(K43=""),"",IF(AND(L43&gt;=-0.08,L43&lt;=0.08),"○","×"))</f>
        <v>○</v>
      </c>
      <c r="R43" s="6"/>
      <c r="T43" s="192"/>
      <c r="U43" s="189"/>
      <c r="V43" s="189"/>
      <c r="W43" s="189"/>
    </row>
    <row r="44" spans="1:23" ht="26.1" customHeight="1">
      <c r="A44" s="170"/>
      <c r="B44" s="153"/>
      <c r="C44" s="146"/>
      <c r="D44" s="146"/>
      <c r="E44" s="146"/>
      <c r="F44" s="146"/>
      <c r="G44" s="185" t="s">
        <v>149</v>
      </c>
      <c r="H44" s="182"/>
      <c r="I44" s="174"/>
      <c r="J44" s="79">
        <v>48</v>
      </c>
      <c r="K44" s="19">
        <f>'EXEL 1TR1'!G29</f>
        <v>48.036000000000001</v>
      </c>
      <c r="L44" s="19">
        <f t="shared" si="0"/>
        <v>3.6000000000001364E-2</v>
      </c>
      <c r="M44" s="54"/>
      <c r="N44" s="55"/>
      <c r="O44" s="55"/>
      <c r="P44" s="55"/>
      <c r="Q44" s="92" t="str">
        <f>IF(OR(K44=""),"",IF(AND(L44&gt;=-0.08,L44&lt;=0.08),"○","×"))</f>
        <v>○</v>
      </c>
      <c r="R44" s="5"/>
      <c r="T44" s="192"/>
      <c r="U44" s="189"/>
      <c r="V44" s="189"/>
      <c r="W44" s="189"/>
    </row>
    <row r="45" spans="1:23" ht="26.1" customHeight="1">
      <c r="A45" s="170"/>
      <c r="B45" s="153"/>
      <c r="C45" s="146"/>
      <c r="D45" s="146"/>
      <c r="E45" s="146"/>
      <c r="F45" s="146"/>
      <c r="G45" s="185" t="s">
        <v>150</v>
      </c>
      <c r="H45" s="182"/>
      <c r="I45" s="174"/>
      <c r="J45" s="79">
        <v>48</v>
      </c>
      <c r="K45" s="19">
        <f>'EXEL 1TR1'!G30</f>
        <v>0</v>
      </c>
      <c r="L45" s="19">
        <f t="shared" si="0"/>
        <v>-48</v>
      </c>
      <c r="M45" s="54"/>
      <c r="N45" s="55"/>
      <c r="O45" s="55"/>
      <c r="P45" s="55"/>
      <c r="Q45" s="92" t="str">
        <f>IF(OR(K45=""),"",IF(AND(L45&gt;=-0.08,L45&lt;=0.08),"○","×"))</f>
        <v>×</v>
      </c>
      <c r="R45" s="5"/>
      <c r="T45" s="189"/>
      <c r="U45" s="189"/>
      <c r="V45" s="189"/>
      <c r="W45" s="189"/>
    </row>
    <row r="46" spans="1:23" ht="26.1" customHeight="1" thickBot="1">
      <c r="A46" s="171"/>
      <c r="B46" s="165"/>
      <c r="C46" s="163"/>
      <c r="D46" s="163"/>
      <c r="E46" s="163"/>
      <c r="F46" s="163"/>
      <c r="G46" s="185" t="s">
        <v>151</v>
      </c>
      <c r="H46" s="182"/>
      <c r="I46" s="184"/>
      <c r="J46" s="89">
        <v>48</v>
      </c>
      <c r="K46" s="25">
        <f>'EXEL 1TR1'!G37</f>
        <v>48.045000000000002</v>
      </c>
      <c r="L46" s="25">
        <f t="shared" si="0"/>
        <v>4.5000000000001705E-2</v>
      </c>
      <c r="M46" s="62"/>
      <c r="N46" s="63"/>
      <c r="O46" s="63"/>
      <c r="P46" s="63"/>
      <c r="Q46" s="98" t="str">
        <f>IF(OR(K46=""),"",IF(AND(L46&gt;=-0.08,L46&lt;=0.08),"○","×"))</f>
        <v>○</v>
      </c>
      <c r="R46" s="7"/>
      <c r="T46" s="189"/>
      <c r="U46" s="189"/>
      <c r="V46" s="189"/>
      <c r="W46" s="189"/>
    </row>
    <row r="47" spans="1:23" ht="26.1" customHeight="1">
      <c r="A47" s="186" t="s">
        <v>33</v>
      </c>
      <c r="B47" s="126">
        <v>840</v>
      </c>
      <c r="C47" s="126" t="s">
        <v>56</v>
      </c>
      <c r="D47" s="172" t="s">
        <v>185</v>
      </c>
      <c r="E47" s="172" t="s">
        <v>186</v>
      </c>
      <c r="F47" s="172" t="s">
        <v>32</v>
      </c>
      <c r="G47" s="167" t="s">
        <v>152</v>
      </c>
      <c r="H47" s="168"/>
      <c r="I47" s="173" t="s">
        <v>25</v>
      </c>
      <c r="J47" s="87">
        <v>271.5</v>
      </c>
      <c r="K47" s="27">
        <f>'EXEL 1TR1'!G8</f>
        <v>271.48700000000002</v>
      </c>
      <c r="L47" s="27">
        <f t="shared" si="0"/>
        <v>-1.2999999999976808E-2</v>
      </c>
      <c r="M47" s="61"/>
      <c r="N47" s="60"/>
      <c r="O47" s="60"/>
      <c r="P47" s="60"/>
      <c r="Q47" s="95" t="str">
        <f>IF(OR(K47=""),"",IF(AND(L47&gt;=-0.08,L47&lt;=0.08),"○","×"))</f>
        <v>○</v>
      </c>
      <c r="R47" s="6"/>
      <c r="T47" s="189"/>
      <c r="U47" s="189"/>
      <c r="V47" s="189"/>
      <c r="W47" s="189"/>
    </row>
    <row r="48" spans="1:23" ht="26.1" customHeight="1">
      <c r="A48" s="187"/>
      <c r="B48" s="153"/>
      <c r="C48" s="153"/>
      <c r="D48" s="146"/>
      <c r="E48" s="146"/>
      <c r="F48" s="146"/>
      <c r="G48" s="185" t="s">
        <v>153</v>
      </c>
      <c r="H48" s="182"/>
      <c r="I48" s="174"/>
      <c r="J48" s="79">
        <v>271.5</v>
      </c>
      <c r="K48" s="19">
        <f>'EXEL 1TR1'!G12</f>
        <v>271.51799999999997</v>
      </c>
      <c r="L48" s="19">
        <f t="shared" si="0"/>
        <v>1.799999999997226E-2</v>
      </c>
      <c r="M48" s="54"/>
      <c r="N48" s="55"/>
      <c r="O48" s="55"/>
      <c r="P48" s="55"/>
      <c r="Q48" s="92" t="str">
        <f t="shared" ref="Q48:Q50" si="10">IF(OR(K48=""),"",IF(AND(L48&gt;=-0.08,L48&lt;=0.08),"○","×"))</f>
        <v>○</v>
      </c>
      <c r="R48" s="5"/>
      <c r="T48" s="189"/>
      <c r="U48" s="189"/>
      <c r="V48" s="189"/>
      <c r="W48" s="189"/>
    </row>
    <row r="49" spans="1:23" ht="26.1" customHeight="1">
      <c r="A49" s="187"/>
      <c r="B49" s="153"/>
      <c r="C49" s="153"/>
      <c r="D49" s="146"/>
      <c r="E49" s="146"/>
      <c r="F49" s="146"/>
      <c r="G49" s="185" t="s">
        <v>154</v>
      </c>
      <c r="H49" s="182"/>
      <c r="I49" s="174"/>
      <c r="J49" s="79">
        <v>271.5</v>
      </c>
      <c r="K49" s="19">
        <f>'EXEL 1TR1'!G16</f>
        <v>271.5</v>
      </c>
      <c r="L49" s="19">
        <f t="shared" si="0"/>
        <v>0</v>
      </c>
      <c r="M49" s="54"/>
      <c r="N49" s="55"/>
      <c r="O49" s="55"/>
      <c r="P49" s="55"/>
      <c r="Q49" s="92" t="str">
        <f t="shared" si="10"/>
        <v>○</v>
      </c>
      <c r="R49" s="5"/>
      <c r="T49" s="189"/>
      <c r="U49" s="189"/>
      <c r="V49" s="189"/>
      <c r="W49" s="189"/>
    </row>
    <row r="50" spans="1:23" ht="26.1" customHeight="1" thickBot="1">
      <c r="A50" s="188"/>
      <c r="B50" s="165"/>
      <c r="C50" s="165"/>
      <c r="D50" s="163"/>
      <c r="E50" s="163"/>
      <c r="F50" s="163"/>
      <c r="G50" s="185" t="s">
        <v>155</v>
      </c>
      <c r="H50" s="182"/>
      <c r="I50" s="184"/>
      <c r="J50" s="89">
        <v>271.5</v>
      </c>
      <c r="K50" s="25">
        <f>'EXEL 1TR1'!G20</f>
        <v>271.47199999999998</v>
      </c>
      <c r="L50" s="25">
        <f t="shared" si="0"/>
        <v>-2.8000000000020009E-2</v>
      </c>
      <c r="M50" s="62"/>
      <c r="N50" s="63"/>
      <c r="O50" s="63"/>
      <c r="P50" s="63"/>
      <c r="Q50" s="98" t="str">
        <f t="shared" si="10"/>
        <v>○</v>
      </c>
      <c r="R50" s="7"/>
      <c r="T50" s="189"/>
      <c r="U50" s="189"/>
      <c r="V50" s="189"/>
      <c r="W50" s="189"/>
    </row>
    <row r="51" spans="1:23" ht="26.1" customHeight="1">
      <c r="A51" s="179" t="s">
        <v>44</v>
      </c>
      <c r="B51" s="126">
        <v>810</v>
      </c>
      <c r="C51" s="168" t="s">
        <v>57</v>
      </c>
      <c r="D51" s="126" t="s">
        <v>45</v>
      </c>
      <c r="E51" s="172" t="s">
        <v>187</v>
      </c>
      <c r="F51" s="172" t="s">
        <v>46</v>
      </c>
      <c r="G51" s="167" t="s">
        <v>93</v>
      </c>
      <c r="H51" s="168"/>
      <c r="I51" s="173" t="s">
        <v>25</v>
      </c>
      <c r="J51" s="90">
        <v>185</v>
      </c>
      <c r="K51" s="27">
        <f>'EXEL 1TR2'!G71</f>
        <v>185.04400000000001</v>
      </c>
      <c r="L51" s="27">
        <f t="shared" si="0"/>
        <v>4.4000000000011141E-2</v>
      </c>
      <c r="M51" s="61"/>
      <c r="N51" s="60"/>
      <c r="O51" s="60"/>
      <c r="P51" s="60"/>
      <c r="Q51" s="95" t="str">
        <f>IF(OR(K51=""),"",IF(AND(L51&gt;=-0.08,L51&lt;=0.08),"○","×"))</f>
        <v>○</v>
      </c>
      <c r="R51" s="6"/>
      <c r="T51" s="189"/>
      <c r="U51" s="189"/>
      <c r="V51" s="189"/>
      <c r="W51" s="189"/>
    </row>
    <row r="52" spans="1:23" ht="26.1" customHeight="1">
      <c r="A52" s="180"/>
      <c r="B52" s="153"/>
      <c r="C52" s="182"/>
      <c r="D52" s="153"/>
      <c r="E52" s="146"/>
      <c r="F52" s="146"/>
      <c r="G52" s="185" t="s">
        <v>94</v>
      </c>
      <c r="H52" s="182"/>
      <c r="I52" s="174"/>
      <c r="J52" s="84">
        <v>185</v>
      </c>
      <c r="K52" s="19">
        <f>'EXEL 1TR2'!G75</f>
        <v>185.054</v>
      </c>
      <c r="L52" s="19">
        <f t="shared" si="0"/>
        <v>5.4000000000002046E-2</v>
      </c>
      <c r="M52" s="54"/>
      <c r="N52" s="55"/>
      <c r="O52" s="55"/>
      <c r="P52" s="55"/>
      <c r="Q52" s="92" t="str">
        <f t="shared" ref="Q52:Q54" si="11">IF(OR(K52=""),"",IF(AND(L52&gt;=-0.08,L52&lt;=0.08),"○","×"))</f>
        <v>○</v>
      </c>
      <c r="R52" s="5"/>
      <c r="T52" s="189"/>
      <c r="U52" s="189"/>
      <c r="V52" s="189"/>
      <c r="W52" s="189"/>
    </row>
    <row r="53" spans="1:23" ht="26.1" customHeight="1">
      <c r="A53" s="180"/>
      <c r="B53" s="153"/>
      <c r="C53" s="182"/>
      <c r="D53" s="153"/>
      <c r="E53" s="146"/>
      <c r="F53" s="146"/>
      <c r="G53" s="185" t="s">
        <v>129</v>
      </c>
      <c r="H53" s="182"/>
      <c r="I53" s="174"/>
      <c r="J53" s="84">
        <v>185</v>
      </c>
      <c r="K53" s="19">
        <f>'EXEL 1TR2'!G79</f>
        <v>185.05</v>
      </c>
      <c r="L53" s="19">
        <f t="shared" si="0"/>
        <v>5.0000000000011369E-2</v>
      </c>
      <c r="M53" s="54"/>
      <c r="N53" s="55"/>
      <c r="O53" s="55"/>
      <c r="P53" s="55"/>
      <c r="Q53" s="92" t="str">
        <f t="shared" si="11"/>
        <v>○</v>
      </c>
      <c r="R53" s="5"/>
      <c r="T53" s="189"/>
      <c r="U53" s="189"/>
      <c r="V53" s="189"/>
      <c r="W53" s="189"/>
    </row>
    <row r="54" spans="1:23" ht="26.1" customHeight="1" thickBot="1">
      <c r="A54" s="180"/>
      <c r="B54" s="153"/>
      <c r="C54" s="182"/>
      <c r="D54" s="153"/>
      <c r="E54" s="163"/>
      <c r="F54" s="163"/>
      <c r="G54" s="185" t="s">
        <v>130</v>
      </c>
      <c r="H54" s="182"/>
      <c r="I54" s="184"/>
      <c r="J54" s="91">
        <v>185</v>
      </c>
      <c r="K54" s="25">
        <f>'EXEL 1TR2'!G83</f>
        <v>185.041</v>
      </c>
      <c r="L54" s="25">
        <f t="shared" si="0"/>
        <v>4.0999999999996817E-2</v>
      </c>
      <c r="M54" s="62"/>
      <c r="N54" s="63"/>
      <c r="O54" s="63"/>
      <c r="P54" s="63"/>
      <c r="Q54" s="98" t="str">
        <f t="shared" si="11"/>
        <v>○</v>
      </c>
      <c r="R54" s="7"/>
      <c r="T54" s="189"/>
      <c r="U54" s="189"/>
      <c r="V54" s="189"/>
      <c r="W54" s="189"/>
    </row>
    <row r="55" spans="1:23" ht="26.1" customHeight="1">
      <c r="A55" s="180"/>
      <c r="B55" s="153"/>
      <c r="C55" s="182"/>
      <c r="D55" s="153"/>
      <c r="E55" s="126" t="s">
        <v>47</v>
      </c>
      <c r="F55" s="172"/>
      <c r="G55" s="167" t="s">
        <v>93</v>
      </c>
      <c r="H55" s="168"/>
      <c r="I55" s="173" t="s">
        <v>25</v>
      </c>
      <c r="J55" s="90">
        <v>24.5</v>
      </c>
      <c r="K55" s="27">
        <f>'EXEL 1TR2'!G89</f>
        <v>24.472999999999999</v>
      </c>
      <c r="L55" s="27">
        <f t="shared" si="0"/>
        <v>-2.7000000000001023E-2</v>
      </c>
      <c r="M55" s="61"/>
      <c r="N55" s="60"/>
      <c r="O55" s="60"/>
      <c r="P55" s="60"/>
      <c r="Q55" s="95" t="str">
        <f>IF(OR(K55=""),"",IF(AND(L55&gt;=-0.08,L55&lt;=0.08),"○","×"))</f>
        <v>○</v>
      </c>
      <c r="R55" s="6"/>
      <c r="T55" s="189"/>
      <c r="U55" s="189"/>
      <c r="V55" s="189"/>
      <c r="W55" s="189"/>
    </row>
    <row r="56" spans="1:23" ht="26.1" customHeight="1">
      <c r="A56" s="180"/>
      <c r="B56" s="153"/>
      <c r="C56" s="182"/>
      <c r="D56" s="153"/>
      <c r="E56" s="153"/>
      <c r="F56" s="146"/>
      <c r="G56" s="185" t="s">
        <v>94</v>
      </c>
      <c r="H56" s="182"/>
      <c r="I56" s="174"/>
      <c r="J56" s="84">
        <v>24.5</v>
      </c>
      <c r="K56" s="19">
        <f>'EXEL 1TR2'!G94</f>
        <v>24.49</v>
      </c>
      <c r="L56" s="19">
        <f t="shared" si="0"/>
        <v>-1.0000000000001563E-2</v>
      </c>
      <c r="M56" s="54"/>
      <c r="N56" s="55"/>
      <c r="O56" s="55"/>
      <c r="P56" s="55"/>
      <c r="Q56" s="92" t="str">
        <f t="shared" ref="Q56:Q58" si="12">IF(OR(K56=""),"",IF(AND(L56&gt;=-0.08,L56&lt;=0.08),"○","×"))</f>
        <v>○</v>
      </c>
      <c r="R56" s="5"/>
      <c r="T56" s="189"/>
      <c r="U56" s="189"/>
      <c r="V56" s="189"/>
      <c r="W56" s="189"/>
    </row>
    <row r="57" spans="1:23" ht="26.1" customHeight="1">
      <c r="A57" s="180"/>
      <c r="B57" s="153"/>
      <c r="C57" s="182"/>
      <c r="D57" s="153"/>
      <c r="E57" s="153"/>
      <c r="F57" s="146"/>
      <c r="G57" s="185" t="s">
        <v>129</v>
      </c>
      <c r="H57" s="182"/>
      <c r="I57" s="174"/>
      <c r="J57" s="84">
        <v>24.5</v>
      </c>
      <c r="K57" s="19">
        <f>'EXEL 1TR2'!G99</f>
        <v>24.477</v>
      </c>
      <c r="L57" s="19">
        <f t="shared" si="0"/>
        <v>-2.2999999999999687E-2</v>
      </c>
      <c r="M57" s="54"/>
      <c r="N57" s="55"/>
      <c r="O57" s="55"/>
      <c r="P57" s="55"/>
      <c r="Q57" s="92" t="str">
        <f t="shared" si="12"/>
        <v>○</v>
      </c>
      <c r="R57" s="5"/>
      <c r="T57" s="189"/>
    </row>
    <row r="58" spans="1:23" ht="26.1" customHeight="1" thickBot="1">
      <c r="A58" s="181"/>
      <c r="B58" s="165"/>
      <c r="C58" s="183"/>
      <c r="D58" s="165"/>
      <c r="E58" s="165"/>
      <c r="F58" s="163"/>
      <c r="G58" s="190" t="s">
        <v>130</v>
      </c>
      <c r="H58" s="183"/>
      <c r="I58" s="184"/>
      <c r="J58" s="91">
        <v>24.5</v>
      </c>
      <c r="K58" s="25">
        <f>'EXEL 1TR2'!G104</f>
        <v>24.478000000000002</v>
      </c>
      <c r="L58" s="25">
        <f t="shared" si="0"/>
        <v>-2.1999999999998465E-2</v>
      </c>
      <c r="M58" s="62"/>
      <c r="N58" s="63"/>
      <c r="O58" s="63"/>
      <c r="P58" s="63"/>
      <c r="Q58" s="98" t="str">
        <f t="shared" si="12"/>
        <v>○</v>
      </c>
      <c r="R58" s="7"/>
      <c r="T58" s="189"/>
    </row>
    <row r="59" spans="1:23">
      <c r="B59" s="76"/>
      <c r="T59" s="189"/>
    </row>
    <row r="60" spans="1:23">
      <c r="B60" s="76"/>
      <c r="T60" s="189"/>
    </row>
    <row r="61" spans="1:23">
      <c r="B61" s="76"/>
      <c r="T61" s="189"/>
    </row>
    <row r="62" spans="1:23">
      <c r="B62" s="76"/>
      <c r="T62" s="189"/>
    </row>
    <row r="63" spans="1:23">
      <c r="B63" s="76"/>
      <c r="T63" s="189"/>
    </row>
    <row r="64" spans="1:23">
      <c r="B64" s="76"/>
      <c r="T64" s="189"/>
    </row>
    <row r="65" spans="2:20">
      <c r="B65" s="76"/>
      <c r="T65" s="189"/>
    </row>
    <row r="66" spans="2:20">
      <c r="B66" s="76"/>
      <c r="T66" s="189"/>
    </row>
    <row r="67" spans="2:20">
      <c r="B67" s="189"/>
      <c r="T67" s="189"/>
    </row>
    <row r="68" spans="2:20">
      <c r="B68" s="189"/>
      <c r="T68" s="189"/>
    </row>
    <row r="69" spans="2:20">
      <c r="B69" s="189"/>
      <c r="T69" s="189"/>
    </row>
    <row r="70" spans="2:20">
      <c r="B70" s="189"/>
      <c r="T70" s="189"/>
    </row>
    <row r="71" spans="2:20">
      <c r="B71" s="189"/>
      <c r="T71" s="189"/>
    </row>
    <row r="72" spans="2:20">
      <c r="B72" s="189"/>
      <c r="T72" s="189"/>
    </row>
    <row r="73" spans="2:20">
      <c r="B73" s="189"/>
      <c r="T73" s="189"/>
    </row>
    <row r="74" spans="2:20">
      <c r="B74" s="189"/>
      <c r="T74" s="189"/>
    </row>
    <row r="75" spans="2:20">
      <c r="B75" s="189"/>
      <c r="T75" s="189"/>
    </row>
    <row r="76" spans="2:20">
      <c r="B76" s="189"/>
      <c r="T76" s="189"/>
    </row>
    <row r="77" spans="2:20">
      <c r="B77" s="189"/>
      <c r="T77" s="189"/>
    </row>
    <row r="78" spans="2:20">
      <c r="B78" s="189"/>
      <c r="T78" s="189"/>
    </row>
    <row r="79" spans="2:20">
      <c r="T79" s="189"/>
    </row>
    <row r="80" spans="2:20">
      <c r="T80" s="189"/>
    </row>
    <row r="81" spans="20:20">
      <c r="T81" s="189"/>
    </row>
    <row r="82" spans="20:20">
      <c r="T82" s="189"/>
    </row>
    <row r="83" spans="20:20">
      <c r="T83" s="189"/>
    </row>
    <row r="84" spans="20:20">
      <c r="T84" s="189"/>
    </row>
    <row r="85" spans="20:20">
      <c r="T85" s="189"/>
    </row>
    <row r="86" spans="20:20">
      <c r="T86" s="189"/>
    </row>
  </sheetData>
  <mergeCells count="237">
    <mergeCell ref="R23:R24"/>
    <mergeCell ref="R25:R26"/>
    <mergeCell ref="R27:R28"/>
    <mergeCell ref="R29:R30"/>
    <mergeCell ref="R35:R36"/>
    <mergeCell ref="R37:R38"/>
    <mergeCell ref="B23:B30"/>
    <mergeCell ref="B35:B42"/>
    <mergeCell ref="E35:E36"/>
    <mergeCell ref="N29:N30"/>
    <mergeCell ref="P29:P30"/>
    <mergeCell ref="Q29:Q30"/>
    <mergeCell ref="N23:N24"/>
    <mergeCell ref="P23:P24"/>
    <mergeCell ref="Q23:Q24"/>
    <mergeCell ref="C23:C30"/>
    <mergeCell ref="D23:D24"/>
    <mergeCell ref="E23:E24"/>
    <mergeCell ref="F23:F24"/>
    <mergeCell ref="G23:H24"/>
    <mergeCell ref="M23:M24"/>
    <mergeCell ref="G29:H30"/>
    <mergeCell ref="M29:M30"/>
    <mergeCell ref="B51:B58"/>
    <mergeCell ref="R5:R6"/>
    <mergeCell ref="R11:R12"/>
    <mergeCell ref="R13:R14"/>
    <mergeCell ref="R15:R16"/>
    <mergeCell ref="R17:R18"/>
    <mergeCell ref="B31:B34"/>
    <mergeCell ref="P35:P36"/>
    <mergeCell ref="Q35:Q36"/>
    <mergeCell ref="G37:H38"/>
    <mergeCell ref="M37:M38"/>
    <mergeCell ref="N37:N38"/>
    <mergeCell ref="P37:P38"/>
    <mergeCell ref="Q37:Q38"/>
    <mergeCell ref="G32:H32"/>
    <mergeCell ref="G33:H33"/>
    <mergeCell ref="G34:H34"/>
    <mergeCell ref="C35:C42"/>
    <mergeCell ref="D35:D42"/>
    <mergeCell ref="F35:F42"/>
    <mergeCell ref="G35:H36"/>
    <mergeCell ref="G39:H40"/>
    <mergeCell ref="R39:R40"/>
    <mergeCell ref="R41:R42"/>
    <mergeCell ref="B67:B70"/>
    <mergeCell ref="B71:B78"/>
    <mergeCell ref="B7:B8"/>
    <mergeCell ref="B9:B10"/>
    <mergeCell ref="B11:B14"/>
    <mergeCell ref="B15:B18"/>
    <mergeCell ref="T45:T48"/>
    <mergeCell ref="T49:T56"/>
    <mergeCell ref="T57:T60"/>
    <mergeCell ref="T61:T74"/>
    <mergeCell ref="T75:T78"/>
    <mergeCell ref="E37:E38"/>
    <mergeCell ref="E39:E40"/>
    <mergeCell ref="E41:E42"/>
    <mergeCell ref="N39:N40"/>
    <mergeCell ref="P39:P40"/>
    <mergeCell ref="Q39:Q40"/>
    <mergeCell ref="G41:H42"/>
    <mergeCell ref="M41:M42"/>
    <mergeCell ref="N41:N42"/>
    <mergeCell ref="P41:P42"/>
    <mergeCell ref="Q41:Q42"/>
    <mergeCell ref="M35:M36"/>
    <mergeCell ref="N35:N36"/>
    <mergeCell ref="T79:T86"/>
    <mergeCell ref="W49:W52"/>
    <mergeCell ref="U53:U56"/>
    <mergeCell ref="V53:V56"/>
    <mergeCell ref="W53:W56"/>
    <mergeCell ref="T15:T16"/>
    <mergeCell ref="T17:T18"/>
    <mergeCell ref="T19:T22"/>
    <mergeCell ref="T23:T26"/>
    <mergeCell ref="T29:T32"/>
    <mergeCell ref="T33:T44"/>
    <mergeCell ref="U35:U38"/>
    <mergeCell ref="V35:V38"/>
    <mergeCell ref="W35:W38"/>
    <mergeCell ref="U39:U52"/>
    <mergeCell ref="V39:V52"/>
    <mergeCell ref="W39:W46"/>
    <mergeCell ref="W47:W48"/>
    <mergeCell ref="U34:V34"/>
    <mergeCell ref="U22:U29"/>
    <mergeCell ref="V22:V23"/>
    <mergeCell ref="V24:V25"/>
    <mergeCell ref="V26:V27"/>
    <mergeCell ref="V28:V29"/>
    <mergeCell ref="U18:U21"/>
    <mergeCell ref="V18:V21"/>
    <mergeCell ref="G58:H58"/>
    <mergeCell ref="B19:B20"/>
    <mergeCell ref="B21:B22"/>
    <mergeCell ref="D19:D20"/>
    <mergeCell ref="U14:U17"/>
    <mergeCell ref="U32:V32"/>
    <mergeCell ref="U33:V33"/>
    <mergeCell ref="I51:I54"/>
    <mergeCell ref="G52:H52"/>
    <mergeCell ref="G53:H53"/>
    <mergeCell ref="G54:H54"/>
    <mergeCell ref="E55:E58"/>
    <mergeCell ref="F55:F58"/>
    <mergeCell ref="G55:H55"/>
    <mergeCell ref="I55:I58"/>
    <mergeCell ref="G56:H56"/>
    <mergeCell ref="G57:H57"/>
    <mergeCell ref="I47:I50"/>
    <mergeCell ref="G48:H48"/>
    <mergeCell ref="G49:H49"/>
    <mergeCell ref="G50:H50"/>
    <mergeCell ref="M39:M40"/>
    <mergeCell ref="A51:A58"/>
    <mergeCell ref="C51:C58"/>
    <mergeCell ref="D51:D58"/>
    <mergeCell ref="E51:E54"/>
    <mergeCell ref="F51:F54"/>
    <mergeCell ref="G51:H51"/>
    <mergeCell ref="I43:I46"/>
    <mergeCell ref="G44:H44"/>
    <mergeCell ref="G45:H45"/>
    <mergeCell ref="G46:H46"/>
    <mergeCell ref="A47:A50"/>
    <mergeCell ref="C47:C50"/>
    <mergeCell ref="D47:D50"/>
    <mergeCell ref="E47:E50"/>
    <mergeCell ref="F47:F50"/>
    <mergeCell ref="G47:H47"/>
    <mergeCell ref="A43:A46"/>
    <mergeCell ref="C43:C46"/>
    <mergeCell ref="D43:D46"/>
    <mergeCell ref="E43:E46"/>
    <mergeCell ref="F43:F46"/>
    <mergeCell ref="G43:H43"/>
    <mergeCell ref="B47:B50"/>
    <mergeCell ref="B43:B46"/>
    <mergeCell ref="A31:A42"/>
    <mergeCell ref="C31:C34"/>
    <mergeCell ref="D31:D34"/>
    <mergeCell ref="E31:E34"/>
    <mergeCell ref="F31:F34"/>
    <mergeCell ref="G31:H31"/>
    <mergeCell ref="I31:I34"/>
    <mergeCell ref="Q25:Q26"/>
    <mergeCell ref="D27:D30"/>
    <mergeCell ref="E27:E28"/>
    <mergeCell ref="F27:F30"/>
    <mergeCell ref="G27:H28"/>
    <mergeCell ref="M27:M28"/>
    <mergeCell ref="N27:N28"/>
    <mergeCell ref="P27:P28"/>
    <mergeCell ref="Q27:Q28"/>
    <mergeCell ref="E29:E30"/>
    <mergeCell ref="D25:D26"/>
    <mergeCell ref="E25:E26"/>
    <mergeCell ref="F25:F26"/>
    <mergeCell ref="G25:H26"/>
    <mergeCell ref="M25:M26"/>
    <mergeCell ref="N25:N26"/>
    <mergeCell ref="P25:P26"/>
    <mergeCell ref="A19:A30"/>
    <mergeCell ref="C19:C20"/>
    <mergeCell ref="G19:H19"/>
    <mergeCell ref="G20:H20"/>
    <mergeCell ref="C21:C22"/>
    <mergeCell ref="D21:D22"/>
    <mergeCell ref="F21:F22"/>
    <mergeCell ref="G21:H21"/>
    <mergeCell ref="G22:H22"/>
    <mergeCell ref="Q15:Q16"/>
    <mergeCell ref="G17:H18"/>
    <mergeCell ref="M17:M18"/>
    <mergeCell ref="N17:N18"/>
    <mergeCell ref="P17:P18"/>
    <mergeCell ref="Q17:Q18"/>
    <mergeCell ref="P13:P14"/>
    <mergeCell ref="Q13:Q14"/>
    <mergeCell ref="C15:C18"/>
    <mergeCell ref="D15:D18"/>
    <mergeCell ref="E15:E18"/>
    <mergeCell ref="F15:F18"/>
    <mergeCell ref="G15:H16"/>
    <mergeCell ref="M15:M16"/>
    <mergeCell ref="N15:N16"/>
    <mergeCell ref="P15:P16"/>
    <mergeCell ref="M11:M12"/>
    <mergeCell ref="N11:N12"/>
    <mergeCell ref="P11:P12"/>
    <mergeCell ref="Q11:Q12"/>
    <mergeCell ref="D13:D14"/>
    <mergeCell ref="E13:E14"/>
    <mergeCell ref="G13:H14"/>
    <mergeCell ref="M13:M14"/>
    <mergeCell ref="N13:N14"/>
    <mergeCell ref="I7:I8"/>
    <mergeCell ref="G8:H8"/>
    <mergeCell ref="C9:C10"/>
    <mergeCell ref="G9:H9"/>
    <mergeCell ref="I9:I10"/>
    <mergeCell ref="G10:H10"/>
    <mergeCell ref="A7:A18"/>
    <mergeCell ref="C7:C8"/>
    <mergeCell ref="D7:D8"/>
    <mergeCell ref="E7:E8"/>
    <mergeCell ref="F7:F8"/>
    <mergeCell ref="G7:H7"/>
    <mergeCell ref="C11:C14"/>
    <mergeCell ref="D11:D12"/>
    <mergeCell ref="E11:E12"/>
    <mergeCell ref="F11:F14"/>
    <mergeCell ref="G11:H12"/>
    <mergeCell ref="A1:H3"/>
    <mergeCell ref="K2:L2"/>
    <mergeCell ref="M2:N2"/>
    <mergeCell ref="P2:Q2"/>
    <mergeCell ref="K3:L3"/>
    <mergeCell ref="M3:N3"/>
    <mergeCell ref="P3:Q3"/>
    <mergeCell ref="L5:L6"/>
    <mergeCell ref="M5:M6"/>
    <mergeCell ref="N5:N6"/>
    <mergeCell ref="O5:O6"/>
    <mergeCell ref="P5:P6"/>
    <mergeCell ref="Q5:Q6"/>
    <mergeCell ref="A5:D5"/>
    <mergeCell ref="E5:E6"/>
    <mergeCell ref="F5:F6"/>
    <mergeCell ref="G5:H6"/>
    <mergeCell ref="I5:J6"/>
    <mergeCell ref="K5:K6"/>
  </mergeCells>
  <dataValidations count="1">
    <dataValidation type="list" allowBlank="1" showInputMessage="1" showErrorMessage="1" sqref="P3:Q3">
      <formula1>"HERY,RENDY,SUSILO,AFIF,BAYU,WANTORO,WAHYUDI,WONDO"</formula1>
    </dataValidation>
  </dataValidations>
  <printOptions horizontalCentered="1" verticalCentered="1"/>
  <pageMargins left="0" right="0" top="0.19685039370078741" bottom="0" header="0" footer="0"/>
  <pageSetup paperSize="9" scale="54" orientation="portrait" r:id="rId1"/>
  <headerFooter>
    <oddFooter>&amp;Z&amp;F&amp;RPage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70"/>
  <sheetViews>
    <sheetView workbookViewId="0">
      <selection activeCell="K33" sqref="K33"/>
    </sheetView>
  </sheetViews>
  <sheetFormatPr defaultRowHeight="15"/>
  <sheetData>
    <row r="1" spans="1:9" ht="15.75">
      <c r="A1" s="109">
        <v>1</v>
      </c>
      <c r="B1" s="109">
        <v>3</v>
      </c>
      <c r="C1" s="110" t="s">
        <v>63</v>
      </c>
      <c r="D1" s="109">
        <v>4</v>
      </c>
      <c r="E1" s="109">
        <v>630.91499999999996</v>
      </c>
      <c r="F1" s="109">
        <v>2.343</v>
      </c>
      <c r="G1" s="109">
        <v>-0.125</v>
      </c>
      <c r="I1" s="109">
        <v>4.0000000000000001E-3</v>
      </c>
    </row>
    <row r="2" spans="1:9" ht="15.75">
      <c r="E2" s="109">
        <v>0.21299999999999999</v>
      </c>
      <c r="F2" s="109">
        <v>89.787000000000006</v>
      </c>
      <c r="G2" s="109">
        <v>90.010999999999996</v>
      </c>
    </row>
    <row r="3" spans="1:9" ht="15.75">
      <c r="A3" s="109">
        <v>1</v>
      </c>
      <c r="B3" s="109">
        <v>3</v>
      </c>
      <c r="C3" s="110" t="s">
        <v>64</v>
      </c>
      <c r="D3" s="109">
        <v>4</v>
      </c>
      <c r="E3" s="109">
        <v>-592.85599999999999</v>
      </c>
      <c r="F3" s="109">
        <v>546.16300000000001</v>
      </c>
      <c r="G3" s="109">
        <v>-5.0830000000000002</v>
      </c>
      <c r="H3" s="109">
        <v>14.032</v>
      </c>
      <c r="I3" s="109">
        <v>2E-3</v>
      </c>
    </row>
    <row r="4" spans="1:9" ht="15.75">
      <c r="A4" s="109">
        <v>2</v>
      </c>
      <c r="B4" s="109">
        <v>3</v>
      </c>
      <c r="C4" s="110" t="s">
        <v>64</v>
      </c>
      <c r="D4" s="109">
        <v>4</v>
      </c>
      <c r="E4" s="109">
        <v>380.041</v>
      </c>
      <c r="F4" s="109">
        <v>-7.0000000000000001E-3</v>
      </c>
      <c r="G4" s="109">
        <v>-4.1079999999999997</v>
      </c>
      <c r="H4" s="109">
        <v>14.039</v>
      </c>
      <c r="I4" s="109">
        <v>6.0000000000000001E-3</v>
      </c>
    </row>
    <row r="5" spans="1:9" ht="15.75">
      <c r="A5" s="110" t="s">
        <v>107</v>
      </c>
    </row>
    <row r="6" spans="1:9" ht="15.75">
      <c r="A6" s="110" t="s">
        <v>108</v>
      </c>
    </row>
    <row r="7" spans="1:9" ht="15.75">
      <c r="A7" s="109">
        <v>1</v>
      </c>
      <c r="B7" s="109">
        <v>13</v>
      </c>
      <c r="C7" s="110" t="s">
        <v>125</v>
      </c>
      <c r="D7" s="109">
        <v>1</v>
      </c>
      <c r="E7" s="109">
        <v>-20.785</v>
      </c>
      <c r="F7" s="109">
        <v>-171.435</v>
      </c>
      <c r="G7" s="109">
        <v>-271.48700000000002</v>
      </c>
      <c r="I7" s="109">
        <v>0</v>
      </c>
    </row>
    <row r="8" spans="1:9" ht="15.75">
      <c r="A8" s="109">
        <v>1</v>
      </c>
      <c r="B8" s="109">
        <v>16</v>
      </c>
      <c r="C8" s="110" t="s">
        <v>65</v>
      </c>
      <c r="E8" s="109">
        <v>271.5</v>
      </c>
      <c r="F8" s="109">
        <v>0.08</v>
      </c>
      <c r="G8" s="109">
        <v>271.48700000000002</v>
      </c>
      <c r="H8" s="109">
        <v>-1.2999999999999999E-2</v>
      </c>
    </row>
    <row r="9" spans="1:9" ht="15.75">
      <c r="C9" s="110" t="s">
        <v>109</v>
      </c>
      <c r="F9" s="109">
        <v>-0.08</v>
      </c>
      <c r="I9" s="110" t="s">
        <v>101</v>
      </c>
    </row>
    <row r="10" spans="1:9" ht="15.75">
      <c r="A10" s="110" t="s">
        <v>111</v>
      </c>
    </row>
    <row r="11" spans="1:9" ht="15.75">
      <c r="A11" s="109">
        <v>2</v>
      </c>
      <c r="B11" s="109">
        <v>18</v>
      </c>
      <c r="C11" s="110" t="s">
        <v>125</v>
      </c>
      <c r="D11" s="109">
        <v>1</v>
      </c>
      <c r="E11" s="109">
        <v>-17.484999999999999</v>
      </c>
      <c r="F11" s="109">
        <v>-71.209000000000003</v>
      </c>
      <c r="G11" s="109">
        <v>-271.51799999999997</v>
      </c>
      <c r="I11" s="109">
        <v>0</v>
      </c>
    </row>
    <row r="12" spans="1:9" ht="15.75">
      <c r="A12" s="109">
        <v>2</v>
      </c>
      <c r="B12" s="109">
        <v>21</v>
      </c>
      <c r="C12" s="110" t="s">
        <v>65</v>
      </c>
      <c r="E12" s="109">
        <v>271.5</v>
      </c>
      <c r="F12" s="109">
        <v>0.08</v>
      </c>
      <c r="G12" s="109">
        <v>271.51799999999997</v>
      </c>
      <c r="H12" s="109">
        <v>1.7999999999999999E-2</v>
      </c>
    </row>
    <row r="13" spans="1:9" ht="15.75">
      <c r="C13" s="110" t="s">
        <v>109</v>
      </c>
      <c r="F13" s="109">
        <v>-0.08</v>
      </c>
      <c r="I13" s="110" t="s">
        <v>76</v>
      </c>
    </row>
    <row r="14" spans="1:9" ht="15.75">
      <c r="A14" s="110" t="s">
        <v>112</v>
      </c>
    </row>
    <row r="15" spans="1:9" ht="15.75">
      <c r="A15" s="109">
        <v>3</v>
      </c>
      <c r="B15" s="109">
        <v>23</v>
      </c>
      <c r="C15" s="110" t="s">
        <v>125</v>
      </c>
      <c r="D15" s="109">
        <v>1</v>
      </c>
      <c r="E15" s="109">
        <v>364.21899999999999</v>
      </c>
      <c r="F15" s="109">
        <v>-71.299000000000007</v>
      </c>
      <c r="G15" s="109">
        <v>-271.5</v>
      </c>
      <c r="I15" s="109">
        <v>0</v>
      </c>
    </row>
    <row r="16" spans="1:9" ht="15.75">
      <c r="A16" s="109">
        <v>3</v>
      </c>
      <c r="B16" s="109">
        <v>26</v>
      </c>
      <c r="C16" s="110" t="s">
        <v>65</v>
      </c>
      <c r="E16" s="109">
        <v>271.5</v>
      </c>
      <c r="F16" s="109">
        <v>0.08</v>
      </c>
      <c r="G16" s="109">
        <v>271.5</v>
      </c>
      <c r="H16" s="109">
        <v>0</v>
      </c>
    </row>
    <row r="17" spans="1:9" ht="15.75">
      <c r="C17" s="110" t="s">
        <v>109</v>
      </c>
      <c r="F17" s="109">
        <v>-0.08</v>
      </c>
      <c r="I17" s="110" t="s">
        <v>87</v>
      </c>
    </row>
    <row r="18" spans="1:9" ht="15.75">
      <c r="A18" s="110" t="s">
        <v>113</v>
      </c>
    </row>
    <row r="19" spans="1:9" ht="15.75">
      <c r="A19" s="109">
        <v>4</v>
      </c>
      <c r="B19" s="109">
        <v>28</v>
      </c>
      <c r="C19" s="110" t="s">
        <v>125</v>
      </c>
      <c r="D19" s="109">
        <v>1</v>
      </c>
      <c r="E19" s="109">
        <v>364.19900000000001</v>
      </c>
      <c r="F19" s="109">
        <v>-160.065</v>
      </c>
      <c r="G19" s="109">
        <v>-271.47199999999998</v>
      </c>
      <c r="I19" s="109">
        <v>0</v>
      </c>
    </row>
    <row r="20" spans="1:9" ht="15.75">
      <c r="A20" s="109">
        <v>4</v>
      </c>
      <c r="B20" s="109">
        <v>31</v>
      </c>
      <c r="C20" s="110" t="s">
        <v>65</v>
      </c>
      <c r="E20" s="109">
        <v>271.5</v>
      </c>
      <c r="F20" s="109">
        <v>0.08</v>
      </c>
      <c r="G20" s="109">
        <v>271.47199999999998</v>
      </c>
      <c r="H20" s="109">
        <v>-2.8000000000000001E-2</v>
      </c>
    </row>
    <row r="21" spans="1:9" ht="15.75">
      <c r="C21" s="110" t="s">
        <v>109</v>
      </c>
      <c r="F21" s="109">
        <v>-0.08</v>
      </c>
      <c r="I21" s="110" t="s">
        <v>124</v>
      </c>
    </row>
    <row r="22" spans="1:9" ht="15.75">
      <c r="A22" s="110" t="s">
        <v>114</v>
      </c>
    </row>
    <row r="23" spans="1:9" ht="15.75">
      <c r="A23" s="110" t="s">
        <v>83</v>
      </c>
    </row>
    <row r="24" spans="1:9" ht="15.75">
      <c r="A24" s="109">
        <v>5</v>
      </c>
      <c r="B24" s="109">
        <v>39</v>
      </c>
      <c r="C24" s="110" t="s">
        <v>125</v>
      </c>
      <c r="D24" s="109">
        <v>1</v>
      </c>
      <c r="E24" s="109">
        <v>-48.01</v>
      </c>
      <c r="F24" s="109">
        <v>-218.75700000000001</v>
      </c>
      <c r="G24" s="109">
        <v>-264.86900000000003</v>
      </c>
      <c r="I24" s="109">
        <v>0</v>
      </c>
    </row>
    <row r="25" spans="1:9" ht="15.75">
      <c r="A25" s="109">
        <v>5</v>
      </c>
      <c r="B25" s="109">
        <v>42</v>
      </c>
      <c r="C25" s="110" t="s">
        <v>65</v>
      </c>
      <c r="E25" s="109">
        <v>48</v>
      </c>
      <c r="F25" s="109">
        <v>0.08</v>
      </c>
      <c r="G25" s="109">
        <v>48.01</v>
      </c>
      <c r="H25" s="109">
        <v>0.01</v>
      </c>
    </row>
    <row r="26" spans="1:9" ht="15.75">
      <c r="C26" s="110" t="s">
        <v>84</v>
      </c>
      <c r="F26" s="109">
        <v>-0.08</v>
      </c>
      <c r="I26" s="110" t="s">
        <v>76</v>
      </c>
    </row>
    <row r="27" spans="1:9" ht="15.75">
      <c r="A27" s="110" t="s">
        <v>85</v>
      </c>
    </row>
    <row r="28" spans="1:9" ht="15.75">
      <c r="A28" s="109">
        <v>6</v>
      </c>
      <c r="B28" s="109">
        <v>44</v>
      </c>
      <c r="C28" s="110" t="s">
        <v>125</v>
      </c>
      <c r="D28" s="109">
        <v>1</v>
      </c>
      <c r="E28" s="109">
        <v>-48.036000000000001</v>
      </c>
      <c r="F28" s="109">
        <v>-9.6910000000000007</v>
      </c>
      <c r="G28" s="109">
        <v>-251.80500000000001</v>
      </c>
      <c r="I28" s="109">
        <v>0</v>
      </c>
    </row>
    <row r="29" spans="1:9" ht="15.75">
      <c r="A29" s="109">
        <v>6</v>
      </c>
      <c r="B29" s="109">
        <v>47</v>
      </c>
      <c r="C29" s="110" t="s">
        <v>65</v>
      </c>
      <c r="E29" s="109">
        <v>48</v>
      </c>
      <c r="F29" s="109">
        <v>0.08</v>
      </c>
      <c r="G29" s="109">
        <v>48.036000000000001</v>
      </c>
      <c r="H29" s="109">
        <v>3.5999999999999997E-2</v>
      </c>
    </row>
    <row r="30" spans="1:9" ht="15.75">
      <c r="C30" s="110" t="s">
        <v>84</v>
      </c>
      <c r="F30" s="109">
        <v>-0.08</v>
      </c>
      <c r="I30" s="110" t="s">
        <v>110</v>
      </c>
    </row>
    <row r="31" spans="1:9" ht="15.75">
      <c r="A31" s="110" t="s">
        <v>86</v>
      </c>
    </row>
    <row r="32" spans="1:9" ht="15.75">
      <c r="A32" s="109">
        <v>7</v>
      </c>
      <c r="B32" s="109">
        <v>49</v>
      </c>
      <c r="C32" s="110" t="s">
        <v>125</v>
      </c>
      <c r="D32" s="109">
        <v>1</v>
      </c>
      <c r="E32" s="109">
        <v>-48.084000000000003</v>
      </c>
      <c r="F32" s="109">
        <v>-8.8510000000000009</v>
      </c>
      <c r="G32" s="109">
        <v>-24.553999999999998</v>
      </c>
      <c r="I32" s="109">
        <v>0</v>
      </c>
    </row>
    <row r="33" spans="1:9" ht="15.75">
      <c r="A33" s="109">
        <v>7</v>
      </c>
      <c r="B33" s="109">
        <v>52</v>
      </c>
      <c r="C33" s="110" t="s">
        <v>65</v>
      </c>
      <c r="E33" s="109">
        <v>48</v>
      </c>
      <c r="F33" s="109">
        <v>0.08</v>
      </c>
      <c r="G33" s="109">
        <v>48.076000000000001</v>
      </c>
      <c r="H33" s="109">
        <v>7.5999999999999998E-2</v>
      </c>
      <c r="I33" s="109">
        <v>4.0000000000000001E-3</v>
      </c>
    </row>
    <row r="34" spans="1:9" ht="15.75">
      <c r="C34" s="110" t="s">
        <v>84</v>
      </c>
      <c r="F34" s="109">
        <v>-0.08</v>
      </c>
      <c r="I34" s="110" t="s">
        <v>235</v>
      </c>
    </row>
    <row r="35" spans="1:9" ht="15.75">
      <c r="A35" s="110" t="s">
        <v>88</v>
      </c>
    </row>
    <row r="36" spans="1:9" ht="15.75">
      <c r="A36" s="109">
        <v>8</v>
      </c>
      <c r="B36" s="109">
        <v>54</v>
      </c>
      <c r="C36" s="110" t="s">
        <v>125</v>
      </c>
      <c r="D36" s="109">
        <v>1</v>
      </c>
      <c r="E36" s="109">
        <v>-48.045000000000002</v>
      </c>
      <c r="F36" s="109">
        <v>-231.21799999999999</v>
      </c>
      <c r="G36" s="109">
        <v>-15.356</v>
      </c>
      <c r="I36" s="109">
        <v>0</v>
      </c>
    </row>
    <row r="37" spans="1:9" ht="15.75">
      <c r="A37" s="109">
        <v>8</v>
      </c>
      <c r="B37" s="109">
        <v>57</v>
      </c>
      <c r="C37" s="110" t="s">
        <v>65</v>
      </c>
      <c r="E37" s="109">
        <v>48</v>
      </c>
      <c r="F37" s="109">
        <v>0.08</v>
      </c>
      <c r="G37" s="109">
        <v>48.045000000000002</v>
      </c>
      <c r="H37" s="109">
        <v>4.4999999999999998E-2</v>
      </c>
    </row>
    <row r="38" spans="1:9" ht="15.75">
      <c r="C38" s="110" t="s">
        <v>84</v>
      </c>
      <c r="F38" s="109">
        <v>-0.08</v>
      </c>
      <c r="I38" s="110" t="s">
        <v>68</v>
      </c>
    </row>
    <row r="39" spans="1:9" ht="15.75">
      <c r="A39" s="110" t="s">
        <v>210</v>
      </c>
    </row>
    <row r="40" spans="1:9" ht="15.75">
      <c r="A40" s="109">
        <v>9</v>
      </c>
      <c r="B40" s="109">
        <v>63</v>
      </c>
      <c r="C40" s="110" t="s">
        <v>125</v>
      </c>
      <c r="D40" s="109">
        <v>1</v>
      </c>
      <c r="E40" s="109">
        <v>11.893000000000001</v>
      </c>
      <c r="F40" s="109">
        <v>-210.07</v>
      </c>
      <c r="G40" s="109">
        <v>-265.20499999999998</v>
      </c>
      <c r="I40" s="109">
        <v>0</v>
      </c>
    </row>
    <row r="41" spans="1:9" ht="15.75">
      <c r="A41" s="109">
        <v>9</v>
      </c>
      <c r="B41" s="109">
        <v>66</v>
      </c>
      <c r="C41" s="110" t="s">
        <v>65</v>
      </c>
      <c r="E41" s="109">
        <v>210</v>
      </c>
      <c r="F41" s="109">
        <v>0.5</v>
      </c>
      <c r="G41" s="109">
        <v>210.07</v>
      </c>
      <c r="H41" s="109">
        <v>7.0000000000000007E-2</v>
      </c>
    </row>
    <row r="42" spans="1:9" ht="15.75">
      <c r="C42" s="110" t="s">
        <v>66</v>
      </c>
      <c r="F42" s="109">
        <v>-0.5</v>
      </c>
      <c r="I42" s="110" t="s">
        <v>76</v>
      </c>
    </row>
    <row r="43" spans="1:9" ht="15.75">
      <c r="A43" s="110" t="s">
        <v>211</v>
      </c>
    </row>
    <row r="44" spans="1:9" ht="15.75">
      <c r="A44" s="109">
        <v>10</v>
      </c>
      <c r="B44" s="109">
        <v>68</v>
      </c>
      <c r="C44" s="110" t="s">
        <v>125</v>
      </c>
      <c r="D44" s="109">
        <v>1</v>
      </c>
      <c r="E44" s="109">
        <v>-16.375</v>
      </c>
      <c r="F44" s="109">
        <v>-255.29</v>
      </c>
      <c r="G44" s="109">
        <v>-60.392000000000003</v>
      </c>
      <c r="I44" s="109">
        <v>0</v>
      </c>
    </row>
    <row r="45" spans="1:9" ht="15.75">
      <c r="A45" s="109">
        <v>10</v>
      </c>
      <c r="B45" s="109">
        <v>71</v>
      </c>
      <c r="C45" s="110" t="s">
        <v>65</v>
      </c>
      <c r="E45" s="109">
        <v>255.5</v>
      </c>
      <c r="F45" s="109">
        <v>0.5</v>
      </c>
      <c r="G45" s="109">
        <v>255.29</v>
      </c>
      <c r="H45" s="109">
        <v>-0.21</v>
      </c>
    </row>
    <row r="46" spans="1:9" ht="15.75">
      <c r="C46" s="110" t="s">
        <v>66</v>
      </c>
      <c r="F46" s="109">
        <v>-0.5</v>
      </c>
      <c r="I46" s="110" t="s">
        <v>124</v>
      </c>
    </row>
    <row r="47" spans="1:9" ht="15.75">
      <c r="A47" s="109">
        <v>11</v>
      </c>
      <c r="B47" s="109">
        <v>72</v>
      </c>
      <c r="C47" s="110" t="s">
        <v>125</v>
      </c>
      <c r="D47" s="109">
        <v>1</v>
      </c>
      <c r="E47" s="109">
        <v>276.923</v>
      </c>
      <c r="F47" s="109">
        <v>-264.08699999999999</v>
      </c>
      <c r="G47" s="109">
        <v>-19.265000000000001</v>
      </c>
      <c r="I47" s="109">
        <v>0</v>
      </c>
    </row>
    <row r="48" spans="1:9" ht="15.75">
      <c r="A48" s="110" t="s">
        <v>116</v>
      </c>
    </row>
    <row r="49" spans="1:9" ht="15.75">
      <c r="A49" s="109">
        <v>12</v>
      </c>
      <c r="B49" s="109">
        <v>76</v>
      </c>
      <c r="C49" s="110" t="s">
        <v>125</v>
      </c>
      <c r="D49" s="109">
        <v>1</v>
      </c>
      <c r="E49" s="109">
        <v>327.77100000000002</v>
      </c>
      <c r="F49" s="109">
        <v>-264.08499999999998</v>
      </c>
      <c r="G49" s="109">
        <v>-18.754000000000001</v>
      </c>
      <c r="I49" s="109">
        <v>0</v>
      </c>
    </row>
    <row r="50" spans="1:9" ht="15.75">
      <c r="A50" s="109">
        <v>12</v>
      </c>
      <c r="B50" s="109">
        <v>79</v>
      </c>
      <c r="C50" s="110" t="s">
        <v>65</v>
      </c>
      <c r="E50" s="109">
        <v>264</v>
      </c>
      <c r="F50" s="109">
        <v>0.1</v>
      </c>
      <c r="G50" s="109">
        <v>264.08499999999998</v>
      </c>
      <c r="H50" s="109">
        <v>8.5000000000000006E-2</v>
      </c>
    </row>
    <row r="51" spans="1:9" ht="15.75">
      <c r="C51" s="110" t="s">
        <v>66</v>
      </c>
      <c r="F51" s="109">
        <v>-0.1</v>
      </c>
      <c r="I51" s="110" t="s">
        <v>225</v>
      </c>
    </row>
    <row r="52" spans="1:9" ht="15.75">
      <c r="A52" s="110" t="s">
        <v>115</v>
      </c>
    </row>
    <row r="53" spans="1:9" ht="15.75">
      <c r="A53" s="109">
        <v>11</v>
      </c>
      <c r="B53" s="109">
        <v>81</v>
      </c>
      <c r="C53" s="110" t="s">
        <v>65</v>
      </c>
      <c r="E53" s="109">
        <v>264</v>
      </c>
      <c r="F53" s="109">
        <v>0.1</v>
      </c>
      <c r="G53" s="109">
        <v>264.08699999999999</v>
      </c>
      <c r="H53" s="109">
        <v>8.6999999999999994E-2</v>
      </c>
    </row>
    <row r="54" spans="1:9" ht="15.75">
      <c r="C54" s="110" t="s">
        <v>66</v>
      </c>
      <c r="F54" s="109">
        <v>-0.1</v>
      </c>
      <c r="I54" s="110" t="s">
        <v>225</v>
      </c>
    </row>
    <row r="55" spans="1:9" ht="15.75">
      <c r="A55" s="110" t="s">
        <v>117</v>
      </c>
    </row>
    <row r="56" spans="1:9" ht="15.75">
      <c r="A56" s="109">
        <v>3</v>
      </c>
      <c r="B56" s="109">
        <v>83</v>
      </c>
      <c r="C56" s="110" t="s">
        <v>64</v>
      </c>
      <c r="D56" s="109">
        <v>4</v>
      </c>
      <c r="E56" s="109">
        <v>21.908000000000001</v>
      </c>
      <c r="F56" s="109">
        <v>-205.01400000000001</v>
      </c>
      <c r="G56" s="109">
        <v>-261.52100000000002</v>
      </c>
      <c r="H56" s="109">
        <v>8.7739999999999991</v>
      </c>
      <c r="I56" s="109">
        <v>3.3000000000000002E-2</v>
      </c>
    </row>
    <row r="57" spans="1:9" ht="15.75">
      <c r="A57" s="109">
        <v>3</v>
      </c>
      <c r="B57" s="109">
        <v>86</v>
      </c>
      <c r="C57" s="110" t="s">
        <v>69</v>
      </c>
      <c r="D57" s="110" t="s">
        <v>70</v>
      </c>
      <c r="E57" s="109">
        <v>261.5</v>
      </c>
      <c r="F57" s="109">
        <v>0.5</v>
      </c>
      <c r="G57" s="109">
        <v>261.52100000000002</v>
      </c>
      <c r="H57" s="109">
        <v>0.189</v>
      </c>
    </row>
    <row r="58" spans="1:9" ht="15.75">
      <c r="C58" s="110" t="s">
        <v>71</v>
      </c>
      <c r="D58" s="110" t="s">
        <v>72</v>
      </c>
      <c r="E58" s="109">
        <v>22</v>
      </c>
      <c r="G58" s="109">
        <v>21.908000000000001</v>
      </c>
      <c r="I58" s="110" t="s">
        <v>79</v>
      </c>
    </row>
    <row r="59" spans="1:9" ht="15.75">
      <c r="A59" s="110" t="s">
        <v>212</v>
      </c>
    </row>
    <row r="60" spans="1:9" ht="15.75">
      <c r="A60" s="109">
        <v>4</v>
      </c>
      <c r="B60" s="109">
        <v>88</v>
      </c>
      <c r="C60" s="110" t="s">
        <v>64</v>
      </c>
      <c r="D60" s="109">
        <v>4</v>
      </c>
      <c r="E60" s="109">
        <v>-8.0589999999999993</v>
      </c>
      <c r="F60" s="109">
        <v>-250.012</v>
      </c>
      <c r="G60" s="109">
        <v>-58.02</v>
      </c>
      <c r="H60" s="109">
        <v>8.8160000000000007</v>
      </c>
      <c r="I60" s="109">
        <v>1.4E-2</v>
      </c>
    </row>
    <row r="61" spans="1:9" ht="15.75">
      <c r="A61" s="109">
        <v>4</v>
      </c>
      <c r="B61" s="109">
        <v>91</v>
      </c>
      <c r="C61" s="110" t="s">
        <v>69</v>
      </c>
      <c r="D61" s="110" t="s">
        <v>70</v>
      </c>
      <c r="E61" s="109">
        <v>58</v>
      </c>
      <c r="F61" s="109">
        <v>0.5</v>
      </c>
      <c r="G61" s="109">
        <v>58.02</v>
      </c>
      <c r="H61" s="109">
        <v>0.125</v>
      </c>
    </row>
    <row r="62" spans="1:9" ht="15.75">
      <c r="C62" s="110" t="s">
        <v>71</v>
      </c>
      <c r="D62" s="110" t="s">
        <v>72</v>
      </c>
      <c r="E62" s="109">
        <v>8</v>
      </c>
      <c r="G62" s="109">
        <v>8.0589999999999993</v>
      </c>
      <c r="I62" s="110" t="s">
        <v>73</v>
      </c>
    </row>
    <row r="63" spans="1:9" ht="15.75">
      <c r="A63" s="110" t="s">
        <v>213</v>
      </c>
    </row>
    <row r="64" spans="1:9" ht="15.75">
      <c r="A64" s="109">
        <v>5</v>
      </c>
      <c r="B64" s="109">
        <v>93</v>
      </c>
      <c r="C64" s="110" t="s">
        <v>64</v>
      </c>
      <c r="D64" s="109">
        <v>4</v>
      </c>
      <c r="E64" s="109">
        <v>279.40100000000001</v>
      </c>
      <c r="F64" s="109">
        <v>-257.012</v>
      </c>
      <c r="G64" s="109">
        <v>-9.9600000000000009</v>
      </c>
      <c r="H64" s="109">
        <v>8.7370000000000001</v>
      </c>
      <c r="I64" s="109">
        <v>7.0000000000000001E-3</v>
      </c>
    </row>
    <row r="65" spans="1:9" ht="15.75">
      <c r="A65" s="109">
        <v>5</v>
      </c>
      <c r="B65" s="109">
        <v>96</v>
      </c>
      <c r="C65" s="110" t="s">
        <v>69</v>
      </c>
      <c r="D65" s="110" t="s">
        <v>70</v>
      </c>
      <c r="E65" s="109">
        <v>10</v>
      </c>
      <c r="F65" s="109">
        <v>0.5</v>
      </c>
      <c r="G65" s="109">
        <v>9.9600000000000009</v>
      </c>
      <c r="H65" s="109">
        <v>0.214</v>
      </c>
    </row>
    <row r="66" spans="1:9" ht="15.75">
      <c r="C66" s="110" t="s">
        <v>71</v>
      </c>
      <c r="D66" s="110" t="s">
        <v>72</v>
      </c>
      <c r="E66" s="109">
        <v>279.5</v>
      </c>
      <c r="G66" s="109">
        <v>279.40100000000001</v>
      </c>
      <c r="I66" s="110" t="s">
        <v>79</v>
      </c>
    </row>
    <row r="67" spans="1:9" ht="15.75">
      <c r="A67" s="110" t="s">
        <v>214</v>
      </c>
    </row>
    <row r="68" spans="1:9" ht="15.75">
      <c r="A68" s="109">
        <v>6</v>
      </c>
      <c r="B68" s="109">
        <v>98</v>
      </c>
      <c r="C68" s="110" t="s">
        <v>64</v>
      </c>
      <c r="D68" s="109">
        <v>4</v>
      </c>
      <c r="E68" s="109">
        <v>329.51799999999997</v>
      </c>
      <c r="F68" s="109">
        <v>-257.012</v>
      </c>
      <c r="G68" s="109">
        <v>-10.090999999999999</v>
      </c>
      <c r="H68" s="109">
        <v>8.7970000000000006</v>
      </c>
      <c r="I68" s="109">
        <v>6.0000000000000001E-3</v>
      </c>
    </row>
    <row r="69" spans="1:9" ht="15.75">
      <c r="A69" s="109">
        <v>6</v>
      </c>
      <c r="B69" s="109">
        <v>101</v>
      </c>
      <c r="C69" s="110" t="s">
        <v>69</v>
      </c>
      <c r="D69" s="110" t="s">
        <v>70</v>
      </c>
      <c r="E69" s="109">
        <v>10</v>
      </c>
      <c r="F69" s="109">
        <v>0.5</v>
      </c>
      <c r="G69" s="109">
        <v>10.090999999999999</v>
      </c>
      <c r="H69" s="109">
        <v>0.185</v>
      </c>
    </row>
    <row r="70" spans="1:9" ht="15.75">
      <c r="C70" s="110" t="s">
        <v>71</v>
      </c>
      <c r="D70" s="110" t="s">
        <v>72</v>
      </c>
      <c r="E70" s="109">
        <v>329.5</v>
      </c>
      <c r="G70" s="109">
        <v>329.51799999999997</v>
      </c>
      <c r="I70" s="110" t="s">
        <v>79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23"/>
  <sheetViews>
    <sheetView workbookViewId="0">
      <selection activeCell="P23" sqref="P23"/>
    </sheetView>
  </sheetViews>
  <sheetFormatPr defaultRowHeight="15"/>
  <sheetData>
    <row r="1" spans="1:9" ht="15.75">
      <c r="A1" s="109">
        <v>1</v>
      </c>
      <c r="B1" s="109">
        <v>3</v>
      </c>
      <c r="C1" s="110" t="s">
        <v>63</v>
      </c>
      <c r="D1" s="109">
        <v>4</v>
      </c>
      <c r="E1" s="109">
        <v>-0.58299999999999996</v>
      </c>
      <c r="F1" s="109">
        <v>2.1560000000000001</v>
      </c>
      <c r="G1" s="109">
        <v>480.93799999999999</v>
      </c>
      <c r="I1" s="109">
        <v>1.2E-2</v>
      </c>
    </row>
    <row r="2" spans="1:9" ht="15.75">
      <c r="E2" s="109">
        <v>90.069000000000003</v>
      </c>
      <c r="F2" s="109">
        <v>89.742999999999995</v>
      </c>
      <c r="G2" s="109">
        <v>0.26600000000000001</v>
      </c>
    </row>
    <row r="3" spans="1:9" ht="15.75">
      <c r="A3" s="109">
        <v>1</v>
      </c>
      <c r="B3" s="109">
        <v>3</v>
      </c>
      <c r="C3" s="110" t="s">
        <v>64</v>
      </c>
      <c r="D3" s="109">
        <v>4</v>
      </c>
      <c r="E3" s="109">
        <v>635.245</v>
      </c>
      <c r="F3" s="109">
        <v>393.56099999999998</v>
      </c>
      <c r="G3" s="109">
        <v>-4.133</v>
      </c>
      <c r="H3" s="109">
        <v>14.023999999999999</v>
      </c>
      <c r="I3" s="109">
        <v>0</v>
      </c>
    </row>
    <row r="4" spans="1:9" ht="15.75">
      <c r="A4" s="109">
        <v>2</v>
      </c>
      <c r="B4" s="109">
        <v>3</v>
      </c>
      <c r="C4" s="110" t="s">
        <v>64</v>
      </c>
      <c r="D4" s="109">
        <v>4</v>
      </c>
      <c r="E4" s="109">
        <v>-380.03699999999998</v>
      </c>
      <c r="F4" s="109">
        <v>2.0150000000000001</v>
      </c>
      <c r="G4" s="109">
        <v>-4.1669999999999998</v>
      </c>
      <c r="H4" s="109">
        <v>14.028</v>
      </c>
      <c r="I4" s="109">
        <v>5.0000000000000001E-3</v>
      </c>
    </row>
    <row r="5" spans="1:9" ht="15.75">
      <c r="A5" s="110" t="s">
        <v>215</v>
      </c>
    </row>
    <row r="6" spans="1:9" ht="15.75">
      <c r="A6" s="109">
        <v>1</v>
      </c>
      <c r="B6" s="109">
        <v>13</v>
      </c>
      <c r="C6" s="110" t="s">
        <v>125</v>
      </c>
      <c r="D6" s="109">
        <v>1</v>
      </c>
      <c r="E6" s="109">
        <v>-38.232999999999997</v>
      </c>
      <c r="F6" s="109">
        <v>7.6379999999999999</v>
      </c>
      <c r="G6" s="109">
        <v>-12.372</v>
      </c>
      <c r="I6" s="109">
        <v>0</v>
      </c>
    </row>
    <row r="7" spans="1:9" ht="15.75">
      <c r="A7" s="109">
        <v>1</v>
      </c>
      <c r="B7" s="109">
        <v>16</v>
      </c>
      <c r="C7" s="110" t="s">
        <v>65</v>
      </c>
      <c r="E7" s="109">
        <v>7.89</v>
      </c>
      <c r="F7" s="109">
        <v>0.3</v>
      </c>
      <c r="G7" s="109">
        <v>7.6379999999999999</v>
      </c>
      <c r="H7" s="109">
        <v>-0.252</v>
      </c>
    </row>
    <row r="8" spans="1:9" ht="15.75">
      <c r="C8" s="110" t="s">
        <v>66</v>
      </c>
      <c r="F8" s="109">
        <v>-0.3</v>
      </c>
      <c r="I8" s="110" t="s">
        <v>209</v>
      </c>
    </row>
    <row r="9" spans="1:9" ht="15.75">
      <c r="A9" s="110" t="s">
        <v>67</v>
      </c>
    </row>
    <row r="10" spans="1:9" ht="15.75">
      <c r="A10" s="109">
        <v>2</v>
      </c>
      <c r="B10" s="109">
        <v>18</v>
      </c>
      <c r="C10" s="110" t="s">
        <v>125</v>
      </c>
      <c r="D10" s="109">
        <v>1</v>
      </c>
      <c r="E10" s="109">
        <v>28.295000000000002</v>
      </c>
      <c r="F10" s="109">
        <v>7.8449999999999998</v>
      </c>
      <c r="G10" s="109">
        <v>-3.0939999999999999</v>
      </c>
      <c r="I10" s="109">
        <v>0</v>
      </c>
    </row>
    <row r="11" spans="1:9" ht="15.75">
      <c r="A11" s="109">
        <v>2</v>
      </c>
      <c r="B11" s="109">
        <v>21</v>
      </c>
      <c r="C11" s="110" t="s">
        <v>65</v>
      </c>
      <c r="E11" s="109">
        <v>7.85</v>
      </c>
      <c r="F11" s="109">
        <v>0.3</v>
      </c>
      <c r="G11" s="109">
        <v>7.8449999999999998</v>
      </c>
      <c r="H11" s="109">
        <v>-5.0000000000000001E-3</v>
      </c>
    </row>
    <row r="12" spans="1:9" ht="15.75">
      <c r="C12" s="110" t="s">
        <v>66</v>
      </c>
      <c r="F12" s="109">
        <v>-0.3</v>
      </c>
      <c r="I12" s="110" t="s">
        <v>87</v>
      </c>
    </row>
    <row r="13" spans="1:9" ht="15.75">
      <c r="A13" s="110" t="s">
        <v>216</v>
      </c>
    </row>
    <row r="14" spans="1:9" ht="15.75">
      <c r="A14" s="109">
        <v>3</v>
      </c>
      <c r="B14" s="109">
        <v>23</v>
      </c>
      <c r="C14" s="110" t="s">
        <v>64</v>
      </c>
      <c r="D14" s="109">
        <v>4</v>
      </c>
      <c r="E14" s="109">
        <v>29.09</v>
      </c>
      <c r="F14" s="109">
        <v>3.02</v>
      </c>
      <c r="G14" s="109">
        <v>-12.535</v>
      </c>
      <c r="H14" s="109">
        <v>8.8369999999999997</v>
      </c>
      <c r="I14" s="109">
        <v>1.7000000000000001E-2</v>
      </c>
    </row>
    <row r="15" spans="1:9" ht="15.75">
      <c r="A15" s="109">
        <v>3</v>
      </c>
      <c r="B15" s="109">
        <v>26</v>
      </c>
      <c r="C15" s="110" t="s">
        <v>69</v>
      </c>
      <c r="D15" s="110" t="s">
        <v>70</v>
      </c>
      <c r="E15" s="109">
        <v>12.7</v>
      </c>
      <c r="F15" s="109">
        <v>0.5</v>
      </c>
      <c r="G15" s="109">
        <v>12.535</v>
      </c>
      <c r="H15" s="109">
        <v>0.375</v>
      </c>
    </row>
    <row r="16" spans="1:9" ht="15.75">
      <c r="C16" s="110" t="s">
        <v>71</v>
      </c>
      <c r="D16" s="110" t="s">
        <v>72</v>
      </c>
      <c r="E16" s="109">
        <v>29</v>
      </c>
      <c r="G16" s="109">
        <v>29.09</v>
      </c>
      <c r="I16" s="110" t="s">
        <v>106</v>
      </c>
    </row>
    <row r="17" spans="1:9" ht="15.75">
      <c r="A17" s="110" t="s">
        <v>74</v>
      </c>
    </row>
    <row r="18" spans="1:9" ht="15.75">
      <c r="A18" s="109">
        <v>4</v>
      </c>
      <c r="B18" s="109">
        <v>28</v>
      </c>
      <c r="C18" s="110" t="s">
        <v>64</v>
      </c>
      <c r="D18" s="109">
        <v>4</v>
      </c>
      <c r="E18" s="109">
        <v>-38.026000000000003</v>
      </c>
      <c r="F18" s="109">
        <v>3.02</v>
      </c>
      <c r="G18" s="109">
        <v>-21.492000000000001</v>
      </c>
      <c r="H18" s="109">
        <v>8.8949999999999996</v>
      </c>
      <c r="I18" s="109">
        <v>5.0000000000000001E-3</v>
      </c>
    </row>
    <row r="19" spans="1:9" ht="15.75">
      <c r="A19" s="109">
        <v>4</v>
      </c>
      <c r="B19" s="109">
        <v>31</v>
      </c>
      <c r="C19" s="110" t="s">
        <v>69</v>
      </c>
      <c r="D19" s="110" t="s">
        <v>70</v>
      </c>
      <c r="E19" s="109">
        <v>21.7</v>
      </c>
      <c r="F19" s="109">
        <v>0.5</v>
      </c>
      <c r="G19" s="109">
        <v>21.492000000000001</v>
      </c>
      <c r="H19" s="109">
        <v>0.41899999999999998</v>
      </c>
    </row>
    <row r="20" spans="1:9" ht="15.75">
      <c r="C20" s="110" t="s">
        <v>71</v>
      </c>
      <c r="D20" s="110" t="s">
        <v>72</v>
      </c>
      <c r="E20" s="109">
        <v>38</v>
      </c>
      <c r="G20" s="109">
        <v>38.026000000000003</v>
      </c>
      <c r="I20" s="110" t="s">
        <v>106</v>
      </c>
    </row>
    <row r="21" spans="1:9" ht="15.75">
      <c r="A21" s="110" t="s">
        <v>75</v>
      </c>
    </row>
    <row r="22" spans="1:9" ht="15.75">
      <c r="A22" s="109">
        <v>3</v>
      </c>
      <c r="B22" s="109">
        <v>38</v>
      </c>
      <c r="C22" s="110" t="s">
        <v>125</v>
      </c>
      <c r="D22" s="109">
        <v>1</v>
      </c>
      <c r="E22" s="109">
        <v>-39.792999999999999</v>
      </c>
      <c r="F22" s="109">
        <v>25.963999999999999</v>
      </c>
      <c r="G22" s="109">
        <v>-122.084</v>
      </c>
      <c r="I22" s="109">
        <v>0</v>
      </c>
    </row>
    <row r="23" spans="1:9" ht="15.75">
      <c r="A23" s="109">
        <v>3</v>
      </c>
      <c r="B23" s="109">
        <v>41</v>
      </c>
      <c r="C23" s="110" t="s">
        <v>65</v>
      </c>
      <c r="E23" s="109">
        <v>26</v>
      </c>
      <c r="F23" s="109">
        <v>0.3</v>
      </c>
      <c r="G23" s="109">
        <v>25.963999999999999</v>
      </c>
      <c r="H23" s="109">
        <v>-3.5999999999999997E-2</v>
      </c>
    </row>
    <row r="24" spans="1:9" ht="15.75">
      <c r="C24" s="110" t="s">
        <v>66</v>
      </c>
      <c r="F24" s="109">
        <v>-0.3</v>
      </c>
      <c r="I24" s="110" t="s">
        <v>101</v>
      </c>
    </row>
    <row r="25" spans="1:9" ht="15.75">
      <c r="A25" s="110" t="s">
        <v>77</v>
      </c>
    </row>
    <row r="26" spans="1:9" ht="15.75">
      <c r="A26" s="109">
        <v>4</v>
      </c>
      <c r="B26" s="109">
        <v>43</v>
      </c>
      <c r="C26" s="110" t="s">
        <v>125</v>
      </c>
      <c r="D26" s="109">
        <v>1</v>
      </c>
      <c r="E26" s="109">
        <v>234.06700000000001</v>
      </c>
      <c r="F26" s="109">
        <v>1.994</v>
      </c>
      <c r="G26" s="109">
        <v>-9.2289999999999992</v>
      </c>
      <c r="I26" s="109">
        <v>0</v>
      </c>
    </row>
    <row r="27" spans="1:9" ht="15.75">
      <c r="A27" s="109">
        <v>4</v>
      </c>
      <c r="B27" s="109">
        <v>46</v>
      </c>
      <c r="C27" s="110" t="s">
        <v>65</v>
      </c>
      <c r="E27" s="109">
        <v>2</v>
      </c>
      <c r="F27" s="109">
        <v>0.25</v>
      </c>
      <c r="G27" s="109">
        <v>1.994</v>
      </c>
      <c r="H27" s="109">
        <v>-6.0000000000000001E-3</v>
      </c>
    </row>
    <row r="28" spans="1:9" ht="15.75">
      <c r="C28" s="110" t="s">
        <v>66</v>
      </c>
      <c r="F28" s="109">
        <v>-0.25</v>
      </c>
      <c r="I28" s="110" t="s">
        <v>87</v>
      </c>
    </row>
    <row r="29" spans="1:9" ht="15.75">
      <c r="A29" s="110" t="s">
        <v>78</v>
      </c>
    </row>
    <row r="30" spans="1:9" ht="15.75">
      <c r="A30" s="109">
        <v>5</v>
      </c>
      <c r="B30" s="109">
        <v>48</v>
      </c>
      <c r="C30" s="110" t="s">
        <v>64</v>
      </c>
      <c r="D30" s="109">
        <v>4</v>
      </c>
      <c r="E30" s="109">
        <v>-38.005000000000003</v>
      </c>
      <c r="F30" s="109">
        <v>21.015000000000001</v>
      </c>
      <c r="G30" s="109">
        <v>-129.935</v>
      </c>
      <c r="H30" s="109">
        <v>8.7439999999999998</v>
      </c>
      <c r="I30" s="109">
        <v>5.8000000000000003E-2</v>
      </c>
    </row>
    <row r="31" spans="1:9" ht="15.75">
      <c r="A31" s="109">
        <v>5</v>
      </c>
      <c r="B31" s="109">
        <v>51</v>
      </c>
      <c r="C31" s="110" t="s">
        <v>69</v>
      </c>
      <c r="D31" s="110" t="s">
        <v>70</v>
      </c>
      <c r="E31" s="109">
        <v>130</v>
      </c>
      <c r="F31" s="109">
        <v>0.5</v>
      </c>
      <c r="G31" s="109">
        <v>129.935</v>
      </c>
      <c r="H31" s="109">
        <v>0.13100000000000001</v>
      </c>
    </row>
    <row r="32" spans="1:9" ht="15.75">
      <c r="C32" s="110" t="s">
        <v>71</v>
      </c>
      <c r="D32" s="110" t="s">
        <v>72</v>
      </c>
      <c r="E32" s="109">
        <v>38</v>
      </c>
      <c r="G32" s="109">
        <v>38.005000000000003</v>
      </c>
      <c r="I32" s="110" t="s">
        <v>73</v>
      </c>
    </row>
    <row r="33" spans="1:9" ht="15.75">
      <c r="A33" s="110" t="s">
        <v>80</v>
      </c>
    </row>
    <row r="34" spans="1:9" ht="15.75">
      <c r="A34" s="109">
        <v>6</v>
      </c>
      <c r="B34" s="109">
        <v>53</v>
      </c>
      <c r="C34" s="110" t="s">
        <v>64</v>
      </c>
      <c r="D34" s="109">
        <v>4</v>
      </c>
      <c r="E34" s="109">
        <v>241.53100000000001</v>
      </c>
      <c r="F34" s="109">
        <v>-1.984</v>
      </c>
      <c r="G34" s="109">
        <v>-10.084</v>
      </c>
      <c r="H34" s="109">
        <v>8.7579999999999991</v>
      </c>
      <c r="I34" s="109">
        <v>1E-3</v>
      </c>
    </row>
    <row r="35" spans="1:9" ht="15.75">
      <c r="A35" s="109">
        <v>6</v>
      </c>
      <c r="B35" s="109">
        <v>56</v>
      </c>
      <c r="C35" s="110" t="s">
        <v>69</v>
      </c>
      <c r="D35" s="110" t="s">
        <v>70</v>
      </c>
      <c r="E35" s="109">
        <v>10</v>
      </c>
      <c r="F35" s="109">
        <v>0.5</v>
      </c>
      <c r="G35" s="109">
        <v>10.084</v>
      </c>
      <c r="H35" s="109">
        <v>0.17799999999999999</v>
      </c>
    </row>
    <row r="36" spans="1:9" ht="15.75">
      <c r="C36" s="110" t="s">
        <v>71</v>
      </c>
      <c r="D36" s="110" t="s">
        <v>72</v>
      </c>
      <c r="E36" s="109">
        <v>241.5</v>
      </c>
      <c r="G36" s="109">
        <v>241.53100000000001</v>
      </c>
      <c r="I36" s="110" t="s">
        <v>79</v>
      </c>
    </row>
    <row r="37" spans="1:9" ht="15.75">
      <c r="A37" s="110" t="s">
        <v>82</v>
      </c>
    </row>
    <row r="38" spans="1:9" ht="15.75">
      <c r="A38" s="110" t="s">
        <v>217</v>
      </c>
    </row>
    <row r="39" spans="1:9" ht="15.75">
      <c r="A39" s="110" t="s">
        <v>83</v>
      </c>
    </row>
    <row r="40" spans="1:9" ht="15.75">
      <c r="A40" s="109">
        <v>5</v>
      </c>
      <c r="B40" s="109">
        <v>65</v>
      </c>
      <c r="C40" s="110" t="s">
        <v>125</v>
      </c>
      <c r="D40" s="109">
        <v>1</v>
      </c>
      <c r="E40" s="109">
        <v>396.47300000000001</v>
      </c>
      <c r="F40" s="109">
        <v>-181.387</v>
      </c>
      <c r="G40" s="109">
        <v>-234.81</v>
      </c>
      <c r="I40" s="109">
        <v>0</v>
      </c>
    </row>
    <row r="41" spans="1:9" ht="15.75">
      <c r="A41" s="109">
        <v>5</v>
      </c>
      <c r="B41" s="109">
        <v>68</v>
      </c>
      <c r="C41" s="110" t="s">
        <v>65</v>
      </c>
      <c r="E41" s="109">
        <v>396.5</v>
      </c>
      <c r="F41" s="109">
        <v>0.1</v>
      </c>
      <c r="G41" s="109">
        <v>396.47300000000001</v>
      </c>
      <c r="H41" s="109">
        <v>-2.7E-2</v>
      </c>
    </row>
    <row r="42" spans="1:9" ht="15.75">
      <c r="C42" s="110" t="s">
        <v>84</v>
      </c>
      <c r="F42" s="109">
        <v>-0.1</v>
      </c>
      <c r="I42" s="110" t="s">
        <v>101</v>
      </c>
    </row>
    <row r="43" spans="1:9" ht="15.75">
      <c r="A43" s="110" t="s">
        <v>85</v>
      </c>
    </row>
    <row r="44" spans="1:9" ht="15.75">
      <c r="A44" s="109">
        <v>6</v>
      </c>
      <c r="B44" s="109">
        <v>70</v>
      </c>
      <c r="C44" s="110" t="s">
        <v>125</v>
      </c>
      <c r="D44" s="109">
        <v>1</v>
      </c>
      <c r="E44" s="109">
        <v>396.471</v>
      </c>
      <c r="F44" s="109">
        <v>-55.411999999999999</v>
      </c>
      <c r="G44" s="109">
        <v>-235.3</v>
      </c>
      <c r="I44" s="109">
        <v>0</v>
      </c>
    </row>
    <row r="45" spans="1:9" ht="15.75">
      <c r="A45" s="109">
        <v>6</v>
      </c>
      <c r="B45" s="109">
        <v>73</v>
      </c>
      <c r="C45" s="110" t="s">
        <v>65</v>
      </c>
      <c r="E45" s="109">
        <v>396.5</v>
      </c>
      <c r="F45" s="109">
        <v>0.1</v>
      </c>
      <c r="G45" s="109">
        <v>396.471</v>
      </c>
      <c r="H45" s="109">
        <v>-2.9000000000000001E-2</v>
      </c>
    </row>
    <row r="46" spans="1:9" ht="15.75">
      <c r="C46" s="110" t="s">
        <v>84</v>
      </c>
      <c r="F46" s="109">
        <v>-0.1</v>
      </c>
      <c r="I46" s="110" t="s">
        <v>101</v>
      </c>
    </row>
    <row r="47" spans="1:9" ht="15.75">
      <c r="A47" s="110" t="s">
        <v>86</v>
      </c>
    </row>
    <row r="48" spans="1:9" ht="15.75">
      <c r="A48" s="109">
        <v>7</v>
      </c>
      <c r="B48" s="109">
        <v>75</v>
      </c>
      <c r="C48" s="110" t="s">
        <v>125</v>
      </c>
      <c r="D48" s="109">
        <v>1</v>
      </c>
      <c r="E48" s="109">
        <v>396.47899999999998</v>
      </c>
      <c r="F48" s="109">
        <v>11.345000000000001</v>
      </c>
      <c r="G48" s="109">
        <v>-4.649</v>
      </c>
      <c r="I48" s="109">
        <v>0</v>
      </c>
    </row>
    <row r="49" spans="1:9" ht="15.75">
      <c r="A49" s="109">
        <v>7</v>
      </c>
      <c r="B49" s="109">
        <v>78</v>
      </c>
      <c r="C49" s="110" t="s">
        <v>65</v>
      </c>
      <c r="E49" s="109">
        <v>396.5</v>
      </c>
      <c r="F49" s="109">
        <v>0.1</v>
      </c>
      <c r="G49" s="109">
        <v>396.47899999999998</v>
      </c>
      <c r="H49" s="109">
        <v>-2.1000000000000001E-2</v>
      </c>
    </row>
    <row r="50" spans="1:9" ht="15.75">
      <c r="C50" s="110" t="s">
        <v>84</v>
      </c>
      <c r="F50" s="109">
        <v>-0.1</v>
      </c>
      <c r="I50" s="110" t="s">
        <v>101</v>
      </c>
    </row>
    <row r="51" spans="1:9" ht="15.75">
      <c r="A51" s="110" t="s">
        <v>88</v>
      </c>
    </row>
    <row r="52" spans="1:9" ht="15.75">
      <c r="A52" s="109">
        <v>8</v>
      </c>
      <c r="B52" s="109">
        <v>80</v>
      </c>
      <c r="C52" s="110" t="s">
        <v>125</v>
      </c>
      <c r="D52" s="109">
        <v>1</v>
      </c>
      <c r="E52" s="109">
        <v>396.47</v>
      </c>
      <c r="F52" s="109">
        <v>-220.40600000000001</v>
      </c>
      <c r="G52" s="109">
        <v>-5.1989999999999998</v>
      </c>
      <c r="I52" s="109">
        <v>0</v>
      </c>
    </row>
    <row r="53" spans="1:9" ht="15.75">
      <c r="A53" s="109">
        <v>8</v>
      </c>
      <c r="B53" s="109">
        <v>83</v>
      </c>
      <c r="C53" s="110" t="s">
        <v>65</v>
      </c>
      <c r="E53" s="109">
        <v>396.5</v>
      </c>
      <c r="F53" s="109">
        <v>0.1</v>
      </c>
      <c r="G53" s="109">
        <v>396.47</v>
      </c>
      <c r="H53" s="109">
        <v>-0.03</v>
      </c>
    </row>
    <row r="54" spans="1:9" ht="15.75">
      <c r="C54" s="110" t="s">
        <v>84</v>
      </c>
      <c r="F54" s="109">
        <v>-0.1</v>
      </c>
      <c r="I54" s="110" t="s">
        <v>101</v>
      </c>
    </row>
    <row r="55" spans="1:9" ht="15.75">
      <c r="A55" s="110" t="s">
        <v>89</v>
      </c>
    </row>
    <row r="56" spans="1:9" ht="15.75">
      <c r="A56" s="109">
        <v>7</v>
      </c>
      <c r="B56" s="109">
        <v>85</v>
      </c>
      <c r="C56" s="110" t="s">
        <v>64</v>
      </c>
      <c r="D56" s="109">
        <v>4</v>
      </c>
      <c r="E56" s="109">
        <v>392.00900000000001</v>
      </c>
      <c r="F56" s="109">
        <v>49.576000000000001</v>
      </c>
      <c r="G56" s="109">
        <v>-48.933999999999997</v>
      </c>
      <c r="H56" s="109">
        <v>10.747</v>
      </c>
      <c r="I56" s="109">
        <v>6.0000000000000001E-3</v>
      </c>
    </row>
    <row r="57" spans="1:9" ht="15.75">
      <c r="A57" s="109">
        <v>7</v>
      </c>
      <c r="B57" s="109">
        <v>88</v>
      </c>
      <c r="C57" s="110" t="s">
        <v>69</v>
      </c>
      <c r="D57" s="110" t="s">
        <v>90</v>
      </c>
      <c r="E57" s="109">
        <v>49.5</v>
      </c>
      <c r="F57" s="109">
        <v>0.4</v>
      </c>
      <c r="G57" s="109">
        <v>49.576000000000001</v>
      </c>
      <c r="H57" s="109">
        <v>0.20200000000000001</v>
      </c>
    </row>
    <row r="58" spans="1:9" ht="15.75">
      <c r="C58" s="110" t="s">
        <v>71</v>
      </c>
      <c r="D58" s="110" t="s">
        <v>70</v>
      </c>
      <c r="E58" s="109">
        <v>49</v>
      </c>
      <c r="G58" s="109">
        <v>48.933999999999997</v>
      </c>
      <c r="I58" s="110" t="s">
        <v>81</v>
      </c>
    </row>
    <row r="59" spans="1:9" ht="15.75">
      <c r="A59" s="109">
        <v>8</v>
      </c>
      <c r="B59" s="109">
        <v>89</v>
      </c>
      <c r="C59" s="110" t="s">
        <v>64</v>
      </c>
      <c r="D59" s="109">
        <v>4</v>
      </c>
      <c r="E59" s="109">
        <v>392.00900000000001</v>
      </c>
      <c r="F59" s="109">
        <v>-60.036999999999999</v>
      </c>
      <c r="G59" s="109">
        <v>-217.96</v>
      </c>
      <c r="H59" s="109">
        <v>10.771000000000001</v>
      </c>
      <c r="I59" s="109">
        <v>1.4E-2</v>
      </c>
    </row>
    <row r="60" spans="1:9" ht="15.75">
      <c r="A60" s="109">
        <v>8</v>
      </c>
      <c r="B60" s="109">
        <v>92</v>
      </c>
      <c r="C60" s="110" t="s">
        <v>69</v>
      </c>
      <c r="D60" s="110" t="s">
        <v>90</v>
      </c>
      <c r="E60" s="109">
        <v>60</v>
      </c>
      <c r="F60" s="109">
        <v>0.4</v>
      </c>
      <c r="G60" s="109">
        <v>60.036999999999999</v>
      </c>
      <c r="H60" s="109">
        <v>0.108</v>
      </c>
    </row>
    <row r="61" spans="1:9" ht="15.75">
      <c r="C61" s="110" t="s">
        <v>71</v>
      </c>
      <c r="D61" s="110" t="s">
        <v>70</v>
      </c>
      <c r="E61" s="109">
        <v>218</v>
      </c>
      <c r="G61" s="109">
        <v>217.96</v>
      </c>
      <c r="I61" s="110" t="s">
        <v>73</v>
      </c>
    </row>
    <row r="62" spans="1:9" ht="15.75">
      <c r="A62" s="109">
        <v>9</v>
      </c>
      <c r="B62" s="109">
        <v>93</v>
      </c>
      <c r="C62" s="110" t="s">
        <v>64</v>
      </c>
      <c r="D62" s="109">
        <v>4</v>
      </c>
      <c r="E62" s="109">
        <v>392.00900000000001</v>
      </c>
      <c r="F62" s="109">
        <v>-179.06399999999999</v>
      </c>
      <c r="G62" s="109">
        <v>-217.96799999999999</v>
      </c>
      <c r="H62" s="109">
        <v>10.757999999999999</v>
      </c>
      <c r="I62" s="109">
        <v>3.3000000000000002E-2</v>
      </c>
    </row>
    <row r="63" spans="1:9" ht="15.75">
      <c r="A63" s="109">
        <v>9</v>
      </c>
      <c r="B63" s="109">
        <v>96</v>
      </c>
      <c r="C63" s="110" t="s">
        <v>69</v>
      </c>
      <c r="D63" s="110" t="s">
        <v>90</v>
      </c>
      <c r="E63" s="109">
        <v>179</v>
      </c>
      <c r="F63" s="109">
        <v>0.4</v>
      </c>
      <c r="G63" s="109">
        <v>179.06399999999999</v>
      </c>
      <c r="H63" s="109">
        <v>0.14399999999999999</v>
      </c>
    </row>
    <row r="64" spans="1:9" ht="15.75">
      <c r="C64" s="110" t="s">
        <v>71</v>
      </c>
      <c r="D64" s="110" t="s">
        <v>70</v>
      </c>
      <c r="E64" s="109">
        <v>218</v>
      </c>
      <c r="G64" s="109">
        <v>217.96799999999999</v>
      </c>
      <c r="I64" s="110" t="s">
        <v>79</v>
      </c>
    </row>
    <row r="65" spans="1:9" ht="15.75">
      <c r="A65" s="109">
        <v>10</v>
      </c>
      <c r="B65" s="109">
        <v>97</v>
      </c>
      <c r="C65" s="110" t="s">
        <v>64</v>
      </c>
      <c r="D65" s="109">
        <v>4</v>
      </c>
      <c r="E65" s="109">
        <v>392.01</v>
      </c>
      <c r="F65" s="109">
        <v>-286.05900000000003</v>
      </c>
      <c r="G65" s="109">
        <v>-17.986000000000001</v>
      </c>
      <c r="H65" s="109">
        <v>10.808999999999999</v>
      </c>
      <c r="I65" s="109">
        <v>1.7000000000000001E-2</v>
      </c>
    </row>
    <row r="66" spans="1:9" ht="15.75">
      <c r="A66" s="109">
        <v>10</v>
      </c>
      <c r="B66" s="109">
        <v>100</v>
      </c>
      <c r="C66" s="110" t="s">
        <v>69</v>
      </c>
      <c r="D66" s="110" t="s">
        <v>90</v>
      </c>
      <c r="E66" s="109">
        <v>286</v>
      </c>
      <c r="F66" s="109">
        <v>0.4</v>
      </c>
      <c r="G66" s="109">
        <v>286.05900000000003</v>
      </c>
      <c r="H66" s="109">
        <v>0.122</v>
      </c>
    </row>
    <row r="67" spans="1:9" ht="15.75">
      <c r="C67" s="110" t="s">
        <v>71</v>
      </c>
      <c r="D67" s="110" t="s">
        <v>70</v>
      </c>
      <c r="E67" s="109">
        <v>18</v>
      </c>
      <c r="G67" s="109">
        <v>17.986000000000001</v>
      </c>
      <c r="I67" s="110" t="s">
        <v>79</v>
      </c>
    </row>
    <row r="68" spans="1:9" ht="15.75">
      <c r="A68" s="110" t="s">
        <v>92</v>
      </c>
    </row>
    <row r="69" spans="1:9" ht="15.75">
      <c r="A69" s="110" t="s">
        <v>93</v>
      </c>
    </row>
    <row r="70" spans="1:9" ht="15.75">
      <c r="A70" s="109">
        <v>1</v>
      </c>
      <c r="B70" s="109">
        <v>111</v>
      </c>
      <c r="C70" s="110" t="s">
        <v>125</v>
      </c>
      <c r="D70" s="109">
        <v>1</v>
      </c>
      <c r="E70" s="109">
        <v>185.04400000000001</v>
      </c>
      <c r="F70" s="109">
        <v>-120.65</v>
      </c>
      <c r="G70" s="109">
        <v>-95.795000000000002</v>
      </c>
      <c r="I70" s="109">
        <v>0</v>
      </c>
    </row>
    <row r="71" spans="1:9" ht="15.75">
      <c r="A71" s="109">
        <v>1</v>
      </c>
      <c r="B71" s="109">
        <v>114</v>
      </c>
      <c r="C71" s="110" t="s">
        <v>65</v>
      </c>
      <c r="E71" s="109">
        <v>185</v>
      </c>
      <c r="F71" s="109">
        <v>0.08</v>
      </c>
      <c r="G71" s="109">
        <v>185.04400000000001</v>
      </c>
      <c r="H71" s="109">
        <v>4.3999999999999997E-2</v>
      </c>
    </row>
    <row r="72" spans="1:9" ht="15.75">
      <c r="C72" s="110" t="s">
        <v>84</v>
      </c>
      <c r="F72" s="109">
        <v>-0.08</v>
      </c>
      <c r="I72" s="110" t="s">
        <v>68</v>
      </c>
    </row>
    <row r="73" spans="1:9" ht="15.75">
      <c r="A73" s="110" t="s">
        <v>94</v>
      </c>
    </row>
    <row r="74" spans="1:9" ht="15.75">
      <c r="A74" s="109">
        <v>2</v>
      </c>
      <c r="B74" s="109">
        <v>116</v>
      </c>
      <c r="C74" s="110" t="s">
        <v>125</v>
      </c>
      <c r="D74" s="109">
        <v>1</v>
      </c>
      <c r="E74" s="109">
        <v>185.054</v>
      </c>
      <c r="F74" s="109">
        <v>-134.07900000000001</v>
      </c>
      <c r="G74" s="109">
        <v>-21.8</v>
      </c>
      <c r="I74" s="109">
        <v>0</v>
      </c>
    </row>
    <row r="75" spans="1:9" ht="15.75">
      <c r="A75" s="109">
        <v>2</v>
      </c>
      <c r="B75" s="109">
        <v>119</v>
      </c>
      <c r="C75" s="110" t="s">
        <v>65</v>
      </c>
      <c r="E75" s="109">
        <v>185</v>
      </c>
      <c r="F75" s="109">
        <v>0.08</v>
      </c>
      <c r="G75" s="109">
        <v>185.054</v>
      </c>
      <c r="H75" s="109">
        <v>5.3999999999999999E-2</v>
      </c>
    </row>
    <row r="76" spans="1:9" ht="15.75">
      <c r="C76" s="110" t="s">
        <v>84</v>
      </c>
      <c r="F76" s="109">
        <v>-0.08</v>
      </c>
      <c r="I76" s="110" t="s">
        <v>68</v>
      </c>
    </row>
    <row r="77" spans="1:9" ht="15.75">
      <c r="A77" s="110" t="s">
        <v>95</v>
      </c>
    </row>
    <row r="78" spans="1:9" ht="15.75">
      <c r="A78" s="109">
        <v>3</v>
      </c>
      <c r="B78" s="109">
        <v>121</v>
      </c>
      <c r="C78" s="110" t="s">
        <v>125</v>
      </c>
      <c r="D78" s="109">
        <v>1</v>
      </c>
      <c r="E78" s="109">
        <v>185.05</v>
      </c>
      <c r="F78" s="109">
        <v>-156.94800000000001</v>
      </c>
      <c r="G78" s="109">
        <v>-60.837000000000003</v>
      </c>
      <c r="I78" s="109">
        <v>0</v>
      </c>
    </row>
    <row r="79" spans="1:9" ht="15.75">
      <c r="A79" s="109">
        <v>3</v>
      </c>
      <c r="B79" s="109">
        <v>124</v>
      </c>
      <c r="C79" s="110" t="s">
        <v>65</v>
      </c>
      <c r="E79" s="109">
        <v>185</v>
      </c>
      <c r="F79" s="109">
        <v>0.08</v>
      </c>
      <c r="G79" s="109">
        <v>185.05</v>
      </c>
      <c r="H79" s="109">
        <v>0.05</v>
      </c>
    </row>
    <row r="80" spans="1:9" ht="15.75">
      <c r="C80" s="110" t="s">
        <v>84</v>
      </c>
      <c r="F80" s="109">
        <v>-0.08</v>
      </c>
      <c r="I80" s="110" t="s">
        <v>68</v>
      </c>
    </row>
    <row r="81" spans="1:9" ht="15.75">
      <c r="A81" s="110" t="s">
        <v>96</v>
      </c>
    </row>
    <row r="82" spans="1:9" ht="15.75">
      <c r="A82" s="109">
        <v>4</v>
      </c>
      <c r="B82" s="109">
        <v>126</v>
      </c>
      <c r="C82" s="110" t="s">
        <v>125</v>
      </c>
      <c r="D82" s="109">
        <v>1</v>
      </c>
      <c r="E82" s="109">
        <v>185.041</v>
      </c>
      <c r="F82" s="109">
        <v>-80.801000000000002</v>
      </c>
      <c r="G82" s="109">
        <v>-61.267000000000003</v>
      </c>
      <c r="I82" s="109">
        <v>0</v>
      </c>
    </row>
    <row r="83" spans="1:9" ht="15.75">
      <c r="A83" s="109">
        <v>4</v>
      </c>
      <c r="B83" s="109">
        <v>129</v>
      </c>
      <c r="C83" s="110" t="s">
        <v>65</v>
      </c>
      <c r="E83" s="109">
        <v>185</v>
      </c>
      <c r="F83" s="109">
        <v>0.08</v>
      </c>
      <c r="G83" s="109">
        <v>185.041</v>
      </c>
      <c r="H83" s="109">
        <v>4.1000000000000002E-2</v>
      </c>
    </row>
    <row r="84" spans="1:9" ht="15.75">
      <c r="C84" s="110" t="s">
        <v>84</v>
      </c>
      <c r="F84" s="109">
        <v>-0.08</v>
      </c>
      <c r="I84" s="110" t="s">
        <v>68</v>
      </c>
    </row>
    <row r="85" spans="1:9" ht="15.75">
      <c r="A85" s="110" t="s">
        <v>97</v>
      </c>
    </row>
    <row r="86" spans="1:9" ht="15.75">
      <c r="A86" s="110" t="s">
        <v>93</v>
      </c>
    </row>
    <row r="87" spans="1:9" ht="15.75">
      <c r="A87" s="109">
        <v>5</v>
      </c>
      <c r="B87" s="109">
        <v>137</v>
      </c>
      <c r="C87" s="110" t="s">
        <v>125</v>
      </c>
      <c r="D87" s="109">
        <v>1</v>
      </c>
      <c r="E87" s="109">
        <v>160.571</v>
      </c>
      <c r="F87" s="109">
        <v>-121.009</v>
      </c>
      <c r="G87" s="109">
        <v>-95.942999999999998</v>
      </c>
      <c r="I87" s="109">
        <v>0</v>
      </c>
    </row>
    <row r="88" spans="1:9" ht="15.75">
      <c r="A88" s="109">
        <v>1</v>
      </c>
      <c r="B88" s="109">
        <v>140</v>
      </c>
      <c r="C88" s="110" t="s">
        <v>98</v>
      </c>
      <c r="E88" s="109">
        <v>24.472999999999999</v>
      </c>
      <c r="F88" s="109">
        <v>0.36</v>
      </c>
      <c r="G88" s="109">
        <v>0</v>
      </c>
      <c r="H88" s="109">
        <v>24.475999999999999</v>
      </c>
    </row>
    <row r="89" spans="1:9" ht="15.75">
      <c r="A89" s="109">
        <v>1</v>
      </c>
      <c r="B89" s="109">
        <v>141</v>
      </c>
      <c r="C89" s="110" t="s">
        <v>99</v>
      </c>
      <c r="E89" s="109">
        <v>24.5</v>
      </c>
      <c r="F89" s="109">
        <v>0</v>
      </c>
      <c r="G89" s="109">
        <v>24.472999999999999</v>
      </c>
      <c r="H89" s="109">
        <v>-2.7E-2</v>
      </c>
    </row>
    <row r="90" spans="1:9" ht="15.75">
      <c r="C90" s="110" t="s">
        <v>100</v>
      </c>
      <c r="F90" s="109">
        <v>-0.05</v>
      </c>
      <c r="I90" s="110" t="s">
        <v>87</v>
      </c>
    </row>
    <row r="91" spans="1:9" ht="15.75">
      <c r="A91" s="110" t="s">
        <v>94</v>
      </c>
    </row>
    <row r="92" spans="1:9" ht="15.75">
      <c r="A92" s="109">
        <v>6</v>
      </c>
      <c r="B92" s="109">
        <v>143</v>
      </c>
      <c r="C92" s="110" t="s">
        <v>125</v>
      </c>
      <c r="D92" s="109">
        <v>1</v>
      </c>
      <c r="E92" s="109">
        <v>160.56399999999999</v>
      </c>
      <c r="F92" s="109">
        <v>-124.319</v>
      </c>
      <c r="G92" s="109">
        <v>-19.088000000000001</v>
      </c>
      <c r="I92" s="109">
        <v>0</v>
      </c>
    </row>
    <row r="93" spans="1:9" ht="15.75">
      <c r="A93" s="109">
        <v>2</v>
      </c>
      <c r="B93" s="109">
        <v>146</v>
      </c>
      <c r="C93" s="110" t="s">
        <v>98</v>
      </c>
      <c r="E93" s="109">
        <v>24.49</v>
      </c>
      <c r="F93" s="109">
        <v>-9.76</v>
      </c>
      <c r="G93" s="109">
        <v>0</v>
      </c>
      <c r="H93" s="109">
        <v>26.363</v>
      </c>
    </row>
    <row r="94" spans="1:9" ht="15.75">
      <c r="A94" s="109">
        <v>2</v>
      </c>
      <c r="B94" s="109">
        <v>147</v>
      </c>
      <c r="C94" s="110" t="s">
        <v>99</v>
      </c>
      <c r="E94" s="109">
        <v>24.5</v>
      </c>
      <c r="F94" s="109">
        <v>0</v>
      </c>
      <c r="G94" s="109">
        <v>24.49</v>
      </c>
      <c r="H94" s="109">
        <v>-0.01</v>
      </c>
    </row>
    <row r="95" spans="1:9" ht="15.75">
      <c r="C95" s="110" t="s">
        <v>100</v>
      </c>
      <c r="F95" s="109">
        <v>-0.05</v>
      </c>
      <c r="I95" s="110" t="s">
        <v>68</v>
      </c>
    </row>
    <row r="96" spans="1:9" ht="15.75">
      <c r="A96" s="110" t="s">
        <v>95</v>
      </c>
    </row>
    <row r="97" spans="1:9" ht="15.75">
      <c r="A97" s="109">
        <v>7</v>
      </c>
      <c r="B97" s="109">
        <v>149</v>
      </c>
      <c r="C97" s="110" t="s">
        <v>125</v>
      </c>
      <c r="D97" s="109">
        <v>1</v>
      </c>
      <c r="E97" s="109">
        <v>160.57300000000001</v>
      </c>
      <c r="F97" s="109">
        <v>-158.06800000000001</v>
      </c>
      <c r="G97" s="109">
        <v>-60.874000000000002</v>
      </c>
      <c r="I97" s="109">
        <v>0</v>
      </c>
    </row>
    <row r="98" spans="1:9" ht="15.75">
      <c r="A98" s="109">
        <v>3</v>
      </c>
      <c r="B98" s="109">
        <v>152</v>
      </c>
      <c r="C98" s="110" t="s">
        <v>98</v>
      </c>
      <c r="E98" s="109">
        <v>24.477</v>
      </c>
      <c r="F98" s="109">
        <v>1.1200000000000001</v>
      </c>
      <c r="G98" s="109">
        <v>0</v>
      </c>
      <c r="H98" s="109">
        <v>24.501999999999999</v>
      </c>
    </row>
    <row r="99" spans="1:9" ht="15.75">
      <c r="A99" s="109">
        <v>3</v>
      </c>
      <c r="B99" s="109">
        <v>153</v>
      </c>
      <c r="C99" s="110" t="s">
        <v>99</v>
      </c>
      <c r="E99" s="109">
        <v>24.5</v>
      </c>
      <c r="F99" s="109">
        <v>0</v>
      </c>
      <c r="G99" s="109">
        <v>24.477</v>
      </c>
      <c r="H99" s="109">
        <v>-2.3E-2</v>
      </c>
    </row>
    <row r="100" spans="1:9" ht="15.75">
      <c r="C100" s="110" t="s">
        <v>100</v>
      </c>
      <c r="F100" s="109">
        <v>-0.05</v>
      </c>
      <c r="I100" s="110" t="s">
        <v>87</v>
      </c>
    </row>
    <row r="101" spans="1:9" ht="15.75">
      <c r="A101" s="110" t="s">
        <v>96</v>
      </c>
    </row>
    <row r="102" spans="1:9" ht="15.75">
      <c r="A102" s="109">
        <v>8</v>
      </c>
      <c r="B102" s="109">
        <v>155</v>
      </c>
      <c r="C102" s="110" t="s">
        <v>125</v>
      </c>
      <c r="D102" s="109">
        <v>1</v>
      </c>
      <c r="E102" s="109">
        <v>160.56299999999999</v>
      </c>
      <c r="F102" s="109">
        <v>-80.650999999999996</v>
      </c>
      <c r="G102" s="109">
        <v>-61.295000000000002</v>
      </c>
      <c r="I102" s="109">
        <v>0</v>
      </c>
    </row>
    <row r="103" spans="1:9" ht="15.75">
      <c r="A103" s="109">
        <v>4</v>
      </c>
      <c r="B103" s="109">
        <v>158</v>
      </c>
      <c r="C103" s="110" t="s">
        <v>98</v>
      </c>
      <c r="E103" s="109">
        <v>24.478000000000002</v>
      </c>
      <c r="F103" s="109">
        <v>-0.15</v>
      </c>
      <c r="G103" s="109">
        <v>0</v>
      </c>
      <c r="H103" s="109">
        <v>24.478000000000002</v>
      </c>
    </row>
    <row r="104" spans="1:9" ht="15.75">
      <c r="A104" s="109">
        <v>4</v>
      </c>
      <c r="B104" s="109">
        <v>159</v>
      </c>
      <c r="C104" s="110" t="s">
        <v>99</v>
      </c>
      <c r="E104" s="109">
        <v>24.5</v>
      </c>
      <c r="F104" s="109">
        <v>0</v>
      </c>
      <c r="G104" s="109">
        <v>24.478000000000002</v>
      </c>
      <c r="H104" s="109">
        <v>-2.1999999999999999E-2</v>
      </c>
    </row>
    <row r="105" spans="1:9" ht="15.75">
      <c r="C105" s="110" t="s">
        <v>100</v>
      </c>
      <c r="F105" s="109">
        <v>-0.05</v>
      </c>
      <c r="I105" s="110" t="s">
        <v>76</v>
      </c>
    </row>
    <row r="106" spans="1:9" ht="15.75">
      <c r="A106" s="109">
        <v>11</v>
      </c>
      <c r="B106" s="109">
        <v>166</v>
      </c>
      <c r="C106" s="110" t="s">
        <v>64</v>
      </c>
      <c r="D106" s="109">
        <v>4</v>
      </c>
      <c r="E106" s="109">
        <v>392.00900000000001</v>
      </c>
      <c r="F106" s="109">
        <v>-157.958</v>
      </c>
      <c r="G106" s="109">
        <v>-223.99700000000001</v>
      </c>
      <c r="H106" s="109">
        <v>9.9420000000000002</v>
      </c>
      <c r="I106" s="109">
        <v>6.0000000000000001E-3</v>
      </c>
    </row>
    <row r="107" spans="1:9" ht="15.75">
      <c r="A107" s="109">
        <v>12</v>
      </c>
      <c r="B107" s="109">
        <v>170</v>
      </c>
      <c r="C107" s="110" t="s">
        <v>64</v>
      </c>
      <c r="D107" s="109">
        <v>4</v>
      </c>
      <c r="E107" s="109">
        <v>392.00900000000001</v>
      </c>
      <c r="F107" s="109">
        <v>204.00299999999999</v>
      </c>
      <c r="G107" s="109">
        <v>205.965</v>
      </c>
      <c r="H107" s="109">
        <v>9.9610000000000003</v>
      </c>
      <c r="I107" s="109">
        <v>0</v>
      </c>
    </row>
    <row r="108" spans="1:9" ht="15.75">
      <c r="A108" s="110" t="s">
        <v>102</v>
      </c>
    </row>
    <row r="109" spans="1:9" ht="15.75">
      <c r="A109" s="109">
        <v>15</v>
      </c>
      <c r="B109" s="109">
        <v>175</v>
      </c>
      <c r="C109" s="110" t="s">
        <v>64</v>
      </c>
      <c r="D109" s="109">
        <v>4</v>
      </c>
      <c r="E109" s="109">
        <v>392.00900000000001</v>
      </c>
      <c r="F109" s="109">
        <v>207.506</v>
      </c>
      <c r="G109" s="109">
        <v>175.06399999999999</v>
      </c>
      <c r="H109" s="109">
        <v>10.772</v>
      </c>
      <c r="I109" s="109">
        <v>1.0999999999999999E-2</v>
      </c>
    </row>
    <row r="110" spans="1:9" ht="15.75">
      <c r="A110" s="109">
        <v>15</v>
      </c>
      <c r="B110" s="109">
        <v>178</v>
      </c>
      <c r="C110" s="110" t="s">
        <v>69</v>
      </c>
      <c r="D110" s="110" t="s">
        <v>90</v>
      </c>
      <c r="E110" s="109">
        <v>207.5</v>
      </c>
      <c r="F110" s="109">
        <v>0.5</v>
      </c>
      <c r="G110" s="109">
        <v>207.506</v>
      </c>
      <c r="H110" s="109">
        <v>0.129</v>
      </c>
    </row>
    <row r="111" spans="1:9" ht="15.75">
      <c r="C111" s="110" t="s">
        <v>71</v>
      </c>
      <c r="D111" s="110" t="s">
        <v>70</v>
      </c>
      <c r="E111" s="109">
        <v>175</v>
      </c>
      <c r="G111" s="109">
        <v>175.06399999999999</v>
      </c>
      <c r="I111" s="110" t="s">
        <v>73</v>
      </c>
    </row>
    <row r="112" spans="1:9" ht="15.75">
      <c r="A112" s="110" t="s">
        <v>103</v>
      </c>
    </row>
    <row r="113" spans="1:9" ht="15.75">
      <c r="A113" s="109">
        <v>14</v>
      </c>
      <c r="B113" s="109">
        <v>180</v>
      </c>
      <c r="C113" s="110" t="s">
        <v>64</v>
      </c>
      <c r="D113" s="109">
        <v>4</v>
      </c>
      <c r="E113" s="109">
        <v>392.00900000000001</v>
      </c>
      <c r="F113" s="109">
        <v>97.911000000000001</v>
      </c>
      <c r="G113" s="109">
        <v>6.0439999999999996</v>
      </c>
      <c r="H113" s="109">
        <v>10.769</v>
      </c>
      <c r="I113" s="109">
        <v>1.9E-2</v>
      </c>
    </row>
    <row r="114" spans="1:9" ht="15.75">
      <c r="A114" s="109">
        <v>14</v>
      </c>
      <c r="B114" s="109">
        <v>183</v>
      </c>
      <c r="C114" s="110" t="s">
        <v>69</v>
      </c>
      <c r="D114" s="110" t="s">
        <v>90</v>
      </c>
      <c r="E114" s="109">
        <v>98</v>
      </c>
      <c r="F114" s="109">
        <v>0.5</v>
      </c>
      <c r="G114" s="109">
        <v>97.911000000000001</v>
      </c>
      <c r="H114" s="109">
        <v>0.19900000000000001</v>
      </c>
    </row>
    <row r="115" spans="1:9" ht="15.75">
      <c r="C115" s="110" t="s">
        <v>71</v>
      </c>
      <c r="D115" s="110" t="s">
        <v>70</v>
      </c>
      <c r="E115" s="109">
        <v>6</v>
      </c>
      <c r="G115" s="109">
        <v>6.0439999999999996</v>
      </c>
      <c r="I115" s="110" t="s">
        <v>79</v>
      </c>
    </row>
    <row r="116" spans="1:9" ht="15.75">
      <c r="A116" s="110" t="s">
        <v>104</v>
      </c>
    </row>
    <row r="117" spans="1:9" ht="15.75">
      <c r="A117" s="109">
        <v>13</v>
      </c>
      <c r="B117" s="109">
        <v>185</v>
      </c>
      <c r="C117" s="110" t="s">
        <v>64</v>
      </c>
      <c r="D117" s="109">
        <v>4</v>
      </c>
      <c r="E117" s="109">
        <v>392.00900000000001</v>
      </c>
      <c r="F117" s="109">
        <v>-21.109000000000002</v>
      </c>
      <c r="G117" s="109">
        <v>6.0170000000000003</v>
      </c>
      <c r="H117" s="109">
        <v>10.782</v>
      </c>
      <c r="I117" s="109">
        <v>0.02</v>
      </c>
    </row>
    <row r="118" spans="1:9" ht="15.75">
      <c r="A118" s="109">
        <v>13</v>
      </c>
      <c r="B118" s="109">
        <v>188</v>
      </c>
      <c r="C118" s="110" t="s">
        <v>69</v>
      </c>
      <c r="D118" s="110" t="s">
        <v>90</v>
      </c>
      <c r="E118" s="109">
        <v>21</v>
      </c>
      <c r="F118" s="109">
        <v>0.5</v>
      </c>
      <c r="G118" s="109">
        <v>21.109000000000002</v>
      </c>
      <c r="H118" s="109">
        <v>0.22</v>
      </c>
    </row>
    <row r="119" spans="1:9" ht="15.75">
      <c r="C119" s="110" t="s">
        <v>71</v>
      </c>
      <c r="D119" s="110" t="s">
        <v>70</v>
      </c>
      <c r="E119" s="109">
        <v>6</v>
      </c>
      <c r="G119" s="109">
        <v>6.0170000000000003</v>
      </c>
      <c r="I119" s="110" t="s">
        <v>79</v>
      </c>
    </row>
    <row r="120" spans="1:9" ht="15.75">
      <c r="A120" s="110" t="s">
        <v>105</v>
      </c>
    </row>
    <row r="121" spans="1:9" ht="15.75">
      <c r="A121" s="109">
        <v>16</v>
      </c>
      <c r="B121" s="109">
        <v>190</v>
      </c>
      <c r="C121" s="110" t="s">
        <v>64</v>
      </c>
      <c r="D121" s="109">
        <v>4</v>
      </c>
      <c r="E121" s="109">
        <v>392.01</v>
      </c>
      <c r="F121" s="109">
        <v>-128.12200000000001</v>
      </c>
      <c r="G121" s="109">
        <v>206.00200000000001</v>
      </c>
      <c r="H121" s="109">
        <v>10.83</v>
      </c>
      <c r="I121" s="109">
        <v>2.1000000000000001E-2</v>
      </c>
    </row>
    <row r="122" spans="1:9" ht="15.75">
      <c r="A122" s="109">
        <v>16</v>
      </c>
      <c r="B122" s="109">
        <v>193</v>
      </c>
      <c r="C122" s="110" t="s">
        <v>69</v>
      </c>
      <c r="D122" s="110" t="s">
        <v>90</v>
      </c>
      <c r="E122" s="109">
        <v>128</v>
      </c>
      <c r="F122" s="109">
        <v>0.5</v>
      </c>
      <c r="G122" s="109">
        <v>128.12200000000001</v>
      </c>
      <c r="H122" s="109">
        <v>0.24399999999999999</v>
      </c>
    </row>
    <row r="123" spans="1:9" ht="15.75">
      <c r="C123" s="110" t="s">
        <v>71</v>
      </c>
      <c r="D123" s="110" t="s">
        <v>70</v>
      </c>
      <c r="E123" s="109">
        <v>206</v>
      </c>
      <c r="G123" s="109">
        <v>206.00200000000001</v>
      </c>
      <c r="I123" s="110" t="s">
        <v>79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79"/>
  <sheetViews>
    <sheetView view="pageBreakPreview" zoomScale="70" zoomScaleNormal="100" zoomScaleSheetLayoutView="70" workbookViewId="0">
      <selection activeCell="U19" sqref="U19"/>
    </sheetView>
  </sheetViews>
  <sheetFormatPr defaultColWidth="8.85546875" defaultRowHeight="17.25"/>
  <cols>
    <col min="1" max="1" width="17.85546875" style="1" customWidth="1"/>
    <col min="2" max="2" width="8.42578125" style="1" customWidth="1"/>
    <col min="3" max="3" width="10.28515625" style="1" bestFit="1" customWidth="1"/>
    <col min="4" max="4" width="26.85546875" style="1" customWidth="1"/>
    <col min="5" max="5" width="19.140625" style="1" customWidth="1"/>
    <col min="6" max="6" width="8.140625" style="1" customWidth="1"/>
    <col min="7" max="7" width="5.140625" style="1" bestFit="1" customWidth="1"/>
    <col min="8" max="8" width="3.7109375" style="1" bestFit="1" customWidth="1"/>
    <col min="9" max="9" width="4.42578125" style="1" customWidth="1"/>
    <col min="10" max="10" width="11.42578125" style="1" customWidth="1"/>
    <col min="11" max="11" width="11.5703125" style="1" customWidth="1"/>
    <col min="12" max="12" width="10.7109375" style="1" customWidth="1"/>
    <col min="13" max="13" width="9.5703125" style="51" customWidth="1"/>
    <col min="14" max="14" width="11.85546875" style="51" customWidth="1"/>
    <col min="15" max="15" width="12" style="51" customWidth="1"/>
    <col min="16" max="16" width="11" style="51" customWidth="1"/>
    <col min="17" max="17" width="6.42578125" style="66" customWidth="1"/>
    <col min="18" max="18" width="12.5703125" style="1" customWidth="1"/>
    <col min="19" max="16384" width="8.85546875" style="1"/>
  </cols>
  <sheetData>
    <row r="1" spans="1:18" ht="15.75" customHeight="1" thickBot="1">
      <c r="C1" s="2"/>
      <c r="D1" s="2"/>
      <c r="E1" s="2"/>
      <c r="F1" s="2"/>
      <c r="G1" s="2"/>
      <c r="H1" s="2"/>
    </row>
    <row r="2" spans="1:18" ht="24.75" customHeight="1">
      <c r="A2" s="222" t="s">
        <v>240</v>
      </c>
      <c r="B2" s="222"/>
      <c r="C2" s="222"/>
      <c r="D2" s="222"/>
      <c r="E2" s="222"/>
      <c r="F2" s="222"/>
      <c r="G2" s="222"/>
      <c r="H2" s="222"/>
      <c r="I2" s="222"/>
      <c r="K2" s="114" t="s">
        <v>0</v>
      </c>
      <c r="L2" s="115"/>
      <c r="M2" s="116" t="s">
        <v>204</v>
      </c>
      <c r="N2" s="117"/>
      <c r="O2" s="99" t="s">
        <v>205</v>
      </c>
      <c r="P2" s="223">
        <v>45463</v>
      </c>
      <c r="Q2" s="224"/>
      <c r="R2" s="101"/>
    </row>
    <row r="3" spans="1:18" ht="23.25" customHeight="1" thickBot="1">
      <c r="A3" s="222"/>
      <c r="B3" s="222"/>
      <c r="C3" s="222"/>
      <c r="D3" s="222"/>
      <c r="E3" s="222"/>
      <c r="F3" s="222"/>
      <c r="G3" s="222"/>
      <c r="H3" s="222"/>
      <c r="I3" s="222"/>
      <c r="K3" s="120" t="s">
        <v>1</v>
      </c>
      <c r="L3" s="121"/>
      <c r="M3" s="122" t="s">
        <v>232</v>
      </c>
      <c r="N3" s="123"/>
      <c r="O3" s="100" t="s">
        <v>203</v>
      </c>
      <c r="P3" s="122" t="s">
        <v>226</v>
      </c>
      <c r="Q3" s="123"/>
      <c r="R3" s="103"/>
    </row>
    <row r="4" spans="1:18" ht="13.5" customHeight="1" thickBot="1">
      <c r="K4" s="72"/>
      <c r="L4" s="72"/>
      <c r="M4" s="72"/>
      <c r="N4" s="72"/>
      <c r="O4" s="72"/>
      <c r="P4" s="72"/>
      <c r="Q4" s="74"/>
      <c r="R4" s="102"/>
    </row>
    <row r="5" spans="1:18" s="73" customFormat="1" ht="24.75" customHeight="1">
      <c r="A5" s="233" t="s">
        <v>2</v>
      </c>
      <c r="B5" s="234"/>
      <c r="C5" s="234"/>
      <c r="D5" s="235"/>
      <c r="E5" s="208" t="s">
        <v>146</v>
      </c>
      <c r="F5" s="210" t="s">
        <v>147</v>
      </c>
      <c r="G5" s="212" t="s">
        <v>5</v>
      </c>
      <c r="H5" s="213"/>
      <c r="I5" s="216" t="s">
        <v>6</v>
      </c>
      <c r="J5" s="217"/>
      <c r="K5" s="220" t="s">
        <v>7</v>
      </c>
      <c r="L5" s="231" t="s">
        <v>8</v>
      </c>
      <c r="M5" s="220" t="s">
        <v>9</v>
      </c>
      <c r="N5" s="220" t="s">
        <v>10</v>
      </c>
      <c r="O5" s="220" t="s">
        <v>11</v>
      </c>
      <c r="P5" s="220" t="s">
        <v>12</v>
      </c>
      <c r="Q5" s="212" t="s">
        <v>145</v>
      </c>
      <c r="R5" s="227" t="s">
        <v>58</v>
      </c>
    </row>
    <row r="6" spans="1:18" s="73" customFormat="1" ht="28.5" customHeight="1" thickBot="1">
      <c r="A6" s="8" t="s">
        <v>13</v>
      </c>
      <c r="B6" s="9" t="s">
        <v>132</v>
      </c>
      <c r="C6" s="10" t="s">
        <v>14</v>
      </c>
      <c r="D6" s="10" t="s">
        <v>15</v>
      </c>
      <c r="E6" s="209"/>
      <c r="F6" s="211"/>
      <c r="G6" s="214"/>
      <c r="H6" s="215"/>
      <c r="I6" s="218"/>
      <c r="J6" s="219"/>
      <c r="K6" s="221"/>
      <c r="L6" s="209"/>
      <c r="M6" s="232"/>
      <c r="N6" s="221"/>
      <c r="O6" s="221"/>
      <c r="P6" s="221"/>
      <c r="Q6" s="214"/>
      <c r="R6" s="228"/>
    </row>
    <row r="7" spans="1:18" ht="20.100000000000001" customHeight="1">
      <c r="A7" s="151" t="s">
        <v>34</v>
      </c>
      <c r="B7" s="128">
        <v>450</v>
      </c>
      <c r="C7" s="153" t="s">
        <v>48</v>
      </c>
      <c r="D7" s="153" t="s">
        <v>156</v>
      </c>
      <c r="E7" s="153" t="s">
        <v>139</v>
      </c>
      <c r="F7" s="191" t="s">
        <v>17</v>
      </c>
      <c r="G7" s="128" t="s">
        <v>18</v>
      </c>
      <c r="H7" s="128"/>
      <c r="I7" s="229" t="s">
        <v>19</v>
      </c>
      <c r="J7" s="47">
        <v>7.89</v>
      </c>
      <c r="K7" s="17">
        <f>'EXEL 2TR2'!G7</f>
        <v>7.6769999999999996</v>
      </c>
      <c r="L7" s="17">
        <f>IF(AND(K7=""),"",(K7-J7))</f>
        <v>-0.21300000000000008</v>
      </c>
      <c r="M7" s="52"/>
      <c r="N7" s="53"/>
      <c r="O7" s="53"/>
      <c r="P7" s="53"/>
      <c r="Q7" s="94" t="str">
        <f>IF(OR(K7=""),"",IF(AND(L7&gt;=-0.3,L7&lt;=0.3),"○","×"))</f>
        <v>○</v>
      </c>
      <c r="R7" s="230"/>
    </row>
    <row r="8" spans="1:18" ht="20.100000000000001" customHeight="1">
      <c r="A8" s="151"/>
      <c r="B8" s="146"/>
      <c r="C8" s="128"/>
      <c r="D8" s="128"/>
      <c r="E8" s="128"/>
      <c r="F8" s="127"/>
      <c r="G8" s="146" t="s">
        <v>20</v>
      </c>
      <c r="H8" s="146"/>
      <c r="I8" s="226"/>
      <c r="J8" s="48">
        <v>7.85</v>
      </c>
      <c r="K8" s="19">
        <f>'EXEL 2TR2'!G11</f>
        <v>7.9859999999999998</v>
      </c>
      <c r="L8" s="19">
        <f>IF(AND(K8=""),"",(K8-J8))</f>
        <v>0.13600000000000012</v>
      </c>
      <c r="M8" s="54"/>
      <c r="N8" s="55"/>
      <c r="O8" s="55"/>
      <c r="P8" s="55"/>
      <c r="Q8" s="92" t="str">
        <f>IF(OR(K8=""),"",IF(AND(L8&gt;=-0.3,L8&lt;=0.3),"○","×"))</f>
        <v>○</v>
      </c>
      <c r="R8" s="203"/>
    </row>
    <row r="9" spans="1:18" ht="20.100000000000001" customHeight="1">
      <c r="A9" s="151"/>
      <c r="B9" s="146" t="s">
        <v>133</v>
      </c>
      <c r="C9" s="147" t="s">
        <v>49</v>
      </c>
      <c r="D9" s="12" t="s">
        <v>156</v>
      </c>
      <c r="E9" s="12" t="s">
        <v>140</v>
      </c>
      <c r="F9" s="13" t="s">
        <v>17</v>
      </c>
      <c r="G9" s="146" t="s">
        <v>21</v>
      </c>
      <c r="H9" s="146"/>
      <c r="I9" s="225" t="s">
        <v>19</v>
      </c>
      <c r="J9" s="48">
        <v>26</v>
      </c>
      <c r="K9" s="19">
        <f>'EXEL 2TR2'!G23</f>
        <v>26.04</v>
      </c>
      <c r="L9" s="19">
        <f>IF(AND(K9=""),"",(K9-J9))</f>
        <v>3.9999999999999147E-2</v>
      </c>
      <c r="M9" s="54"/>
      <c r="N9" s="55"/>
      <c r="O9" s="55"/>
      <c r="P9" s="55"/>
      <c r="Q9" s="92" t="str">
        <f>IF(OR(K9=""),"",IF(AND(L9&gt;=-0.3,L9&lt;=0.3),"○","×"))</f>
        <v>○</v>
      </c>
      <c r="R9" s="203"/>
    </row>
    <row r="10" spans="1:18" ht="20.100000000000001" customHeight="1">
      <c r="A10" s="151"/>
      <c r="B10" s="146"/>
      <c r="C10" s="128"/>
      <c r="D10" s="12" t="s">
        <v>157</v>
      </c>
      <c r="E10" s="14" t="s">
        <v>206</v>
      </c>
      <c r="F10" s="13" t="s">
        <v>22</v>
      </c>
      <c r="G10" s="149" t="s">
        <v>23</v>
      </c>
      <c r="H10" s="150"/>
      <c r="I10" s="226"/>
      <c r="J10" s="48">
        <v>2</v>
      </c>
      <c r="K10" s="19">
        <f>'EXEL 2TR2'!G27</f>
        <v>2.0419999999999998</v>
      </c>
      <c r="L10" s="19">
        <f>IF(AND(K10=""),"",(K10-J10))</f>
        <v>4.1999999999999815E-2</v>
      </c>
      <c r="M10" s="56"/>
      <c r="N10" s="57"/>
      <c r="O10" s="57"/>
      <c r="P10" s="57"/>
      <c r="Q10" s="92" t="str">
        <f>IF(OR(K10=""),"",IF(AND(L10&gt;=-25,L10&lt;=0.25),"○","×"))</f>
        <v>○</v>
      </c>
      <c r="R10" s="203"/>
    </row>
    <row r="11" spans="1:18" ht="20.100000000000001" customHeight="1">
      <c r="A11" s="151"/>
      <c r="B11" s="146">
        <v>570</v>
      </c>
      <c r="C11" s="147" t="s">
        <v>50</v>
      </c>
      <c r="D11" s="147" t="s">
        <v>164</v>
      </c>
      <c r="E11" s="147" t="s">
        <v>158</v>
      </c>
      <c r="F11" s="146" t="s">
        <v>24</v>
      </c>
      <c r="G11" s="146" t="s">
        <v>21</v>
      </c>
      <c r="H11" s="146"/>
      <c r="I11" s="22" t="s">
        <v>25</v>
      </c>
      <c r="J11" s="49">
        <v>38</v>
      </c>
      <c r="K11" s="19">
        <f>'EXEL 2TR2'!G32</f>
        <v>38.081000000000003</v>
      </c>
      <c r="L11" s="19">
        <f t="shared" ref="L11:L60" si="0">IF(AND(K11=""),"",(K11-J11))</f>
        <v>8.100000000000307E-2</v>
      </c>
      <c r="M11" s="155">
        <f>IF(OR(K11="",K12=""),"",(SQRT(L11*L11+L12*L12))*2)</f>
        <v>0.2235173371351781</v>
      </c>
      <c r="N11" s="155">
        <f>'EXEL 2TR2'!H30</f>
        <v>8.76</v>
      </c>
      <c r="O11" s="23">
        <v>8.9819999999999993</v>
      </c>
      <c r="P11" s="155">
        <f>IF(N11="","",N11-O12+0.5)</f>
        <v>0.61299999999999955</v>
      </c>
      <c r="Q11" s="161" t="str">
        <f>IF(OR(K11="",K12=""),"",IF(M11&lt;=0.5,"○",IF(N11="","",IF(M11&lt;=P11,"○※","×"))))</f>
        <v>○</v>
      </c>
      <c r="R11" s="203"/>
    </row>
    <row r="12" spans="1:18" ht="20.100000000000001" customHeight="1">
      <c r="A12" s="151"/>
      <c r="B12" s="146"/>
      <c r="C12" s="153"/>
      <c r="D12" s="128"/>
      <c r="E12" s="128"/>
      <c r="F12" s="146"/>
      <c r="G12" s="146"/>
      <c r="H12" s="146"/>
      <c r="I12" s="21" t="s">
        <v>26</v>
      </c>
      <c r="J12" s="48">
        <v>130</v>
      </c>
      <c r="K12" s="19">
        <f>'EXEL 2TR2'!G31</f>
        <v>129.923</v>
      </c>
      <c r="L12" s="19">
        <f t="shared" si="0"/>
        <v>-7.6999999999998181E-2</v>
      </c>
      <c r="M12" s="156"/>
      <c r="N12" s="156"/>
      <c r="O12" s="17">
        <v>8.6470000000000002</v>
      </c>
      <c r="P12" s="156"/>
      <c r="Q12" s="162"/>
      <c r="R12" s="203"/>
    </row>
    <row r="13" spans="1:18" ht="20.100000000000001" customHeight="1">
      <c r="A13" s="151"/>
      <c r="B13" s="146"/>
      <c r="C13" s="153"/>
      <c r="D13" s="147" t="s">
        <v>159</v>
      </c>
      <c r="E13" s="147" t="s">
        <v>160</v>
      </c>
      <c r="F13" s="146"/>
      <c r="G13" s="146" t="s">
        <v>23</v>
      </c>
      <c r="H13" s="146"/>
      <c r="I13" s="22" t="s">
        <v>25</v>
      </c>
      <c r="J13" s="49">
        <v>241.5</v>
      </c>
      <c r="K13" s="19">
        <f>'EXEL 2TR2'!G36</f>
        <v>241.48599999999999</v>
      </c>
      <c r="L13" s="19">
        <f t="shared" si="0"/>
        <v>-1.4000000000010004E-2</v>
      </c>
      <c r="M13" s="155">
        <f>IF(OR(K13="",K14=""),"",(SQRT(L13*L13+L14*L14))*2)</f>
        <v>0.21582400237230456</v>
      </c>
      <c r="N13" s="155">
        <f>'EXEL 2TR2'!H34</f>
        <v>8.859</v>
      </c>
      <c r="O13" s="23">
        <v>8.9819999999999993</v>
      </c>
      <c r="P13" s="155">
        <f>IF(N13="","",N13-O14+0.5)</f>
        <v>0.71199999999999974</v>
      </c>
      <c r="Q13" s="161" t="str">
        <f t="shared" ref="Q13" si="1">IF(OR(K13="",K14=""),"",IF(M13&lt;=0.5,"○",IF(N13="","",IF(M13&lt;=P13,"○※","×"))))</f>
        <v>○</v>
      </c>
      <c r="R13" s="203"/>
    </row>
    <row r="14" spans="1:18" ht="20.100000000000001" customHeight="1">
      <c r="A14" s="151"/>
      <c r="B14" s="146"/>
      <c r="C14" s="153"/>
      <c r="D14" s="128"/>
      <c r="E14" s="128"/>
      <c r="F14" s="146"/>
      <c r="G14" s="146"/>
      <c r="H14" s="146"/>
      <c r="I14" s="21" t="s">
        <v>26</v>
      </c>
      <c r="J14" s="48">
        <v>10</v>
      </c>
      <c r="K14" s="19">
        <f>'EXEL 2TR2'!G35</f>
        <v>9.8930000000000007</v>
      </c>
      <c r="L14" s="19">
        <f t="shared" si="0"/>
        <v>-0.10699999999999932</v>
      </c>
      <c r="M14" s="156"/>
      <c r="N14" s="156"/>
      <c r="O14" s="17">
        <v>8.6470000000000002</v>
      </c>
      <c r="P14" s="156"/>
      <c r="Q14" s="162"/>
      <c r="R14" s="203"/>
    </row>
    <row r="15" spans="1:18" ht="20.100000000000001" customHeight="1">
      <c r="A15" s="151"/>
      <c r="B15" s="146" t="s">
        <v>134</v>
      </c>
      <c r="C15" s="147" t="s">
        <v>51</v>
      </c>
      <c r="D15" s="147" t="s">
        <v>161</v>
      </c>
      <c r="E15" s="147" t="s">
        <v>162</v>
      </c>
      <c r="F15" s="153" t="s">
        <v>24</v>
      </c>
      <c r="G15" s="146" t="s">
        <v>18</v>
      </c>
      <c r="H15" s="146"/>
      <c r="I15" s="22" t="s">
        <v>25</v>
      </c>
      <c r="J15" s="49">
        <v>29</v>
      </c>
      <c r="K15" s="19">
        <f>'EXEL 2TR2'!G16</f>
        <v>29.172000000000001</v>
      </c>
      <c r="L15" s="19">
        <f t="shared" si="0"/>
        <v>0.1720000000000006</v>
      </c>
      <c r="M15" s="155">
        <f>IF(OR(K15="",K16=""),"",(SQRT(L15*L15+L16*L16))*2)</f>
        <v>0.36432952117554268</v>
      </c>
      <c r="N15" s="155">
        <f>'EXEL 2TR2'!H14</f>
        <v>8.8539999999999992</v>
      </c>
      <c r="O15" s="23">
        <v>8.9819999999999993</v>
      </c>
      <c r="P15" s="155">
        <f>IF(N15="","",N15-O16+0.5)</f>
        <v>0.70699999999999896</v>
      </c>
      <c r="Q15" s="161" t="str">
        <f t="shared" ref="Q15" si="2">IF(OR(K15="",K16=""),"",IF(M15&lt;=0.5,"○",IF(N15="","",IF(M15&lt;=P15,"○※","×"))))</f>
        <v>○</v>
      </c>
      <c r="R15" s="203"/>
    </row>
    <row r="16" spans="1:18" ht="20.100000000000001" customHeight="1">
      <c r="A16" s="151"/>
      <c r="B16" s="146"/>
      <c r="C16" s="153"/>
      <c r="D16" s="153"/>
      <c r="E16" s="153"/>
      <c r="F16" s="153"/>
      <c r="G16" s="146"/>
      <c r="H16" s="146"/>
      <c r="I16" s="21" t="s">
        <v>26</v>
      </c>
      <c r="J16" s="48">
        <v>12.7</v>
      </c>
      <c r="K16" s="19">
        <f>'EXEL 2TR2'!G15</f>
        <v>12.64</v>
      </c>
      <c r="L16" s="19">
        <f t="shared" si="0"/>
        <v>-5.9999999999998721E-2</v>
      </c>
      <c r="M16" s="156"/>
      <c r="N16" s="156"/>
      <c r="O16" s="17">
        <v>8.6470000000000002</v>
      </c>
      <c r="P16" s="156"/>
      <c r="Q16" s="162"/>
      <c r="R16" s="203"/>
    </row>
    <row r="17" spans="1:18" ht="20.100000000000001" customHeight="1">
      <c r="A17" s="151"/>
      <c r="B17" s="146"/>
      <c r="C17" s="153"/>
      <c r="D17" s="153"/>
      <c r="E17" s="153"/>
      <c r="F17" s="153"/>
      <c r="G17" s="146" t="s">
        <v>20</v>
      </c>
      <c r="H17" s="146"/>
      <c r="I17" s="22" t="s">
        <v>25</v>
      </c>
      <c r="J17" s="49">
        <v>38</v>
      </c>
      <c r="K17" s="19">
        <f>'EXEL 2TR2'!G20</f>
        <v>37.890999999999998</v>
      </c>
      <c r="L17" s="19">
        <f t="shared" si="0"/>
        <v>-0.10900000000000176</v>
      </c>
      <c r="M17" s="155">
        <f>IF(OR(K17="",K18=""),"",(SQRT(L17*L17+L18*L18))*2)</f>
        <v>0.41915152391468097</v>
      </c>
      <c r="N17" s="155">
        <f>'EXEL 2TR2'!H18</f>
        <v>8.9109999999999996</v>
      </c>
      <c r="O17" s="23">
        <v>8.9819999999999993</v>
      </c>
      <c r="P17" s="155">
        <f>IF(N17="","",N17-O18+0.5)</f>
        <v>0.76399999999999935</v>
      </c>
      <c r="Q17" s="161" t="str">
        <f t="shared" ref="Q17" si="3">IF(OR(K17="",K18=""),"",IF(M17&lt;=0.5,"○",IF(N17="","",IF(M17&lt;=P17,"○※","×"))))</f>
        <v>○</v>
      </c>
      <c r="R17" s="203"/>
    </row>
    <row r="18" spans="1:18" ht="20.100000000000001" customHeight="1" thickBot="1">
      <c r="A18" s="152"/>
      <c r="B18" s="163"/>
      <c r="C18" s="165"/>
      <c r="D18" s="165"/>
      <c r="E18" s="165"/>
      <c r="F18" s="165"/>
      <c r="G18" s="163"/>
      <c r="H18" s="163"/>
      <c r="I18" s="24" t="s">
        <v>26</v>
      </c>
      <c r="J18" s="50">
        <v>21.7</v>
      </c>
      <c r="K18" s="25">
        <f>'EXEL 2TR2'!G19</f>
        <v>21.521000000000001</v>
      </c>
      <c r="L18" s="25">
        <f t="shared" si="0"/>
        <v>-0.17899999999999849</v>
      </c>
      <c r="M18" s="164"/>
      <c r="N18" s="156"/>
      <c r="O18" s="17">
        <v>8.6470000000000002</v>
      </c>
      <c r="P18" s="156"/>
      <c r="Q18" s="162"/>
      <c r="R18" s="204"/>
    </row>
    <row r="19" spans="1:18" ht="27" customHeight="1">
      <c r="A19" s="166" t="s">
        <v>35</v>
      </c>
      <c r="B19" s="11">
        <v>140</v>
      </c>
      <c r="C19" s="15" t="s">
        <v>52</v>
      </c>
      <c r="D19" s="126" t="s">
        <v>141</v>
      </c>
      <c r="E19" s="15" t="s">
        <v>163</v>
      </c>
      <c r="F19" s="15" t="s">
        <v>28</v>
      </c>
      <c r="G19" s="167">
        <v>1</v>
      </c>
      <c r="H19" s="168"/>
      <c r="I19" s="26" t="s">
        <v>19</v>
      </c>
      <c r="J19" s="26">
        <v>210</v>
      </c>
      <c r="K19" s="27">
        <f>'EXEL 2TR1'!G41</f>
        <v>396.46699999999998</v>
      </c>
      <c r="L19" s="27">
        <f t="shared" si="0"/>
        <v>186.46699999999998</v>
      </c>
      <c r="M19" s="59"/>
      <c r="N19" s="60"/>
      <c r="O19" s="60"/>
      <c r="P19" s="60"/>
      <c r="Q19" s="95" t="str">
        <f t="shared" ref="Q19:Q20" si="4">IF(OR(K19=""),"",IF(AND(L19&gt;=-0.5,L19&lt;=0.5),"○","×"))</f>
        <v>×</v>
      </c>
      <c r="R19" s="230"/>
    </row>
    <row r="20" spans="1:18" ht="24" customHeight="1">
      <c r="A20" s="236"/>
      <c r="B20" s="16" t="s">
        <v>135</v>
      </c>
      <c r="C20" s="11" t="s">
        <v>62</v>
      </c>
      <c r="D20" s="128"/>
      <c r="E20" s="12" t="s">
        <v>165</v>
      </c>
      <c r="F20" s="12" t="s">
        <v>28</v>
      </c>
      <c r="G20" s="146">
        <v>2</v>
      </c>
      <c r="H20" s="146"/>
      <c r="I20" s="22" t="s">
        <v>19</v>
      </c>
      <c r="J20" s="22">
        <v>255.5</v>
      </c>
      <c r="K20" s="19">
        <f>'EXEL 2TR1'!G45</f>
        <v>396.50599999999997</v>
      </c>
      <c r="L20" s="19">
        <f t="shared" si="0"/>
        <v>141.00599999999997</v>
      </c>
      <c r="M20" s="54"/>
      <c r="N20" s="55"/>
      <c r="O20" s="55"/>
      <c r="P20" s="55"/>
      <c r="Q20" s="92" t="str">
        <f t="shared" si="4"/>
        <v>×</v>
      </c>
      <c r="R20" s="203"/>
    </row>
    <row r="21" spans="1:18" ht="20.100000000000001" customHeight="1">
      <c r="A21" s="236"/>
      <c r="B21" s="154" t="s">
        <v>136</v>
      </c>
      <c r="C21" s="147" t="s">
        <v>59</v>
      </c>
      <c r="D21" s="147" t="s">
        <v>167</v>
      </c>
      <c r="E21" s="45" t="s">
        <v>189</v>
      </c>
      <c r="F21" s="147" t="s">
        <v>29</v>
      </c>
      <c r="G21" s="146">
        <v>3</v>
      </c>
      <c r="H21" s="146"/>
      <c r="I21" s="22" t="s">
        <v>19</v>
      </c>
      <c r="J21" s="22">
        <v>267</v>
      </c>
      <c r="K21" s="19">
        <f>'EXEL 2TR1'!G74</f>
        <v>-22.218</v>
      </c>
      <c r="L21" s="19">
        <f t="shared" si="0"/>
        <v>-289.21800000000002</v>
      </c>
      <c r="M21" s="54"/>
      <c r="N21" s="55"/>
      <c r="O21" s="55"/>
      <c r="P21" s="55"/>
      <c r="Q21" s="92" t="str">
        <f>IF(OR(K21=""),"",IF(AND(L21&gt;=-0.1,L21&lt;=0.1),"○","×"))</f>
        <v>×</v>
      </c>
      <c r="R21" s="203"/>
    </row>
    <row r="22" spans="1:18" ht="20.100000000000001" customHeight="1">
      <c r="A22" s="236"/>
      <c r="B22" s="191"/>
      <c r="C22" s="153"/>
      <c r="D22" s="153"/>
      <c r="E22" s="45" t="s">
        <v>166</v>
      </c>
      <c r="F22" s="153"/>
      <c r="G22" s="146">
        <v>4</v>
      </c>
      <c r="H22" s="146"/>
      <c r="I22" s="22" t="s">
        <v>19</v>
      </c>
      <c r="J22" s="22">
        <v>267</v>
      </c>
      <c r="K22" s="19">
        <f>'EXEL 2TR1'!G77</f>
        <v>0</v>
      </c>
      <c r="L22" s="19">
        <f t="shared" si="0"/>
        <v>-267</v>
      </c>
      <c r="M22" s="54"/>
      <c r="N22" s="55"/>
      <c r="O22" s="55"/>
      <c r="P22" s="55"/>
      <c r="Q22" s="92" t="str">
        <f t="shared" ref="Q22:Q24" si="5">IF(OR(K22=""),"",IF(AND(L22&gt;=-0.1,L22&lt;=0.1),"○","×"))</f>
        <v>×</v>
      </c>
      <c r="R22" s="203"/>
    </row>
    <row r="23" spans="1:18" ht="20.100000000000001" customHeight="1">
      <c r="A23" s="236"/>
      <c r="B23" s="191"/>
      <c r="C23" s="153"/>
      <c r="D23" s="153"/>
      <c r="E23" s="45" t="s">
        <v>190</v>
      </c>
      <c r="F23" s="153"/>
      <c r="G23" s="146">
        <v>5</v>
      </c>
      <c r="H23" s="146"/>
      <c r="I23" s="22" t="s">
        <v>19</v>
      </c>
      <c r="J23" s="22">
        <v>264</v>
      </c>
      <c r="K23" s="19">
        <f>'EXEL 2TR1'!G49</f>
        <v>396.512</v>
      </c>
      <c r="L23" s="19">
        <f t="shared" si="0"/>
        <v>132.512</v>
      </c>
      <c r="M23" s="54"/>
      <c r="N23" s="55"/>
      <c r="O23" s="55"/>
      <c r="P23" s="55"/>
      <c r="Q23" s="92" t="str">
        <f t="shared" si="5"/>
        <v>×</v>
      </c>
      <c r="R23" s="203"/>
    </row>
    <row r="24" spans="1:18" ht="20.100000000000001" customHeight="1">
      <c r="A24" s="236"/>
      <c r="B24" s="127"/>
      <c r="C24" s="128"/>
      <c r="D24" s="128"/>
      <c r="E24" s="45" t="s">
        <v>191</v>
      </c>
      <c r="F24" s="128"/>
      <c r="G24" s="146">
        <v>6</v>
      </c>
      <c r="H24" s="146"/>
      <c r="I24" s="22" t="s">
        <v>19</v>
      </c>
      <c r="J24" s="22">
        <v>264</v>
      </c>
      <c r="K24" s="19">
        <f>'EXEL 2TR1'!G53</f>
        <v>396.44799999999998</v>
      </c>
      <c r="L24" s="19">
        <f t="shared" si="0"/>
        <v>132.44799999999998</v>
      </c>
      <c r="M24" s="54"/>
      <c r="N24" s="55"/>
      <c r="O24" s="55"/>
      <c r="P24" s="55"/>
      <c r="Q24" s="92" t="str">
        <f t="shared" si="5"/>
        <v>×</v>
      </c>
      <c r="R24" s="203"/>
    </row>
    <row r="25" spans="1:18" ht="20.100000000000001" customHeight="1">
      <c r="A25" s="236"/>
      <c r="B25" s="154" t="s">
        <v>137</v>
      </c>
      <c r="C25" s="147" t="s">
        <v>53</v>
      </c>
      <c r="D25" s="147" t="s">
        <v>169</v>
      </c>
      <c r="E25" s="147" t="s">
        <v>168</v>
      </c>
      <c r="F25" s="146" t="s">
        <v>24</v>
      </c>
      <c r="G25" s="146">
        <v>1</v>
      </c>
      <c r="H25" s="146"/>
      <c r="I25" s="22" t="s">
        <v>25</v>
      </c>
      <c r="J25" s="22">
        <v>22</v>
      </c>
      <c r="K25" s="19">
        <f>'EXEL 2TR1'!G58</f>
        <v>49.029000000000003</v>
      </c>
      <c r="L25" s="19">
        <f t="shared" si="0"/>
        <v>27.029000000000003</v>
      </c>
      <c r="M25" s="178">
        <f>IF(OR(K25="",K26=""),"",(SQRT(L25*L25+L26*L26))*2)</f>
        <v>427.33298183500881</v>
      </c>
      <c r="N25" s="155">
        <f>'EXEL 2TR1'!H56</f>
        <v>10.808999999999999</v>
      </c>
      <c r="O25" s="23">
        <v>8.9819999999999993</v>
      </c>
      <c r="P25" s="155">
        <f>IF(N25="","",N25-O26+0.5)</f>
        <v>2.661999999999999</v>
      </c>
      <c r="Q25" s="161" t="str">
        <f t="shared" ref="Q25:Q35" si="6">IF(OR(K25="",K26=""),"",IF(M25&lt;=0.5,"○",IF(N25="","",IF(M25&lt;=P25,"○※","×"))))</f>
        <v>×</v>
      </c>
      <c r="R25" s="203"/>
    </row>
    <row r="26" spans="1:18" ht="20.100000000000001" customHeight="1">
      <c r="A26" s="236"/>
      <c r="B26" s="191"/>
      <c r="C26" s="153"/>
      <c r="D26" s="128"/>
      <c r="E26" s="128"/>
      <c r="F26" s="146"/>
      <c r="G26" s="146"/>
      <c r="H26" s="146"/>
      <c r="I26" s="21" t="s">
        <v>26</v>
      </c>
      <c r="J26" s="21">
        <v>261.5</v>
      </c>
      <c r="K26" s="19">
        <f>'EXEL 2TR1'!G57</f>
        <v>49.55</v>
      </c>
      <c r="L26" s="19">
        <f t="shared" si="0"/>
        <v>-211.95</v>
      </c>
      <c r="M26" s="178"/>
      <c r="N26" s="156"/>
      <c r="O26" s="17">
        <v>8.6470000000000002</v>
      </c>
      <c r="P26" s="156"/>
      <c r="Q26" s="162"/>
      <c r="R26" s="203"/>
    </row>
    <row r="27" spans="1:18" ht="20.100000000000001" customHeight="1">
      <c r="A27" s="236"/>
      <c r="B27" s="191"/>
      <c r="C27" s="153"/>
      <c r="D27" s="147" t="s">
        <v>170</v>
      </c>
      <c r="E27" s="147" t="s">
        <v>175</v>
      </c>
      <c r="F27" s="146" t="s">
        <v>24</v>
      </c>
      <c r="G27" s="146">
        <v>2</v>
      </c>
      <c r="H27" s="146"/>
      <c r="I27" s="22" t="s">
        <v>25</v>
      </c>
      <c r="J27" s="22">
        <v>8</v>
      </c>
      <c r="K27" s="19">
        <f>'EXEL 2TR1'!G62</f>
        <v>-217.971</v>
      </c>
      <c r="L27" s="19">
        <f t="shared" si="0"/>
        <v>-225.971</v>
      </c>
      <c r="M27" s="178">
        <f>IF(OR(K27="",K28=""),"",(SQRT(L27*L27+L28*L28))*2)</f>
        <v>553.68387128396648</v>
      </c>
      <c r="N27" s="155">
        <f>'EXEL 2TR1'!H60</f>
        <v>0.16400000000000001</v>
      </c>
      <c r="O27" s="23">
        <v>8.9819999999999993</v>
      </c>
      <c r="P27" s="155">
        <f>IF(N27="","",N27-O28+0.5)</f>
        <v>-7.9830000000000005</v>
      </c>
      <c r="Q27" s="161" t="str">
        <f t="shared" si="6"/>
        <v>×</v>
      </c>
      <c r="R27" s="203"/>
    </row>
    <row r="28" spans="1:18" ht="20.100000000000001" customHeight="1">
      <c r="A28" s="236"/>
      <c r="B28" s="191"/>
      <c r="C28" s="153"/>
      <c r="D28" s="128"/>
      <c r="E28" s="128"/>
      <c r="F28" s="146"/>
      <c r="G28" s="146"/>
      <c r="H28" s="146"/>
      <c r="I28" s="21" t="s">
        <v>26</v>
      </c>
      <c r="J28" s="21">
        <v>58</v>
      </c>
      <c r="K28" s="19">
        <f>'EXEL 2TR1'!G61</f>
        <v>217.93299999999999</v>
      </c>
      <c r="L28" s="19">
        <f t="shared" si="0"/>
        <v>159.93299999999999</v>
      </c>
      <c r="M28" s="178"/>
      <c r="N28" s="156"/>
      <c r="O28" s="17">
        <v>8.6470000000000002</v>
      </c>
      <c r="P28" s="156"/>
      <c r="Q28" s="162"/>
      <c r="R28" s="203"/>
    </row>
    <row r="29" spans="1:18" ht="20.100000000000001" customHeight="1">
      <c r="A29" s="236"/>
      <c r="B29" s="191"/>
      <c r="C29" s="153"/>
      <c r="D29" s="147" t="s">
        <v>171</v>
      </c>
      <c r="E29" s="147" t="s">
        <v>172</v>
      </c>
      <c r="F29" s="147" t="s">
        <v>24</v>
      </c>
      <c r="G29" s="146">
        <v>3</v>
      </c>
      <c r="H29" s="146"/>
      <c r="I29" s="18" t="s">
        <v>25</v>
      </c>
      <c r="J29" s="18">
        <v>16</v>
      </c>
      <c r="K29" s="17">
        <f>'EXEL 2TR1'!G82</f>
        <v>-61.264000000000003</v>
      </c>
      <c r="L29" s="17">
        <f t="shared" si="0"/>
        <v>-77.26400000000001</v>
      </c>
      <c r="M29" s="156">
        <f>IF(OR(K29="",K30=""),"",(SQRT(L29*L29+L30*L30))*2)</f>
        <v>155.8168886353466</v>
      </c>
      <c r="N29" s="155">
        <f>'EXEL 2TR1'!H80</f>
        <v>0</v>
      </c>
      <c r="O29" s="23">
        <v>8.9819999999999993</v>
      </c>
      <c r="P29" s="155">
        <f>IF(N29="","",N29-O30+0.5)</f>
        <v>-8.1470000000000002</v>
      </c>
      <c r="Q29" s="161" t="str">
        <f t="shared" si="6"/>
        <v>×</v>
      </c>
      <c r="R29" s="203"/>
    </row>
    <row r="30" spans="1:18" ht="20.100000000000001" customHeight="1">
      <c r="A30" s="236"/>
      <c r="B30" s="191"/>
      <c r="C30" s="153"/>
      <c r="D30" s="153"/>
      <c r="E30" s="128"/>
      <c r="F30" s="153"/>
      <c r="G30" s="146"/>
      <c r="H30" s="146"/>
      <c r="I30" s="21" t="s">
        <v>26</v>
      </c>
      <c r="J30" s="21">
        <v>10</v>
      </c>
      <c r="K30" s="19">
        <f>'EXEL 2TR1'!G81</f>
        <v>0</v>
      </c>
      <c r="L30" s="19">
        <f t="shared" si="0"/>
        <v>-10</v>
      </c>
      <c r="M30" s="178"/>
      <c r="N30" s="156"/>
      <c r="O30" s="17">
        <v>8.6470000000000002</v>
      </c>
      <c r="P30" s="156"/>
      <c r="Q30" s="162"/>
      <c r="R30" s="203"/>
    </row>
    <row r="31" spans="1:18" ht="20.100000000000001" customHeight="1">
      <c r="A31" s="236"/>
      <c r="B31" s="191"/>
      <c r="C31" s="153"/>
      <c r="D31" s="153"/>
      <c r="E31" s="147" t="s">
        <v>173</v>
      </c>
      <c r="F31" s="153"/>
      <c r="G31" s="146">
        <v>4</v>
      </c>
      <c r="H31" s="146"/>
      <c r="I31" s="22" t="s">
        <v>25</v>
      </c>
      <c r="J31" s="22">
        <v>37</v>
      </c>
      <c r="K31" s="19">
        <f>'EXEL 2TR1'!G86</f>
        <v>0</v>
      </c>
      <c r="L31" s="19">
        <f t="shared" si="0"/>
        <v>-37</v>
      </c>
      <c r="M31" s="178">
        <f>IF(OR(K31="",K32=""),"",(SQRT(L31*L31+L32*L32))*2)</f>
        <v>76.655071586947201</v>
      </c>
      <c r="N31" s="155">
        <f>'EXEL 2TR1'!H84</f>
        <v>0</v>
      </c>
      <c r="O31" s="23">
        <v>8.9819999999999993</v>
      </c>
      <c r="P31" s="155">
        <f>IF(N31="","",N31-O32+0.5)</f>
        <v>-8.1470000000000002</v>
      </c>
      <c r="Q31" s="161" t="str">
        <f t="shared" si="6"/>
        <v>×</v>
      </c>
      <c r="R31" s="203"/>
    </row>
    <row r="32" spans="1:18" ht="20.100000000000001" customHeight="1">
      <c r="A32" s="236"/>
      <c r="B32" s="191"/>
      <c r="C32" s="153"/>
      <c r="D32" s="153"/>
      <c r="E32" s="128"/>
      <c r="F32" s="153"/>
      <c r="G32" s="146"/>
      <c r="H32" s="146"/>
      <c r="I32" s="21" t="s">
        <v>26</v>
      </c>
      <c r="J32" s="21">
        <v>10</v>
      </c>
      <c r="K32" s="19">
        <f>'EXEL 2TR1'!G85</f>
        <v>0</v>
      </c>
      <c r="L32" s="19">
        <f t="shared" si="0"/>
        <v>-10</v>
      </c>
      <c r="M32" s="178"/>
      <c r="N32" s="156"/>
      <c r="O32" s="17">
        <v>8.6470000000000002</v>
      </c>
      <c r="P32" s="156"/>
      <c r="Q32" s="162"/>
      <c r="R32" s="203"/>
    </row>
    <row r="33" spans="1:18" ht="20.100000000000001" customHeight="1">
      <c r="A33" s="236"/>
      <c r="B33" s="191"/>
      <c r="C33" s="153"/>
      <c r="D33" s="153"/>
      <c r="E33" s="147" t="s">
        <v>174</v>
      </c>
      <c r="F33" s="153"/>
      <c r="G33" s="146">
        <v>5</v>
      </c>
      <c r="H33" s="146"/>
      <c r="I33" s="22" t="s">
        <v>25</v>
      </c>
      <c r="J33" s="21">
        <v>279.5</v>
      </c>
      <c r="K33" s="19">
        <f>'EXEL 2TR1'!G66</f>
        <v>286.08999999999997</v>
      </c>
      <c r="L33" s="19">
        <f t="shared" si="0"/>
        <v>6.589999999999975</v>
      </c>
      <c r="M33" s="178">
        <f>IF(OR(K33="",K34=""),"",(SQRT(L33*L33+L34*L34))*2)</f>
        <v>57.409404943789468</v>
      </c>
      <c r="N33" s="155">
        <f>'EXEL 2TR1'!H64</f>
        <v>0</v>
      </c>
      <c r="O33" s="23">
        <v>8.9819999999999993</v>
      </c>
      <c r="P33" s="155">
        <f>IF(N33="","",N33-O34+0.5)</f>
        <v>-8.1470000000000002</v>
      </c>
      <c r="Q33" s="161" t="str">
        <f t="shared" si="6"/>
        <v>×</v>
      </c>
      <c r="R33" s="203"/>
    </row>
    <row r="34" spans="1:18" ht="20.100000000000001" customHeight="1">
      <c r="A34" s="236"/>
      <c r="B34" s="191"/>
      <c r="C34" s="153"/>
      <c r="D34" s="153"/>
      <c r="E34" s="128"/>
      <c r="F34" s="153"/>
      <c r="G34" s="146"/>
      <c r="H34" s="146"/>
      <c r="I34" s="21" t="s">
        <v>26</v>
      </c>
      <c r="J34" s="21">
        <v>10</v>
      </c>
      <c r="K34" s="19">
        <f>'EXEL 2TR1'!G65</f>
        <v>-17.937999999999999</v>
      </c>
      <c r="L34" s="19">
        <f t="shared" si="0"/>
        <v>-27.937999999999999</v>
      </c>
      <c r="M34" s="178"/>
      <c r="N34" s="156"/>
      <c r="O34" s="17">
        <v>8.6470000000000002</v>
      </c>
      <c r="P34" s="156"/>
      <c r="Q34" s="162"/>
      <c r="R34" s="203"/>
    </row>
    <row r="35" spans="1:18" ht="20.100000000000001" customHeight="1">
      <c r="A35" s="236"/>
      <c r="B35" s="191"/>
      <c r="C35" s="153"/>
      <c r="D35" s="153"/>
      <c r="E35" s="147" t="s">
        <v>176</v>
      </c>
      <c r="F35" s="153"/>
      <c r="G35" s="185">
        <v>6</v>
      </c>
      <c r="H35" s="182"/>
      <c r="I35" s="22" t="s">
        <v>25</v>
      </c>
      <c r="J35" s="21">
        <v>329.5</v>
      </c>
      <c r="K35" s="19">
        <f>'EXEL 2TR1'!G70</f>
        <v>-95.793000000000006</v>
      </c>
      <c r="L35" s="19">
        <f t="shared" si="0"/>
        <v>-425.29300000000001</v>
      </c>
      <c r="M35" s="178">
        <f>IF(OR(K35="",K36=""),"",(SQRT(L35*L35+L36*L36))*2)</f>
        <v>850.82109952445353</v>
      </c>
      <c r="N35" s="155">
        <f>'EXEL 2TR1'!H68</f>
        <v>0</v>
      </c>
      <c r="O35" s="23">
        <v>8.9819999999999993</v>
      </c>
      <c r="P35" s="155">
        <f>IF(N35="","",N35-O36+0.5)</f>
        <v>-8.1470000000000002</v>
      </c>
      <c r="Q35" s="161" t="str">
        <f t="shared" si="6"/>
        <v>×</v>
      </c>
      <c r="R35" s="203"/>
    </row>
    <row r="36" spans="1:18" ht="20.100000000000001" customHeight="1" thickBot="1">
      <c r="A36" s="237"/>
      <c r="B36" s="205"/>
      <c r="C36" s="165"/>
      <c r="D36" s="165"/>
      <c r="E36" s="165"/>
      <c r="F36" s="165"/>
      <c r="G36" s="190"/>
      <c r="H36" s="183"/>
      <c r="I36" s="24" t="s">
        <v>26</v>
      </c>
      <c r="J36" s="24">
        <v>10</v>
      </c>
      <c r="K36" s="25">
        <f>'EXEL 2TR1'!G69</f>
        <v>0</v>
      </c>
      <c r="L36" s="25">
        <f t="shared" si="0"/>
        <v>-10</v>
      </c>
      <c r="M36" s="155"/>
      <c r="N36" s="206"/>
      <c r="O36" s="28">
        <v>8.6470000000000002</v>
      </c>
      <c r="P36" s="206"/>
      <c r="Q36" s="162"/>
      <c r="R36" s="204"/>
    </row>
    <row r="37" spans="1:18" ht="20.100000000000001" customHeight="1">
      <c r="A37" s="166" t="s">
        <v>36</v>
      </c>
      <c r="B37" s="153" t="s">
        <v>138</v>
      </c>
      <c r="C37" s="172" t="s">
        <v>54</v>
      </c>
      <c r="D37" s="172" t="s">
        <v>177</v>
      </c>
      <c r="E37" s="172" t="s">
        <v>142</v>
      </c>
      <c r="F37" s="172" t="s">
        <v>29</v>
      </c>
      <c r="G37" s="167" t="s">
        <v>148</v>
      </c>
      <c r="H37" s="168"/>
      <c r="I37" s="238" t="s">
        <v>25</v>
      </c>
      <c r="J37" s="26">
        <v>396.5</v>
      </c>
      <c r="K37" s="27">
        <f>'EXEL 2TR2'!G41</f>
        <v>396.47399999999999</v>
      </c>
      <c r="L37" s="29">
        <f t="shared" si="0"/>
        <v>-2.6000000000010459E-2</v>
      </c>
      <c r="M37" s="61"/>
      <c r="N37" s="61"/>
      <c r="O37" s="61"/>
      <c r="P37" s="60"/>
      <c r="Q37" s="95" t="str">
        <f>IF(OR(K37=""),"",IF(AND(L37&gt;=-0.1,L37&lt;=0.1),"○","×"))</f>
        <v>○</v>
      </c>
      <c r="R37" s="230"/>
    </row>
    <row r="38" spans="1:18" ht="20.100000000000001" customHeight="1">
      <c r="A38" s="151"/>
      <c r="B38" s="153"/>
      <c r="C38" s="146"/>
      <c r="D38" s="146"/>
      <c r="E38" s="146"/>
      <c r="F38" s="146"/>
      <c r="G38" s="185" t="s">
        <v>149</v>
      </c>
      <c r="H38" s="182"/>
      <c r="I38" s="239"/>
      <c r="J38" s="22">
        <v>396.5</v>
      </c>
      <c r="K38" s="19">
        <f>'EXEL 2TR2'!G45</f>
        <v>396.49700000000001</v>
      </c>
      <c r="L38" s="30">
        <f t="shared" si="0"/>
        <v>-2.9999999999859028E-3</v>
      </c>
      <c r="M38" s="54"/>
      <c r="N38" s="54"/>
      <c r="O38" s="54"/>
      <c r="P38" s="55"/>
      <c r="Q38" s="92" t="str">
        <f>IF(OR(K38=""),"",IF(AND(L38&gt;=-0.1,L38&lt;=0.1),"○","×"))</f>
        <v>○</v>
      </c>
      <c r="R38" s="203"/>
    </row>
    <row r="39" spans="1:18" ht="20.100000000000001" customHeight="1">
      <c r="A39" s="151"/>
      <c r="B39" s="153"/>
      <c r="C39" s="146"/>
      <c r="D39" s="146"/>
      <c r="E39" s="146"/>
      <c r="F39" s="146"/>
      <c r="G39" s="185" t="s">
        <v>150</v>
      </c>
      <c r="H39" s="182"/>
      <c r="I39" s="239"/>
      <c r="J39" s="22">
        <v>396.5</v>
      </c>
      <c r="K39" s="19">
        <f>'EXEL 2TR2'!G49</f>
        <v>396.49200000000002</v>
      </c>
      <c r="L39" s="30">
        <f t="shared" si="0"/>
        <v>-7.9999999999813554E-3</v>
      </c>
      <c r="M39" s="54"/>
      <c r="N39" s="54"/>
      <c r="O39" s="54"/>
      <c r="P39" s="55"/>
      <c r="Q39" s="93" t="str">
        <f>IF(OR(K39=""),"",IF(AND(L39&gt;=-0.1,L39&lt;=0.1),"○","×"))</f>
        <v>○</v>
      </c>
      <c r="R39" s="203"/>
    </row>
    <row r="40" spans="1:18" ht="20.100000000000001" customHeight="1">
      <c r="A40" s="151"/>
      <c r="B40" s="153"/>
      <c r="C40" s="147"/>
      <c r="D40" s="147"/>
      <c r="E40" s="147"/>
      <c r="F40" s="147"/>
      <c r="G40" s="185" t="s">
        <v>151</v>
      </c>
      <c r="H40" s="182"/>
      <c r="I40" s="225"/>
      <c r="J40" s="20">
        <v>396.5</v>
      </c>
      <c r="K40" s="23">
        <f>'EXEL 2TR2'!G53</f>
        <v>396.45400000000001</v>
      </c>
      <c r="L40" s="31">
        <f t="shared" si="0"/>
        <v>-4.5999999999992269E-2</v>
      </c>
      <c r="M40" s="56"/>
      <c r="N40" s="56"/>
      <c r="O40" s="56"/>
      <c r="P40" s="57"/>
      <c r="Q40" s="92" t="str">
        <f>IF(OR(K40=""),"",IF(AND(L40&gt;=-0.1,L40&lt;=0.1),"○","×"))</f>
        <v>○</v>
      </c>
      <c r="R40" s="203"/>
    </row>
    <row r="41" spans="1:18" ht="20.100000000000001" customHeight="1">
      <c r="A41" s="151"/>
      <c r="B41" s="153">
        <v>600</v>
      </c>
      <c r="C41" s="146" t="s">
        <v>55</v>
      </c>
      <c r="D41" s="146" t="s">
        <v>143</v>
      </c>
      <c r="E41" s="147" t="s">
        <v>178</v>
      </c>
      <c r="F41" s="146" t="s">
        <v>24</v>
      </c>
      <c r="G41" s="146">
        <v>1</v>
      </c>
      <c r="H41" s="146"/>
      <c r="I41" s="22" t="s">
        <v>19</v>
      </c>
      <c r="J41" s="21">
        <v>207.5</v>
      </c>
      <c r="K41" s="19">
        <f>'EXEL 2TR2'!G110</f>
        <v>207.37899999999999</v>
      </c>
      <c r="L41" s="30">
        <f t="shared" si="0"/>
        <v>-0.12100000000000932</v>
      </c>
      <c r="M41" s="178">
        <f>IF(OR(K41="",K42=""),"",(SQRT(L41*L41+L42*L42))*2)</f>
        <v>0.35082759298552718</v>
      </c>
      <c r="N41" s="240"/>
      <c r="O41" s="23">
        <v>10.981999999999999</v>
      </c>
      <c r="P41" s="242" t="str">
        <f>IF(OR(N41="-",N41=""),"",N41-O42+0.4)</f>
        <v/>
      </c>
      <c r="Q41" s="161" t="str">
        <f>IF(M41&gt;0.5,"X",IF(M41&lt;=0.5,"○"))</f>
        <v>○</v>
      </c>
      <c r="R41" s="203"/>
    </row>
    <row r="42" spans="1:18" ht="20.100000000000001" customHeight="1">
      <c r="A42" s="151"/>
      <c r="B42" s="153"/>
      <c r="C42" s="146"/>
      <c r="D42" s="146"/>
      <c r="E42" s="128"/>
      <c r="F42" s="146"/>
      <c r="G42" s="146"/>
      <c r="H42" s="146"/>
      <c r="I42" s="21" t="s">
        <v>26</v>
      </c>
      <c r="J42" s="21">
        <v>175</v>
      </c>
      <c r="K42" s="19">
        <f>'EXEL 2TR2'!G111</f>
        <v>174.87299999999999</v>
      </c>
      <c r="L42" s="30">
        <f t="shared" si="0"/>
        <v>-0.12700000000000955</v>
      </c>
      <c r="M42" s="178"/>
      <c r="N42" s="246"/>
      <c r="O42" s="28">
        <v>10.648</v>
      </c>
      <c r="P42" s="247"/>
      <c r="Q42" s="162"/>
      <c r="R42" s="203"/>
    </row>
    <row r="43" spans="1:18" ht="20.100000000000001" customHeight="1">
      <c r="A43" s="151"/>
      <c r="B43" s="153"/>
      <c r="C43" s="146"/>
      <c r="D43" s="146"/>
      <c r="E43" s="147" t="s">
        <v>179</v>
      </c>
      <c r="F43" s="146"/>
      <c r="G43" s="146">
        <v>2</v>
      </c>
      <c r="H43" s="146"/>
      <c r="I43" s="22" t="s">
        <v>19</v>
      </c>
      <c r="J43" s="21">
        <v>98</v>
      </c>
      <c r="K43" s="19">
        <f>'EXEL 2TR2'!G114</f>
        <v>97.811000000000007</v>
      </c>
      <c r="L43" s="30">
        <f t="shared" si="0"/>
        <v>-0.18899999999999295</v>
      </c>
      <c r="M43" s="178">
        <f>IF(OR(K43="",K44=""),"",(SQRT(L43*L43+L44*L44))*2)</f>
        <v>0.39049711906746443</v>
      </c>
      <c r="N43" s="240"/>
      <c r="O43" s="23">
        <v>10.981999999999999</v>
      </c>
      <c r="P43" s="242" t="str">
        <f>IF(N43="","",N43-O44+0.4)</f>
        <v/>
      </c>
      <c r="Q43" s="161" t="str">
        <f t="shared" ref="Q43" si="7">IF(M43&gt;0.5,"X",IF(M43&lt;=0.5,"○"))</f>
        <v>○</v>
      </c>
      <c r="R43" s="203"/>
    </row>
    <row r="44" spans="1:18" ht="20.100000000000001" customHeight="1">
      <c r="A44" s="151"/>
      <c r="B44" s="153"/>
      <c r="C44" s="146"/>
      <c r="D44" s="146"/>
      <c r="E44" s="128"/>
      <c r="F44" s="146"/>
      <c r="G44" s="146"/>
      <c r="H44" s="146"/>
      <c r="I44" s="21" t="s">
        <v>26</v>
      </c>
      <c r="J44" s="21">
        <v>6</v>
      </c>
      <c r="K44" s="19">
        <f>'EXEL 2TR2'!G115</f>
        <v>6.0490000000000004</v>
      </c>
      <c r="L44" s="30">
        <f t="shared" si="0"/>
        <v>4.9000000000000377E-2</v>
      </c>
      <c r="M44" s="178"/>
      <c r="N44" s="246"/>
      <c r="O44" s="17">
        <v>10.648</v>
      </c>
      <c r="P44" s="247"/>
      <c r="Q44" s="162"/>
      <c r="R44" s="203"/>
    </row>
    <row r="45" spans="1:18" ht="20.100000000000001" customHeight="1">
      <c r="A45" s="151"/>
      <c r="B45" s="153"/>
      <c r="C45" s="146"/>
      <c r="D45" s="146"/>
      <c r="E45" s="147" t="s">
        <v>180</v>
      </c>
      <c r="F45" s="146"/>
      <c r="G45" s="146">
        <v>3</v>
      </c>
      <c r="H45" s="146"/>
      <c r="I45" s="22" t="s">
        <v>19</v>
      </c>
      <c r="J45" s="21">
        <v>21</v>
      </c>
      <c r="K45" s="19">
        <f>'EXEL 2TR2'!G118</f>
        <v>21.21</v>
      </c>
      <c r="L45" s="30">
        <f t="shared" si="0"/>
        <v>0.21000000000000085</v>
      </c>
      <c r="M45" s="178">
        <f>IF(OR(K45="",K46=""),"",(SQRT(L45*L45+L46*L46))*2)</f>
        <v>0.42137394319060772</v>
      </c>
      <c r="N45" s="240"/>
      <c r="O45" s="23">
        <v>10.981999999999999</v>
      </c>
      <c r="P45" s="242" t="str">
        <f>IF(N45="","",N45-O46+0.4)</f>
        <v/>
      </c>
      <c r="Q45" s="161" t="str">
        <f t="shared" ref="Q45" si="8">IF(M45&gt;0.5,"X",IF(M45&lt;=0.5,"○"))</f>
        <v>○</v>
      </c>
      <c r="R45" s="203"/>
    </row>
    <row r="46" spans="1:18" ht="20.100000000000001" customHeight="1">
      <c r="A46" s="151"/>
      <c r="B46" s="153"/>
      <c r="C46" s="146"/>
      <c r="D46" s="146"/>
      <c r="E46" s="128"/>
      <c r="F46" s="146"/>
      <c r="G46" s="146"/>
      <c r="H46" s="146"/>
      <c r="I46" s="21" t="s">
        <v>26</v>
      </c>
      <c r="J46" s="21">
        <v>6</v>
      </c>
      <c r="K46" s="19">
        <f>'EXEL 2TR2'!G119</f>
        <v>5.9829999999999997</v>
      </c>
      <c r="L46" s="30">
        <f t="shared" si="0"/>
        <v>-1.7000000000000348E-2</v>
      </c>
      <c r="M46" s="178"/>
      <c r="N46" s="246"/>
      <c r="O46" s="17">
        <v>10.648</v>
      </c>
      <c r="P46" s="247"/>
      <c r="Q46" s="162"/>
      <c r="R46" s="203"/>
    </row>
    <row r="47" spans="1:18" ht="20.100000000000001" customHeight="1">
      <c r="A47" s="151"/>
      <c r="B47" s="153"/>
      <c r="C47" s="146"/>
      <c r="D47" s="146"/>
      <c r="E47" s="147" t="s">
        <v>181</v>
      </c>
      <c r="F47" s="146"/>
      <c r="G47" s="146">
        <v>4</v>
      </c>
      <c r="H47" s="146"/>
      <c r="I47" s="22" t="s">
        <v>19</v>
      </c>
      <c r="J47" s="21">
        <v>128</v>
      </c>
      <c r="K47" s="19">
        <f>'EXEL 2TR2'!G122</f>
        <v>128.226</v>
      </c>
      <c r="L47" s="30">
        <f t="shared" si="0"/>
        <v>0.22599999999999909</v>
      </c>
      <c r="M47" s="178">
        <f>IF(OR(K47="",K48=""),"",(SQRT(L47*L47+L48*L48))*2)</f>
        <v>0.45313132754202418</v>
      </c>
      <c r="N47" s="240"/>
      <c r="O47" s="28">
        <v>10.981999999999999</v>
      </c>
      <c r="P47" s="242" t="str">
        <f>IF(OR(N47="-",N47=""),"",N47-O48+0.4)</f>
        <v/>
      </c>
      <c r="Q47" s="244" t="str">
        <f t="shared" ref="Q47" si="9">IF(M47&gt;0.5,"X",IF(M47&lt;=0.5,"○"))</f>
        <v>○</v>
      </c>
      <c r="R47" s="203"/>
    </row>
    <row r="48" spans="1:18" ht="20.100000000000001" customHeight="1" thickBot="1">
      <c r="A48" s="152"/>
      <c r="B48" s="165"/>
      <c r="C48" s="163"/>
      <c r="D48" s="163"/>
      <c r="E48" s="165"/>
      <c r="F48" s="163"/>
      <c r="G48" s="163"/>
      <c r="H48" s="163"/>
      <c r="I48" s="24" t="s">
        <v>26</v>
      </c>
      <c r="J48" s="24">
        <v>206</v>
      </c>
      <c r="K48" s="25">
        <f>'EXEL 2TR2'!G123</f>
        <v>205.98400000000001</v>
      </c>
      <c r="L48" s="35">
        <f t="shared" si="0"/>
        <v>-1.5999999999991132E-2</v>
      </c>
      <c r="M48" s="196"/>
      <c r="N48" s="241"/>
      <c r="O48" s="58">
        <v>10.648</v>
      </c>
      <c r="P48" s="243"/>
      <c r="Q48" s="245"/>
      <c r="R48" s="204"/>
    </row>
    <row r="49" spans="1:18" ht="20.100000000000001" customHeight="1">
      <c r="A49" s="151" t="s">
        <v>37</v>
      </c>
      <c r="B49" s="126">
        <v>140</v>
      </c>
      <c r="C49" s="128" t="s">
        <v>52</v>
      </c>
      <c r="D49" s="128" t="s">
        <v>182</v>
      </c>
      <c r="E49" s="128" t="s">
        <v>144</v>
      </c>
      <c r="F49" s="128" t="s">
        <v>32</v>
      </c>
      <c r="G49" s="167" t="s">
        <v>148</v>
      </c>
      <c r="H49" s="168"/>
      <c r="I49" s="226" t="s">
        <v>25</v>
      </c>
      <c r="J49" s="18">
        <v>48</v>
      </c>
      <c r="K49" s="17">
        <f>'EXEL 2TR1'!G25</f>
        <v>0</v>
      </c>
      <c r="L49" s="17">
        <f t="shared" si="0"/>
        <v>-48</v>
      </c>
      <c r="M49" s="52"/>
      <c r="N49" s="53"/>
      <c r="O49" s="53"/>
      <c r="P49" s="53"/>
      <c r="Q49" s="94" t="str">
        <f>IF(OR(K49=""),"",IF(AND(L49&gt;=-0.08,L49&lt;=0.08),"○","×"))</f>
        <v>×</v>
      </c>
      <c r="R49" s="254"/>
    </row>
    <row r="50" spans="1:18" ht="20.100000000000001" customHeight="1">
      <c r="A50" s="151"/>
      <c r="B50" s="153"/>
      <c r="C50" s="146"/>
      <c r="D50" s="146"/>
      <c r="E50" s="146"/>
      <c r="F50" s="146"/>
      <c r="G50" s="185" t="s">
        <v>149</v>
      </c>
      <c r="H50" s="182"/>
      <c r="I50" s="239"/>
      <c r="J50" s="21">
        <v>48</v>
      </c>
      <c r="K50" s="19">
        <f>'EXEL 2TR1'!G29</f>
        <v>0</v>
      </c>
      <c r="L50" s="19">
        <f t="shared" si="0"/>
        <v>-48</v>
      </c>
      <c r="M50" s="54"/>
      <c r="N50" s="55"/>
      <c r="O50" s="55"/>
      <c r="P50" s="55"/>
      <c r="Q50" s="92" t="str">
        <f>IF(OR(K50=""),"",IF(AND(L50&gt;=-0.08,L50&lt;=0.08),"○","×"))</f>
        <v>×</v>
      </c>
      <c r="R50" s="203"/>
    </row>
    <row r="51" spans="1:18" ht="20.100000000000001" customHeight="1">
      <c r="A51" s="151"/>
      <c r="B51" s="153"/>
      <c r="C51" s="146"/>
      <c r="D51" s="146"/>
      <c r="E51" s="146"/>
      <c r="F51" s="146"/>
      <c r="G51" s="185" t="s">
        <v>150</v>
      </c>
      <c r="H51" s="182"/>
      <c r="I51" s="239"/>
      <c r="J51" s="21">
        <v>48</v>
      </c>
      <c r="K51" s="19">
        <f>'EXEL 2TR1'!G33</f>
        <v>0</v>
      </c>
      <c r="L51" s="19">
        <f t="shared" si="0"/>
        <v>-48</v>
      </c>
      <c r="M51" s="54"/>
      <c r="N51" s="55"/>
      <c r="O51" s="55"/>
      <c r="P51" s="55"/>
      <c r="Q51" s="92" t="str">
        <f>IF(OR(K51=""),"",IF(AND(L51&gt;=-0.08,L51&lt;=0.08),"○","×"))</f>
        <v>×</v>
      </c>
      <c r="R51" s="203"/>
    </row>
    <row r="52" spans="1:18" ht="20.100000000000001" customHeight="1" thickBot="1">
      <c r="A52" s="152"/>
      <c r="B52" s="165"/>
      <c r="C52" s="163"/>
      <c r="D52" s="163"/>
      <c r="E52" s="163"/>
      <c r="F52" s="163"/>
      <c r="G52" s="185" t="s">
        <v>151</v>
      </c>
      <c r="H52" s="182"/>
      <c r="I52" s="253"/>
      <c r="J52" s="24">
        <v>48</v>
      </c>
      <c r="K52" s="25">
        <f>'EXEL 2TR1'!G37</f>
        <v>0</v>
      </c>
      <c r="L52" s="25">
        <f t="shared" si="0"/>
        <v>-48</v>
      </c>
      <c r="M52" s="62"/>
      <c r="N52" s="63"/>
      <c r="O52" s="63"/>
      <c r="P52" s="63"/>
      <c r="Q52" s="93" t="str">
        <f>IF(OR(K52=""),"",IF(AND(L52&gt;=-0.08,L52&lt;=0.08),"○","×"))</f>
        <v>×</v>
      </c>
      <c r="R52" s="204"/>
    </row>
    <row r="53" spans="1:18" ht="20.100000000000001" customHeight="1">
      <c r="A53" s="248" t="s">
        <v>38</v>
      </c>
      <c r="B53" s="128">
        <v>810</v>
      </c>
      <c r="C53" s="251" t="s">
        <v>61</v>
      </c>
      <c r="D53" s="126" t="s">
        <v>184</v>
      </c>
      <c r="E53" s="126" t="s">
        <v>183</v>
      </c>
      <c r="F53" s="172" t="s">
        <v>39</v>
      </c>
      <c r="G53" s="126" t="s">
        <v>40</v>
      </c>
      <c r="H53" s="172" t="s">
        <v>41</v>
      </c>
      <c r="I53" s="26" t="s">
        <v>19</v>
      </c>
      <c r="J53" s="26">
        <v>88.56</v>
      </c>
      <c r="K53" s="27">
        <f>'EXEL 2TR2'!G135</f>
        <v>88.566999999999993</v>
      </c>
      <c r="L53" s="27">
        <f t="shared" si="0"/>
        <v>6.9999999999907914E-3</v>
      </c>
      <c r="M53" s="257">
        <f t="shared" ref="M53" si="10">IF(OR(K53="",K54=""),"",(SQRT(L53*L53+L54*L54))*2)</f>
        <v>2.7784887978891115E-2</v>
      </c>
      <c r="N53" s="258"/>
      <c r="O53" s="64">
        <v>42.03</v>
      </c>
      <c r="P53" s="259" t="str">
        <f>IF(N53="","",N53-O54+0.1)</f>
        <v/>
      </c>
      <c r="Q53" s="260" t="str">
        <f>IF(M53&gt;0.1,"x",IF(M53&lt;=0.1,"○"))</f>
        <v>○</v>
      </c>
      <c r="R53" s="254"/>
    </row>
    <row r="54" spans="1:18" ht="20.100000000000001" customHeight="1">
      <c r="A54" s="249"/>
      <c r="B54" s="146"/>
      <c r="C54" s="189"/>
      <c r="D54" s="153"/>
      <c r="E54" s="153"/>
      <c r="F54" s="146"/>
      <c r="G54" s="191"/>
      <c r="H54" s="146"/>
      <c r="I54" s="21" t="s">
        <v>26</v>
      </c>
      <c r="J54" s="21">
        <v>64.91</v>
      </c>
      <c r="K54" s="19">
        <f>'EXEL 2TR2'!G136</f>
        <v>64.897999999999996</v>
      </c>
      <c r="L54" s="19">
        <f t="shared" si="0"/>
        <v>-1.2000000000000455E-2</v>
      </c>
      <c r="M54" s="156"/>
      <c r="N54" s="246"/>
      <c r="O54" s="65">
        <v>42</v>
      </c>
      <c r="P54" s="247"/>
      <c r="Q54" s="207"/>
      <c r="R54" s="203"/>
    </row>
    <row r="55" spans="1:18" ht="20.100000000000001" customHeight="1">
      <c r="A55" s="249"/>
      <c r="B55" s="146"/>
      <c r="C55" s="189"/>
      <c r="D55" s="153"/>
      <c r="E55" s="153"/>
      <c r="F55" s="146"/>
      <c r="G55" s="191"/>
      <c r="H55" s="146" t="s">
        <v>42</v>
      </c>
      <c r="I55" s="22" t="s">
        <v>19</v>
      </c>
      <c r="J55" s="21">
        <v>88.56</v>
      </c>
      <c r="K55" s="19">
        <f>'EXEL 2TR2'!G139</f>
        <v>88.59</v>
      </c>
      <c r="L55" s="19">
        <f t="shared" si="0"/>
        <v>3.0000000000001137E-2</v>
      </c>
      <c r="M55" s="155">
        <f t="shared" ref="M55" si="11">IF(OR(K55="",K56=""),"",(SQRT(L55*L55+L56*L56))*2)</f>
        <v>6.7999999999993663E-2</v>
      </c>
      <c r="N55" s="33"/>
      <c r="O55" s="31">
        <v>41.53</v>
      </c>
      <c r="P55" s="240" t="str">
        <f>IF(N55="","",N55-O56+0.1)</f>
        <v/>
      </c>
      <c r="Q55" s="244" t="str">
        <f t="shared" ref="Q55" si="12">IF(M55&gt;0.1,"x",IF(M55&lt;=0.1,"○"))</f>
        <v>○</v>
      </c>
      <c r="R55" s="203"/>
    </row>
    <row r="56" spans="1:18" ht="20.100000000000001" customHeight="1">
      <c r="A56" s="249"/>
      <c r="B56" s="146"/>
      <c r="C56" s="189"/>
      <c r="D56" s="153"/>
      <c r="E56" s="153"/>
      <c r="F56" s="146"/>
      <c r="G56" s="127"/>
      <c r="H56" s="146"/>
      <c r="I56" s="21" t="s">
        <v>26</v>
      </c>
      <c r="J56" s="21">
        <v>64.91</v>
      </c>
      <c r="K56" s="19">
        <f>'EXEL 2TR2'!G140</f>
        <v>64.894000000000005</v>
      </c>
      <c r="L56" s="19">
        <f t="shared" si="0"/>
        <v>-1.5999999999991132E-2</v>
      </c>
      <c r="M56" s="156"/>
      <c r="N56" s="34"/>
      <c r="O56" s="65">
        <v>41.5</v>
      </c>
      <c r="P56" s="246"/>
      <c r="Q56" s="256"/>
      <c r="R56" s="203"/>
    </row>
    <row r="57" spans="1:18" ht="20.100000000000001" customHeight="1">
      <c r="A57" s="249"/>
      <c r="B57" s="146"/>
      <c r="C57" s="189"/>
      <c r="D57" s="153"/>
      <c r="E57" s="153"/>
      <c r="F57" s="146"/>
      <c r="G57" s="147" t="s">
        <v>43</v>
      </c>
      <c r="H57" s="146" t="s">
        <v>41</v>
      </c>
      <c r="I57" s="22" t="s">
        <v>19</v>
      </c>
      <c r="J57" s="22">
        <v>86.44</v>
      </c>
      <c r="K57" s="19">
        <f>'EXEL 2TR2'!G143</f>
        <v>86.441999999999993</v>
      </c>
      <c r="L57" s="19">
        <f t="shared" si="0"/>
        <v>1.9999999999953388E-3</v>
      </c>
      <c r="M57" s="155">
        <f>IF(OR(K57="",K58=""),"",(SQRT(L57*L57+L58*L58))*2)</f>
        <v>7.2111025509229969E-3</v>
      </c>
      <c r="N57" s="33"/>
      <c r="O57" s="31">
        <v>42.03</v>
      </c>
      <c r="P57" s="240" t="str">
        <f>IF(N57="","",N57-O58+0.1)</f>
        <v/>
      </c>
      <c r="Q57" s="244" t="str">
        <f t="shared" ref="Q57" si="13">IF(M57&gt;0.1,"x",IF(M57&lt;=0.1,"○"))</f>
        <v>○</v>
      </c>
      <c r="R57" s="203"/>
    </row>
    <row r="58" spans="1:18" ht="20.100000000000001" customHeight="1">
      <c r="A58" s="249"/>
      <c r="B58" s="146"/>
      <c r="C58" s="189"/>
      <c r="D58" s="153"/>
      <c r="E58" s="153"/>
      <c r="F58" s="146"/>
      <c r="G58" s="191"/>
      <c r="H58" s="146"/>
      <c r="I58" s="21" t="s">
        <v>26</v>
      </c>
      <c r="J58" s="21">
        <v>79.91</v>
      </c>
      <c r="K58" s="19">
        <f>'EXEL 2TR2'!G144</f>
        <v>79.906999999999996</v>
      </c>
      <c r="L58" s="19">
        <f t="shared" si="0"/>
        <v>-3.0000000000001137E-3</v>
      </c>
      <c r="M58" s="156"/>
      <c r="N58" s="34"/>
      <c r="O58" s="65">
        <v>42</v>
      </c>
      <c r="P58" s="246"/>
      <c r="Q58" s="256"/>
      <c r="R58" s="203"/>
    </row>
    <row r="59" spans="1:18" ht="20.100000000000001" customHeight="1">
      <c r="A59" s="249"/>
      <c r="B59" s="146"/>
      <c r="C59" s="189"/>
      <c r="D59" s="153"/>
      <c r="E59" s="153"/>
      <c r="F59" s="146"/>
      <c r="G59" s="191"/>
      <c r="H59" s="146" t="s">
        <v>42</v>
      </c>
      <c r="I59" s="22" t="s">
        <v>19</v>
      </c>
      <c r="J59" s="22">
        <v>86.44</v>
      </c>
      <c r="K59" s="19">
        <f>'EXEL 2TR2'!G147</f>
        <v>86.426000000000002</v>
      </c>
      <c r="L59" s="19">
        <f t="shared" si="0"/>
        <v>-1.3999999999995794E-2</v>
      </c>
      <c r="M59" s="155">
        <f>IF(OR(K59="",K60=""),"",(SQRT(L59*L59+L60*L60))*2)</f>
        <v>2.8635642126544528E-2</v>
      </c>
      <c r="N59" s="240"/>
      <c r="O59" s="31">
        <v>41.53</v>
      </c>
      <c r="P59" s="240"/>
      <c r="Q59" s="207" t="str">
        <f t="shared" ref="Q59" si="14">IF(M59&gt;0.1,"x",IF(M59&lt;=0.1,"○"))</f>
        <v>○</v>
      </c>
      <c r="R59" s="203"/>
    </row>
    <row r="60" spans="1:18" ht="20.100000000000001" customHeight="1">
      <c r="A60" s="249"/>
      <c r="B60" s="146"/>
      <c r="C60" s="189"/>
      <c r="D60" s="153"/>
      <c r="E60" s="128"/>
      <c r="F60" s="146"/>
      <c r="G60" s="127"/>
      <c r="H60" s="146"/>
      <c r="I60" s="21" t="s">
        <v>26</v>
      </c>
      <c r="J60" s="21">
        <v>79.91</v>
      </c>
      <c r="K60" s="19">
        <f>'EXEL 2TR2'!G148</f>
        <v>79.906999999999996</v>
      </c>
      <c r="L60" s="19">
        <f t="shared" si="0"/>
        <v>-3.0000000000001137E-3</v>
      </c>
      <c r="M60" s="156"/>
      <c r="N60" s="246"/>
      <c r="O60" s="65">
        <v>41.5</v>
      </c>
      <c r="P60" s="246"/>
      <c r="Q60" s="207"/>
      <c r="R60" s="203"/>
    </row>
    <row r="61" spans="1:18" ht="20.100000000000001" customHeight="1">
      <c r="A61" s="249"/>
      <c r="B61" s="146"/>
      <c r="C61" s="189"/>
      <c r="D61" s="153"/>
      <c r="E61" s="147" t="s">
        <v>127</v>
      </c>
      <c r="F61" s="147">
        <v>1.4999999999999999E-2</v>
      </c>
      <c r="G61" s="261" t="s">
        <v>129</v>
      </c>
      <c r="H61" s="262"/>
      <c r="I61" s="263" t="s">
        <v>131</v>
      </c>
      <c r="J61" s="264"/>
      <c r="K61" s="107"/>
      <c r="L61" s="37"/>
      <c r="M61" s="38"/>
      <c r="N61" s="38"/>
      <c r="O61" s="38"/>
      <c r="P61" s="34"/>
      <c r="Q61" s="105" t="str">
        <f>IF(K61&gt;=0.015,"X",IF(K61&lt;=0.015,"○"))</f>
        <v>○</v>
      </c>
      <c r="R61" s="203"/>
    </row>
    <row r="62" spans="1:18" ht="20.100000000000001" customHeight="1">
      <c r="A62" s="249"/>
      <c r="B62" s="146"/>
      <c r="C62" s="189"/>
      <c r="D62" s="153"/>
      <c r="E62" s="128"/>
      <c r="F62" s="128"/>
      <c r="G62" s="261" t="s">
        <v>130</v>
      </c>
      <c r="H62" s="262"/>
      <c r="I62" s="263" t="s">
        <v>131</v>
      </c>
      <c r="J62" s="264"/>
      <c r="K62" s="107"/>
      <c r="L62" s="39"/>
      <c r="M62" s="38"/>
      <c r="N62" s="38"/>
      <c r="O62" s="38"/>
      <c r="P62" s="34"/>
      <c r="Q62" s="105" t="str">
        <f t="shared" ref="Q62" si="15">IF(K62&gt;=0.015,"X",IF(K62&lt;=0.015,"○"))</f>
        <v>○</v>
      </c>
      <c r="R62" s="203"/>
    </row>
    <row r="63" spans="1:18" ht="20.100000000000001" customHeight="1">
      <c r="A63" s="249"/>
      <c r="B63" s="146"/>
      <c r="C63" s="189"/>
      <c r="D63" s="153"/>
      <c r="E63" s="147" t="s">
        <v>128</v>
      </c>
      <c r="F63" s="265">
        <v>0.01</v>
      </c>
      <c r="G63" s="261" t="s">
        <v>129</v>
      </c>
      <c r="H63" s="262"/>
      <c r="I63" s="263" t="s">
        <v>207</v>
      </c>
      <c r="J63" s="264"/>
      <c r="K63" s="107"/>
      <c r="L63" s="40"/>
      <c r="M63" s="38"/>
      <c r="N63" s="38"/>
      <c r="O63" s="38"/>
      <c r="P63" s="34"/>
      <c r="Q63" s="105" t="str">
        <f>IF(K63&gt;=0.01,"X",IF(K63&lt;=0.01,"○"))</f>
        <v>○</v>
      </c>
      <c r="R63" s="203"/>
    </row>
    <row r="64" spans="1:18" ht="20.100000000000001" customHeight="1">
      <c r="A64" s="249"/>
      <c r="B64" s="146"/>
      <c r="C64" s="189"/>
      <c r="D64" s="153"/>
      <c r="E64" s="153"/>
      <c r="F64" s="266"/>
      <c r="G64" s="132"/>
      <c r="H64" s="268"/>
      <c r="I64" s="263" t="s">
        <v>208</v>
      </c>
      <c r="J64" s="264"/>
      <c r="K64" s="107"/>
      <c r="L64" s="40"/>
      <c r="M64" s="38"/>
      <c r="N64" s="38"/>
      <c r="O64" s="38"/>
      <c r="P64" s="34"/>
      <c r="Q64" s="105" t="str">
        <f t="shared" ref="Q64:Q66" si="16">IF(K64&gt;=0.01,"X",IF(K64&lt;=0.01,"○"))</f>
        <v>○</v>
      </c>
      <c r="R64" s="203"/>
    </row>
    <row r="65" spans="1:18" ht="20.100000000000001" customHeight="1">
      <c r="A65" s="249"/>
      <c r="B65" s="147"/>
      <c r="C65" s="189"/>
      <c r="D65" s="153"/>
      <c r="E65" s="153"/>
      <c r="F65" s="266"/>
      <c r="G65" s="261" t="s">
        <v>130</v>
      </c>
      <c r="H65" s="262"/>
      <c r="I65" s="263" t="s">
        <v>207</v>
      </c>
      <c r="J65" s="264"/>
      <c r="K65" s="107"/>
      <c r="L65" s="40"/>
      <c r="M65" s="32"/>
      <c r="N65" s="32"/>
      <c r="O65" s="32"/>
      <c r="P65" s="41"/>
      <c r="Q65" s="105" t="str">
        <f t="shared" si="16"/>
        <v>○</v>
      </c>
      <c r="R65" s="255"/>
    </row>
    <row r="66" spans="1:18" ht="20.100000000000001" customHeight="1" thickBot="1">
      <c r="A66" s="250"/>
      <c r="B66" s="163"/>
      <c r="C66" s="252"/>
      <c r="D66" s="165"/>
      <c r="E66" s="165"/>
      <c r="F66" s="267"/>
      <c r="G66" s="269"/>
      <c r="H66" s="270"/>
      <c r="I66" s="263" t="s">
        <v>208</v>
      </c>
      <c r="J66" s="264"/>
      <c r="K66" s="108"/>
      <c r="L66" s="40"/>
      <c r="M66" s="42"/>
      <c r="N66" s="42"/>
      <c r="O66" s="42"/>
      <c r="P66" s="43"/>
      <c r="Q66" s="106" t="str">
        <f t="shared" si="16"/>
        <v>○</v>
      </c>
      <c r="R66" s="204"/>
    </row>
    <row r="67" spans="1:18" ht="21.95" customHeight="1">
      <c r="A67" s="271" t="s">
        <v>60</v>
      </c>
      <c r="B67" s="172">
        <v>840</v>
      </c>
      <c r="C67" s="274" t="s">
        <v>56</v>
      </c>
      <c r="D67" s="172" t="s">
        <v>185</v>
      </c>
      <c r="E67" s="172" t="s">
        <v>186</v>
      </c>
      <c r="F67" s="172" t="s">
        <v>32</v>
      </c>
      <c r="G67" s="167" t="s">
        <v>152</v>
      </c>
      <c r="H67" s="168"/>
      <c r="I67" s="238" t="s">
        <v>25</v>
      </c>
      <c r="J67" s="26">
        <v>290</v>
      </c>
      <c r="K67" s="17">
        <f>'EXEL 2TR1'!G8</f>
        <v>0</v>
      </c>
      <c r="L67" s="27">
        <f>IF(AND(K67=""),"",(K67-J67))</f>
        <v>-290</v>
      </c>
      <c r="M67" s="52"/>
      <c r="N67" s="53"/>
      <c r="O67" s="53"/>
      <c r="P67" s="53"/>
      <c r="Q67" s="94" t="str">
        <f>IF(OR(K67=""),"",IF(AND(L67&gt;=-0.08,L67&lt;=0.08),"○","×"))</f>
        <v>×</v>
      </c>
      <c r="R67" s="254"/>
    </row>
    <row r="68" spans="1:18" ht="21.95" customHeight="1">
      <c r="A68" s="272"/>
      <c r="B68" s="146"/>
      <c r="C68" s="150"/>
      <c r="D68" s="146"/>
      <c r="E68" s="146"/>
      <c r="F68" s="146"/>
      <c r="G68" s="185" t="s">
        <v>153</v>
      </c>
      <c r="H68" s="182"/>
      <c r="I68" s="239"/>
      <c r="J68" s="21">
        <v>290</v>
      </c>
      <c r="K68" s="19">
        <f>'EXEL 2TR1'!G12</f>
        <v>0</v>
      </c>
      <c r="L68" s="19">
        <f>IF(AND(K68=""),"",(K68-J68))</f>
        <v>-290</v>
      </c>
      <c r="M68" s="54"/>
      <c r="N68" s="55"/>
      <c r="O68" s="55"/>
      <c r="P68" s="55"/>
      <c r="Q68" s="92" t="str">
        <f t="shared" ref="Q68:Q70" si="17">IF(OR(K68=""),"",IF(AND(L68&gt;=-0.08,L68&lt;=0.08),"○","×"))</f>
        <v>×</v>
      </c>
      <c r="R68" s="203"/>
    </row>
    <row r="69" spans="1:18" ht="21.95" customHeight="1">
      <c r="A69" s="272"/>
      <c r="B69" s="146"/>
      <c r="C69" s="150"/>
      <c r="D69" s="146"/>
      <c r="E69" s="146"/>
      <c r="F69" s="146"/>
      <c r="G69" s="185" t="s">
        <v>154</v>
      </c>
      <c r="H69" s="182"/>
      <c r="I69" s="239"/>
      <c r="J69" s="21">
        <v>290</v>
      </c>
      <c r="K69" s="19">
        <f>'EXEL 2TR1'!G16</f>
        <v>29.149000000000001</v>
      </c>
      <c r="L69" s="19">
        <f>IF(AND(K69=""),"",(K69-J69))</f>
        <v>-260.851</v>
      </c>
      <c r="M69" s="54"/>
      <c r="N69" s="55"/>
      <c r="O69" s="55"/>
      <c r="P69" s="55"/>
      <c r="Q69" s="92" t="str">
        <f t="shared" si="17"/>
        <v>×</v>
      </c>
      <c r="R69" s="203"/>
    </row>
    <row r="70" spans="1:18" ht="21.95" customHeight="1" thickBot="1">
      <c r="A70" s="273"/>
      <c r="B70" s="163"/>
      <c r="C70" s="275"/>
      <c r="D70" s="163"/>
      <c r="E70" s="163"/>
      <c r="F70" s="163"/>
      <c r="G70" s="185" t="s">
        <v>155</v>
      </c>
      <c r="H70" s="182"/>
      <c r="I70" s="253"/>
      <c r="J70" s="24">
        <v>290</v>
      </c>
      <c r="K70" s="25">
        <f>'EXEL 2TR1'!G20</f>
        <v>37.911999999999999</v>
      </c>
      <c r="L70" s="25">
        <f>IF(AND(K70=""),"",(K70-J70))</f>
        <v>-252.08799999999999</v>
      </c>
      <c r="M70" s="62"/>
      <c r="N70" s="63"/>
      <c r="O70" s="63"/>
      <c r="P70" s="63"/>
      <c r="Q70" s="98" t="str">
        <f t="shared" si="17"/>
        <v>×</v>
      </c>
      <c r="R70" s="204"/>
    </row>
    <row r="71" spans="1:18" ht="21.95" customHeight="1">
      <c r="A71" s="248" t="s">
        <v>44</v>
      </c>
      <c r="B71" s="172">
        <v>700</v>
      </c>
      <c r="C71" s="168" t="s">
        <v>57</v>
      </c>
      <c r="D71" s="126" t="s">
        <v>188</v>
      </c>
      <c r="E71" s="172" t="s">
        <v>187</v>
      </c>
      <c r="F71" s="172" t="s">
        <v>46</v>
      </c>
      <c r="G71" s="167" t="s">
        <v>93</v>
      </c>
      <c r="H71" s="168"/>
      <c r="I71" s="238" t="s">
        <v>25</v>
      </c>
      <c r="J71" s="44">
        <v>185</v>
      </c>
      <c r="K71" s="27">
        <f>'EXEL 2TR2'!G71</f>
        <v>185.00899999999999</v>
      </c>
      <c r="L71" s="27">
        <f t="shared" ref="L71:L78" si="18">IF(AND(K71=""),"",(K71-J71))</f>
        <v>8.9999999999861302E-3</v>
      </c>
      <c r="M71" s="61"/>
      <c r="N71" s="60"/>
      <c r="O71" s="60"/>
      <c r="P71" s="60"/>
      <c r="Q71" s="95" t="str">
        <f>IF(OR(K71=""),"",IF(AND(L71&gt;=-0.08,L71&lt;=0.08),"○","×"))</f>
        <v>○</v>
      </c>
      <c r="R71" s="254"/>
    </row>
    <row r="72" spans="1:18" ht="21.95" customHeight="1">
      <c r="A72" s="249"/>
      <c r="B72" s="146"/>
      <c r="C72" s="182"/>
      <c r="D72" s="153"/>
      <c r="E72" s="146"/>
      <c r="F72" s="146"/>
      <c r="G72" s="185" t="s">
        <v>94</v>
      </c>
      <c r="H72" s="182"/>
      <c r="I72" s="239"/>
      <c r="J72" s="22">
        <v>185</v>
      </c>
      <c r="K72" s="19">
        <f>'EXEL 2TR2'!G75</f>
        <v>185.00899999999999</v>
      </c>
      <c r="L72" s="19">
        <f t="shared" si="18"/>
        <v>8.9999999999861302E-3</v>
      </c>
      <c r="M72" s="54"/>
      <c r="N72" s="55"/>
      <c r="O72" s="55"/>
      <c r="P72" s="55"/>
      <c r="Q72" s="92" t="str">
        <f t="shared" ref="Q72:Q74" si="19">IF(OR(K72=""),"",IF(AND(L72&gt;=-0.08,L72&lt;=0.08),"○","×"))</f>
        <v>○</v>
      </c>
      <c r="R72" s="203"/>
    </row>
    <row r="73" spans="1:18" ht="21.95" customHeight="1">
      <c r="A73" s="249"/>
      <c r="B73" s="146"/>
      <c r="C73" s="182"/>
      <c r="D73" s="153"/>
      <c r="E73" s="146"/>
      <c r="F73" s="146"/>
      <c r="G73" s="185" t="s">
        <v>129</v>
      </c>
      <c r="H73" s="182"/>
      <c r="I73" s="239"/>
      <c r="J73" s="22">
        <v>185</v>
      </c>
      <c r="K73" s="19">
        <f>'EXEL 2TR2'!G79</f>
        <v>185.005</v>
      </c>
      <c r="L73" s="19">
        <f t="shared" si="18"/>
        <v>4.9999999999954525E-3</v>
      </c>
      <c r="M73" s="54"/>
      <c r="N73" s="55"/>
      <c r="O73" s="55"/>
      <c r="P73" s="55"/>
      <c r="Q73" s="92" t="str">
        <f t="shared" si="19"/>
        <v>○</v>
      </c>
      <c r="R73" s="203"/>
    </row>
    <row r="74" spans="1:18" ht="21.95" customHeight="1" thickBot="1">
      <c r="A74" s="249"/>
      <c r="B74" s="146"/>
      <c r="C74" s="182"/>
      <c r="D74" s="153"/>
      <c r="E74" s="163"/>
      <c r="F74" s="163"/>
      <c r="G74" s="185" t="s">
        <v>130</v>
      </c>
      <c r="H74" s="182"/>
      <c r="I74" s="253"/>
      <c r="J74" s="18">
        <v>185</v>
      </c>
      <c r="K74" s="25">
        <f>'EXEL 2TR2'!G83</f>
        <v>185.00899999999999</v>
      </c>
      <c r="L74" s="25">
        <f t="shared" si="18"/>
        <v>8.9999999999861302E-3</v>
      </c>
      <c r="M74" s="62"/>
      <c r="N74" s="63"/>
      <c r="O74" s="63"/>
      <c r="P74" s="63"/>
      <c r="Q74" s="97" t="str">
        <f t="shared" si="19"/>
        <v>○</v>
      </c>
      <c r="R74" s="203"/>
    </row>
    <row r="75" spans="1:18" ht="21.95" customHeight="1">
      <c r="A75" s="249"/>
      <c r="B75" s="146"/>
      <c r="C75" s="182"/>
      <c r="D75" s="153"/>
      <c r="E75" s="126" t="s">
        <v>47</v>
      </c>
      <c r="F75" s="172"/>
      <c r="G75" s="167" t="s">
        <v>93</v>
      </c>
      <c r="H75" s="168"/>
      <c r="I75" s="238" t="s">
        <v>25</v>
      </c>
      <c r="J75" s="44">
        <v>24.5</v>
      </c>
      <c r="K75" s="27">
        <f>'EXEL 2TR2'!G89</f>
        <v>24.469000000000001</v>
      </c>
      <c r="L75" s="27">
        <f t="shared" si="18"/>
        <v>-3.0999999999998806E-2</v>
      </c>
      <c r="M75" s="61"/>
      <c r="N75" s="60"/>
      <c r="O75" s="60"/>
      <c r="P75" s="60"/>
      <c r="Q75" s="104" t="str">
        <f>IF(OR(K75=""),"",IF(AND(L75&gt;=-0.05,L75&lt;=0),"○","×"))</f>
        <v>○</v>
      </c>
      <c r="R75" s="203"/>
    </row>
    <row r="76" spans="1:18" ht="21.95" customHeight="1">
      <c r="A76" s="249"/>
      <c r="B76" s="146"/>
      <c r="C76" s="182"/>
      <c r="D76" s="153"/>
      <c r="E76" s="153"/>
      <c r="F76" s="146"/>
      <c r="G76" s="185" t="s">
        <v>94</v>
      </c>
      <c r="H76" s="182"/>
      <c r="I76" s="239"/>
      <c r="J76" s="22">
        <v>24.5</v>
      </c>
      <c r="K76" s="19">
        <f>'EXEL 2TR2'!G94</f>
        <v>24.478999999999999</v>
      </c>
      <c r="L76" s="19">
        <f t="shared" si="18"/>
        <v>-2.1000000000000796E-2</v>
      </c>
      <c r="M76" s="54"/>
      <c r="N76" s="55"/>
      <c r="O76" s="55"/>
      <c r="P76" s="55"/>
      <c r="Q76" s="96" t="str">
        <f t="shared" ref="Q76:Q78" si="20">IF(OR(K76=""),"",IF(AND(L76&gt;=-0.05,L76&lt;=0),"○","×"))</f>
        <v>○</v>
      </c>
      <c r="R76" s="203"/>
    </row>
    <row r="77" spans="1:18" ht="21.95" customHeight="1">
      <c r="A77" s="249"/>
      <c r="B77" s="146"/>
      <c r="C77" s="182"/>
      <c r="D77" s="153"/>
      <c r="E77" s="153"/>
      <c r="F77" s="146"/>
      <c r="G77" s="185" t="s">
        <v>129</v>
      </c>
      <c r="H77" s="182"/>
      <c r="I77" s="239"/>
      <c r="J77" s="22">
        <v>24.5</v>
      </c>
      <c r="K77" s="19">
        <f>'EXEL 2TR2'!G99</f>
        <v>24.462</v>
      </c>
      <c r="L77" s="19">
        <f t="shared" si="18"/>
        <v>-3.8000000000000256E-2</v>
      </c>
      <c r="M77" s="54"/>
      <c r="N77" s="55"/>
      <c r="O77" s="55"/>
      <c r="P77" s="55"/>
      <c r="Q77" s="96" t="str">
        <f t="shared" si="20"/>
        <v>○</v>
      </c>
      <c r="R77" s="203"/>
    </row>
    <row r="78" spans="1:18" ht="21.95" customHeight="1" thickBot="1">
      <c r="A78" s="250"/>
      <c r="B78" s="163"/>
      <c r="C78" s="183"/>
      <c r="D78" s="165"/>
      <c r="E78" s="165"/>
      <c r="F78" s="163"/>
      <c r="G78" s="190" t="s">
        <v>130</v>
      </c>
      <c r="H78" s="183"/>
      <c r="I78" s="253"/>
      <c r="J78" s="36">
        <v>24.5</v>
      </c>
      <c r="K78" s="25">
        <f>'EXEL 2TR2'!G104</f>
        <v>24.47</v>
      </c>
      <c r="L78" s="25">
        <f t="shared" si="18"/>
        <v>-3.0000000000001137E-2</v>
      </c>
      <c r="M78" s="62"/>
      <c r="N78" s="63"/>
      <c r="O78" s="63"/>
      <c r="P78" s="63"/>
      <c r="Q78" s="97" t="str">
        <f t="shared" si="20"/>
        <v>○</v>
      </c>
      <c r="R78" s="204"/>
    </row>
    <row r="79" spans="1:18" ht="9.75" customHeight="1"/>
  </sheetData>
  <mergeCells count="254">
    <mergeCell ref="I71:I74"/>
    <mergeCell ref="R71:R78"/>
    <mergeCell ref="G72:H72"/>
    <mergeCell ref="G73:H73"/>
    <mergeCell ref="G74:H74"/>
    <mergeCell ref="G75:H75"/>
    <mergeCell ref="I75:I78"/>
    <mergeCell ref="G76:H76"/>
    <mergeCell ref="G77:H77"/>
    <mergeCell ref="A71:A78"/>
    <mergeCell ref="B71:B78"/>
    <mergeCell ref="C71:C78"/>
    <mergeCell ref="D71:D78"/>
    <mergeCell ref="E71:E74"/>
    <mergeCell ref="F71:F74"/>
    <mergeCell ref="E75:E78"/>
    <mergeCell ref="F75:F78"/>
    <mergeCell ref="G67:H67"/>
    <mergeCell ref="G78:H78"/>
    <mergeCell ref="G71:H71"/>
    <mergeCell ref="R67:R70"/>
    <mergeCell ref="G68:H68"/>
    <mergeCell ref="G69:H69"/>
    <mergeCell ref="G70:H70"/>
    <mergeCell ref="A67:A70"/>
    <mergeCell ref="B67:B70"/>
    <mergeCell ref="C67:C70"/>
    <mergeCell ref="D67:D70"/>
    <mergeCell ref="E67:E70"/>
    <mergeCell ref="F67:F70"/>
    <mergeCell ref="E63:E66"/>
    <mergeCell ref="F63:F66"/>
    <mergeCell ref="G63:H64"/>
    <mergeCell ref="I63:J63"/>
    <mergeCell ref="I64:J64"/>
    <mergeCell ref="G65:H66"/>
    <mergeCell ref="I65:J65"/>
    <mergeCell ref="I66:J66"/>
    <mergeCell ref="I67:I70"/>
    <mergeCell ref="H59:H60"/>
    <mergeCell ref="M59:M60"/>
    <mergeCell ref="N59:N60"/>
    <mergeCell ref="P59:P60"/>
    <mergeCell ref="Q59:Q60"/>
    <mergeCell ref="E61:E62"/>
    <mergeCell ref="F61:F62"/>
    <mergeCell ref="G61:H61"/>
    <mergeCell ref="I61:J61"/>
    <mergeCell ref="G62:H62"/>
    <mergeCell ref="I62:J62"/>
    <mergeCell ref="H57:H58"/>
    <mergeCell ref="M57:M58"/>
    <mergeCell ref="P57:P58"/>
    <mergeCell ref="Q57:Q58"/>
    <mergeCell ref="G53:G56"/>
    <mergeCell ref="H53:H54"/>
    <mergeCell ref="M53:M54"/>
    <mergeCell ref="N53:N54"/>
    <mergeCell ref="P53:P54"/>
    <mergeCell ref="Q53:Q54"/>
    <mergeCell ref="A53:A66"/>
    <mergeCell ref="B53:B66"/>
    <mergeCell ref="C53:C66"/>
    <mergeCell ref="D53:D66"/>
    <mergeCell ref="E53:E60"/>
    <mergeCell ref="F53:F60"/>
    <mergeCell ref="G49:H49"/>
    <mergeCell ref="I49:I52"/>
    <mergeCell ref="R49:R52"/>
    <mergeCell ref="G50:H50"/>
    <mergeCell ref="G51:H51"/>
    <mergeCell ref="G52:H52"/>
    <mergeCell ref="A49:A52"/>
    <mergeCell ref="B49:B52"/>
    <mergeCell ref="C49:C52"/>
    <mergeCell ref="D49:D52"/>
    <mergeCell ref="E49:E52"/>
    <mergeCell ref="F49:F52"/>
    <mergeCell ref="R53:R66"/>
    <mergeCell ref="H55:H56"/>
    <mergeCell ref="M55:M56"/>
    <mergeCell ref="P55:P56"/>
    <mergeCell ref="Q55:Q56"/>
    <mergeCell ref="G57:G60"/>
    <mergeCell ref="G43:H44"/>
    <mergeCell ref="M43:M44"/>
    <mergeCell ref="N43:N44"/>
    <mergeCell ref="P43:P44"/>
    <mergeCell ref="Q43:Q44"/>
    <mergeCell ref="E45:E46"/>
    <mergeCell ref="G45:H46"/>
    <mergeCell ref="M45:M46"/>
    <mergeCell ref="F41:F48"/>
    <mergeCell ref="G41:H42"/>
    <mergeCell ref="M41:M42"/>
    <mergeCell ref="N41:N42"/>
    <mergeCell ref="P41:P42"/>
    <mergeCell ref="Q41:Q42"/>
    <mergeCell ref="N45:N46"/>
    <mergeCell ref="P45:P46"/>
    <mergeCell ref="Q45:Q46"/>
    <mergeCell ref="G37:H37"/>
    <mergeCell ref="I37:I40"/>
    <mergeCell ref="R37:R40"/>
    <mergeCell ref="G38:H38"/>
    <mergeCell ref="G39:H39"/>
    <mergeCell ref="G40:H40"/>
    <mergeCell ref="A37:A48"/>
    <mergeCell ref="B37:B40"/>
    <mergeCell ref="C37:C40"/>
    <mergeCell ref="D37:D40"/>
    <mergeCell ref="E37:E40"/>
    <mergeCell ref="F37:F40"/>
    <mergeCell ref="B41:B48"/>
    <mergeCell ref="C41:C48"/>
    <mergeCell ref="D41:D48"/>
    <mergeCell ref="E41:E42"/>
    <mergeCell ref="E47:E48"/>
    <mergeCell ref="G47:H48"/>
    <mergeCell ref="M47:M48"/>
    <mergeCell ref="N47:N48"/>
    <mergeCell ref="P47:P48"/>
    <mergeCell ref="Q47:Q48"/>
    <mergeCell ref="R41:R48"/>
    <mergeCell ref="E43:E44"/>
    <mergeCell ref="M31:M32"/>
    <mergeCell ref="N31:N32"/>
    <mergeCell ref="P31:P32"/>
    <mergeCell ref="Q31:Q32"/>
    <mergeCell ref="N27:N28"/>
    <mergeCell ref="P27:P28"/>
    <mergeCell ref="Q27:Q28"/>
    <mergeCell ref="E35:E36"/>
    <mergeCell ref="G35:H36"/>
    <mergeCell ref="M35:M36"/>
    <mergeCell ref="N35:N36"/>
    <mergeCell ref="P35:P36"/>
    <mergeCell ref="Q35:Q36"/>
    <mergeCell ref="E33:E34"/>
    <mergeCell ref="G33:H34"/>
    <mergeCell ref="M33:M34"/>
    <mergeCell ref="N33:N34"/>
    <mergeCell ref="P33:P34"/>
    <mergeCell ref="Q33:Q34"/>
    <mergeCell ref="Q25:Q26"/>
    <mergeCell ref="R25:R36"/>
    <mergeCell ref="D27:D28"/>
    <mergeCell ref="E27:E28"/>
    <mergeCell ref="F27:F28"/>
    <mergeCell ref="G27:H28"/>
    <mergeCell ref="M27:M28"/>
    <mergeCell ref="R21:R24"/>
    <mergeCell ref="G22:H22"/>
    <mergeCell ref="G23:H23"/>
    <mergeCell ref="G24:H24"/>
    <mergeCell ref="D29:D36"/>
    <mergeCell ref="E29:E30"/>
    <mergeCell ref="F29:F36"/>
    <mergeCell ref="G29:H30"/>
    <mergeCell ref="M29:M30"/>
    <mergeCell ref="N29:N30"/>
    <mergeCell ref="P29:P30"/>
    <mergeCell ref="M25:M26"/>
    <mergeCell ref="N25:N26"/>
    <mergeCell ref="P25:P26"/>
    <mergeCell ref="Q29:Q30"/>
    <mergeCell ref="E31:E32"/>
    <mergeCell ref="G31:H32"/>
    <mergeCell ref="B25:B36"/>
    <mergeCell ref="C25:C36"/>
    <mergeCell ref="D25:D26"/>
    <mergeCell ref="E25:E26"/>
    <mergeCell ref="F25:F26"/>
    <mergeCell ref="G25:H26"/>
    <mergeCell ref="A19:A36"/>
    <mergeCell ref="D19:D20"/>
    <mergeCell ref="G19:H19"/>
    <mergeCell ref="R19:R20"/>
    <mergeCell ref="G20:H20"/>
    <mergeCell ref="B21:B24"/>
    <mergeCell ref="C21:C24"/>
    <mergeCell ref="D21:D24"/>
    <mergeCell ref="F21:F24"/>
    <mergeCell ref="G21:H21"/>
    <mergeCell ref="P15:P16"/>
    <mergeCell ref="Q15:Q16"/>
    <mergeCell ref="R15:R18"/>
    <mergeCell ref="G17:H18"/>
    <mergeCell ref="M17:M18"/>
    <mergeCell ref="N17:N18"/>
    <mergeCell ref="P17:P18"/>
    <mergeCell ref="Q17:Q18"/>
    <mergeCell ref="B15:B18"/>
    <mergeCell ref="C15:C18"/>
    <mergeCell ref="D15:D18"/>
    <mergeCell ref="E15:E18"/>
    <mergeCell ref="F15:F18"/>
    <mergeCell ref="G15:H16"/>
    <mergeCell ref="M15:M16"/>
    <mergeCell ref="N15:N16"/>
    <mergeCell ref="B11:B14"/>
    <mergeCell ref="C11:C14"/>
    <mergeCell ref="M11:M12"/>
    <mergeCell ref="N11:N12"/>
    <mergeCell ref="P11:P12"/>
    <mergeCell ref="Q11:Q12"/>
    <mergeCell ref="R11:R14"/>
    <mergeCell ref="D13:D14"/>
    <mergeCell ref="E13:E14"/>
    <mergeCell ref="G13:H14"/>
    <mergeCell ref="M13:M14"/>
    <mergeCell ref="N13:N14"/>
    <mergeCell ref="D11:D12"/>
    <mergeCell ref="E11:E12"/>
    <mergeCell ref="F11:F14"/>
    <mergeCell ref="G11:H12"/>
    <mergeCell ref="P13:P14"/>
    <mergeCell ref="Q13:Q14"/>
    <mergeCell ref="G8:H8"/>
    <mergeCell ref="B9:B10"/>
    <mergeCell ref="C9:C10"/>
    <mergeCell ref="G9:H9"/>
    <mergeCell ref="I9:I10"/>
    <mergeCell ref="R9:R10"/>
    <mergeCell ref="G10:H10"/>
    <mergeCell ref="R5:R6"/>
    <mergeCell ref="A7:A18"/>
    <mergeCell ref="B7:B8"/>
    <mergeCell ref="C7:C8"/>
    <mergeCell ref="D7:D8"/>
    <mergeCell ref="E7:E8"/>
    <mergeCell ref="F7:F8"/>
    <mergeCell ref="G7:H7"/>
    <mergeCell ref="I7:I8"/>
    <mergeCell ref="R7:R8"/>
    <mergeCell ref="L5:L6"/>
    <mergeCell ref="M5:M6"/>
    <mergeCell ref="N5:N6"/>
    <mergeCell ref="O5:O6"/>
    <mergeCell ref="P5:P6"/>
    <mergeCell ref="Q5:Q6"/>
    <mergeCell ref="A5:D5"/>
    <mergeCell ref="E5:E6"/>
    <mergeCell ref="F5:F6"/>
    <mergeCell ref="G5:H6"/>
    <mergeCell ref="I5:J6"/>
    <mergeCell ref="K5:K6"/>
    <mergeCell ref="A2:I3"/>
    <mergeCell ref="K2:L2"/>
    <mergeCell ref="M2:N2"/>
    <mergeCell ref="P2:Q2"/>
    <mergeCell ref="K3:L3"/>
    <mergeCell ref="M3:N3"/>
    <mergeCell ref="P3:Q3"/>
  </mergeCells>
  <dataValidations count="1">
    <dataValidation type="list" allowBlank="1" showInputMessage="1" showErrorMessage="1" sqref="P3:Q3">
      <formula1>"HERY,RENDY,SUSILO,BASTIAR,WANTORO,WAHYUDI,WONDO"</formula1>
    </dataValidation>
  </dataValidations>
  <printOptions horizontalCentered="1" verticalCentered="1"/>
  <pageMargins left="0" right="0" top="0" bottom="0" header="0" footer="0"/>
  <pageSetup paperSize="9" scale="50" orientation="portrait" r:id="rId1"/>
  <headerFooter>
    <oddFooter>&amp;Z&amp;F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48"/>
  <sheetViews>
    <sheetView topLeftCell="A23" workbookViewId="0">
      <selection sqref="A1:XFD1048576"/>
    </sheetView>
  </sheetViews>
  <sheetFormatPr defaultRowHeight="15"/>
  <sheetData>
    <row r="1" spans="1:9" ht="15.75">
      <c r="A1" s="109">
        <v>1</v>
      </c>
      <c r="B1" s="109">
        <v>3</v>
      </c>
      <c r="C1" s="110" t="s">
        <v>63</v>
      </c>
      <c r="D1" s="109">
        <v>4</v>
      </c>
      <c r="E1" s="109">
        <v>-1.2529999999999999</v>
      </c>
      <c r="F1" s="109">
        <v>3.1320000000000001</v>
      </c>
      <c r="G1" s="109">
        <v>499.69200000000001</v>
      </c>
      <c r="I1" s="109">
        <v>2E-3</v>
      </c>
    </row>
    <row r="2" spans="1:9" ht="15.75">
      <c r="E2" s="109">
        <v>90.144000000000005</v>
      </c>
      <c r="F2" s="109">
        <v>89.641000000000005</v>
      </c>
      <c r="G2" s="109">
        <v>0.38700000000000001</v>
      </c>
    </row>
    <row r="3" spans="1:9" ht="15.75">
      <c r="A3" s="109">
        <v>1</v>
      </c>
      <c r="B3" s="109">
        <v>3</v>
      </c>
      <c r="C3" s="110" t="s">
        <v>64</v>
      </c>
      <c r="D3" s="109">
        <v>4</v>
      </c>
      <c r="E3" s="109">
        <v>621.98699999999997</v>
      </c>
      <c r="F3" s="109">
        <v>405.66800000000001</v>
      </c>
      <c r="G3" s="109">
        <v>-5.2130000000000001</v>
      </c>
      <c r="H3" s="109">
        <v>14.021000000000001</v>
      </c>
      <c r="I3" s="109">
        <v>0</v>
      </c>
    </row>
    <row r="4" spans="1:9" ht="15.75">
      <c r="A4" s="109">
        <v>2</v>
      </c>
      <c r="B4" s="109">
        <v>3</v>
      </c>
      <c r="C4" s="110" t="s">
        <v>64</v>
      </c>
      <c r="D4" s="109">
        <v>4</v>
      </c>
      <c r="E4" s="109">
        <v>-380.05200000000002</v>
      </c>
      <c r="F4" s="109">
        <v>-0.39800000000000002</v>
      </c>
      <c r="G4" s="109">
        <v>-5.4770000000000003</v>
      </c>
      <c r="H4" s="109">
        <v>14.013999999999999</v>
      </c>
      <c r="I4" s="109">
        <v>8.0000000000000002E-3</v>
      </c>
    </row>
    <row r="5" spans="1:9" ht="15.75">
      <c r="A5" s="110" t="s">
        <v>215</v>
      </c>
    </row>
    <row r="6" spans="1:9" ht="15.75">
      <c r="A6" s="109">
        <v>1</v>
      </c>
      <c r="B6" s="109">
        <v>13</v>
      </c>
      <c r="C6" s="110" t="s">
        <v>125</v>
      </c>
      <c r="D6" s="109">
        <v>1</v>
      </c>
      <c r="E6" s="109">
        <v>-38.24</v>
      </c>
      <c r="F6" s="109">
        <v>7.6</v>
      </c>
      <c r="G6" s="109">
        <v>-12.369</v>
      </c>
      <c r="I6" s="109">
        <v>0</v>
      </c>
    </row>
    <row r="7" spans="1:9" ht="15.75">
      <c r="A7" s="109">
        <v>1</v>
      </c>
      <c r="B7" s="109">
        <v>16</v>
      </c>
      <c r="C7" s="110" t="s">
        <v>65</v>
      </c>
      <c r="E7" s="109">
        <v>7.89</v>
      </c>
      <c r="F7" s="109">
        <v>0.3</v>
      </c>
      <c r="G7" s="109">
        <v>7.6</v>
      </c>
      <c r="H7" s="109">
        <v>-0.28999999999999998</v>
      </c>
    </row>
    <row r="8" spans="1:9" ht="15.75">
      <c r="C8" s="110" t="s">
        <v>66</v>
      </c>
      <c r="F8" s="109">
        <v>-0.3</v>
      </c>
      <c r="I8" s="110" t="s">
        <v>236</v>
      </c>
    </row>
    <row r="9" spans="1:9" ht="15.75">
      <c r="A9" s="110" t="s">
        <v>67</v>
      </c>
    </row>
    <row r="10" spans="1:9" ht="15.75">
      <c r="A10" s="109">
        <v>2</v>
      </c>
      <c r="B10" s="109">
        <v>18</v>
      </c>
      <c r="C10" s="110" t="s">
        <v>125</v>
      </c>
      <c r="D10" s="109">
        <v>1</v>
      </c>
      <c r="E10" s="109">
        <v>28.289000000000001</v>
      </c>
      <c r="F10" s="109">
        <v>8.0519999999999996</v>
      </c>
      <c r="G10" s="109">
        <v>-3.0939999999999999</v>
      </c>
      <c r="I10" s="109">
        <v>0</v>
      </c>
    </row>
    <row r="11" spans="1:9" ht="15.75">
      <c r="A11" s="109">
        <v>2</v>
      </c>
      <c r="B11" s="109">
        <v>21</v>
      </c>
      <c r="C11" s="110" t="s">
        <v>65</v>
      </c>
      <c r="E11" s="109">
        <v>7.85</v>
      </c>
      <c r="F11" s="109">
        <v>0.3</v>
      </c>
      <c r="G11" s="109">
        <v>8.0519999999999996</v>
      </c>
      <c r="H11" s="109">
        <v>0.20200000000000001</v>
      </c>
    </row>
    <row r="12" spans="1:9" ht="15.75">
      <c r="C12" s="110" t="s">
        <v>66</v>
      </c>
      <c r="F12" s="109">
        <v>-0.3</v>
      </c>
      <c r="I12" s="110" t="s">
        <v>68</v>
      </c>
    </row>
    <row r="13" spans="1:9" ht="15.75">
      <c r="A13" s="110" t="s">
        <v>216</v>
      </c>
    </row>
    <row r="14" spans="1:9" ht="15.75">
      <c r="A14" s="109">
        <v>3</v>
      </c>
      <c r="B14" s="109">
        <v>23</v>
      </c>
      <c r="C14" s="110" t="s">
        <v>64</v>
      </c>
      <c r="D14" s="109">
        <v>4</v>
      </c>
      <c r="E14" s="109">
        <v>29.149000000000001</v>
      </c>
      <c r="F14" s="109">
        <v>3.016</v>
      </c>
      <c r="G14" s="109">
        <v>-12.523999999999999</v>
      </c>
      <c r="H14" s="109">
        <v>8.8580000000000005</v>
      </c>
      <c r="I14" s="109">
        <v>2.8000000000000001E-2</v>
      </c>
    </row>
    <row r="15" spans="1:9" ht="15.75">
      <c r="A15" s="109">
        <v>3</v>
      </c>
      <c r="B15" s="109">
        <v>26</v>
      </c>
      <c r="C15" s="110" t="s">
        <v>69</v>
      </c>
      <c r="D15" s="110" t="s">
        <v>70</v>
      </c>
      <c r="E15" s="109">
        <v>12.7</v>
      </c>
      <c r="F15" s="109">
        <v>0.5</v>
      </c>
      <c r="G15" s="109">
        <v>12.523999999999999</v>
      </c>
      <c r="H15" s="109">
        <v>0.46</v>
      </c>
    </row>
    <row r="16" spans="1:9" ht="15.75">
      <c r="C16" s="110" t="s">
        <v>71</v>
      </c>
      <c r="D16" s="110" t="s">
        <v>72</v>
      </c>
      <c r="E16" s="109">
        <v>29</v>
      </c>
      <c r="G16" s="109">
        <v>29.149000000000001</v>
      </c>
      <c r="I16" s="110" t="s">
        <v>126</v>
      </c>
    </row>
    <row r="17" spans="1:9" ht="15.75">
      <c r="A17" s="110" t="s">
        <v>74</v>
      </c>
    </row>
    <row r="18" spans="1:9" ht="15.75">
      <c r="A18" s="109">
        <v>4</v>
      </c>
      <c r="B18" s="109">
        <v>28</v>
      </c>
      <c r="C18" s="110" t="s">
        <v>64</v>
      </c>
      <c r="D18" s="109">
        <v>4</v>
      </c>
      <c r="E18" s="109">
        <v>-37.911999999999999</v>
      </c>
      <c r="F18" s="109">
        <v>3.016</v>
      </c>
      <c r="G18" s="109">
        <v>-21.481999999999999</v>
      </c>
      <c r="H18" s="109">
        <v>8.9529999999999994</v>
      </c>
      <c r="I18" s="109">
        <v>6.0000000000000001E-3</v>
      </c>
    </row>
    <row r="19" spans="1:9" ht="15.75">
      <c r="A19" s="109">
        <v>4</v>
      </c>
      <c r="B19" s="109">
        <v>31</v>
      </c>
      <c r="C19" s="110" t="s">
        <v>69</v>
      </c>
      <c r="D19" s="110" t="s">
        <v>70</v>
      </c>
      <c r="E19" s="109">
        <v>21.7</v>
      </c>
      <c r="F19" s="109">
        <v>0.5</v>
      </c>
      <c r="G19" s="109">
        <v>21.481999999999999</v>
      </c>
      <c r="H19" s="109">
        <v>0.47</v>
      </c>
    </row>
    <row r="20" spans="1:9" ht="15.75">
      <c r="C20" s="110" t="s">
        <v>71</v>
      </c>
      <c r="D20" s="110" t="s">
        <v>72</v>
      </c>
      <c r="E20" s="109">
        <v>38</v>
      </c>
      <c r="G20" s="109">
        <v>37.911999999999999</v>
      </c>
      <c r="I20" s="110" t="s">
        <v>126</v>
      </c>
    </row>
    <row r="21" spans="1:9" ht="15.75">
      <c r="A21" s="110" t="s">
        <v>218</v>
      </c>
    </row>
    <row r="22" spans="1:9" ht="15.75">
      <c r="A22" s="109">
        <v>3</v>
      </c>
      <c r="B22" s="109">
        <v>38</v>
      </c>
      <c r="C22" s="110" t="s">
        <v>125</v>
      </c>
      <c r="D22" s="109">
        <v>1</v>
      </c>
      <c r="E22" s="109">
        <v>-39.798999999999999</v>
      </c>
      <c r="F22" s="109">
        <v>26.099</v>
      </c>
      <c r="G22" s="109">
        <v>-122.08199999999999</v>
      </c>
      <c r="I22" s="109">
        <v>0</v>
      </c>
    </row>
    <row r="23" spans="1:9" ht="15.75">
      <c r="A23" s="109">
        <v>3</v>
      </c>
      <c r="B23" s="109">
        <v>41</v>
      </c>
      <c r="C23" s="110" t="s">
        <v>65</v>
      </c>
      <c r="E23" s="109">
        <v>26</v>
      </c>
      <c r="F23" s="109">
        <v>0.3</v>
      </c>
      <c r="G23" s="109">
        <v>26.099</v>
      </c>
      <c r="H23" s="109">
        <v>9.9000000000000005E-2</v>
      </c>
    </row>
    <row r="24" spans="1:9" ht="15.75">
      <c r="C24" s="110" t="s">
        <v>66</v>
      </c>
      <c r="F24" s="109">
        <v>-0.3</v>
      </c>
      <c r="I24" s="110" t="s">
        <v>110</v>
      </c>
    </row>
    <row r="25" spans="1:9" ht="15.75">
      <c r="A25" s="110" t="s">
        <v>219</v>
      </c>
    </row>
    <row r="26" spans="1:9" ht="15.75">
      <c r="A26" s="109">
        <v>4</v>
      </c>
      <c r="B26" s="109">
        <v>43</v>
      </c>
      <c r="C26" s="110" t="s">
        <v>125</v>
      </c>
      <c r="D26" s="109">
        <v>1</v>
      </c>
      <c r="E26" s="109">
        <v>234.06200000000001</v>
      </c>
      <c r="F26" s="109">
        <v>2.1030000000000002</v>
      </c>
      <c r="G26" s="109">
        <v>-9.2249999999999996</v>
      </c>
      <c r="I26" s="109">
        <v>0</v>
      </c>
    </row>
    <row r="27" spans="1:9" ht="15.75">
      <c r="A27" s="109">
        <v>4</v>
      </c>
      <c r="B27" s="109">
        <v>46</v>
      </c>
      <c r="C27" s="110" t="s">
        <v>65</v>
      </c>
      <c r="E27" s="109">
        <v>2</v>
      </c>
      <c r="F27" s="109">
        <v>0.25</v>
      </c>
      <c r="G27" s="109">
        <v>2.1030000000000002</v>
      </c>
      <c r="H27" s="109">
        <v>0.10299999999999999</v>
      </c>
    </row>
    <row r="28" spans="1:9" ht="15.75">
      <c r="C28" s="110" t="s">
        <v>66</v>
      </c>
      <c r="F28" s="109">
        <v>-0.25</v>
      </c>
      <c r="I28" s="110" t="s">
        <v>110</v>
      </c>
    </row>
    <row r="29" spans="1:9" ht="15.75">
      <c r="A29" s="110" t="s">
        <v>220</v>
      </c>
    </row>
    <row r="30" spans="1:9" ht="15.75">
      <c r="A30" s="109">
        <v>5</v>
      </c>
      <c r="B30" s="109">
        <v>48</v>
      </c>
      <c r="C30" s="110" t="s">
        <v>64</v>
      </c>
      <c r="D30" s="109">
        <v>4</v>
      </c>
      <c r="E30" s="109">
        <v>-38.024999999999999</v>
      </c>
      <c r="F30" s="109">
        <v>21.012</v>
      </c>
      <c r="G30" s="109">
        <v>-129.85599999999999</v>
      </c>
      <c r="H30" s="109">
        <v>8.7959999999999994</v>
      </c>
      <c r="I30" s="109">
        <v>8.0000000000000002E-3</v>
      </c>
    </row>
    <row r="31" spans="1:9" ht="15.75">
      <c r="A31" s="109">
        <v>5</v>
      </c>
      <c r="B31" s="109">
        <v>51</v>
      </c>
      <c r="C31" s="110" t="s">
        <v>69</v>
      </c>
      <c r="D31" s="110" t="s">
        <v>70</v>
      </c>
      <c r="E31" s="109">
        <v>130</v>
      </c>
      <c r="F31" s="109">
        <v>0.5</v>
      </c>
      <c r="G31" s="109">
        <v>129.85599999999999</v>
      </c>
      <c r="H31" s="109">
        <v>0.29299999999999998</v>
      </c>
    </row>
    <row r="32" spans="1:9" ht="15.75">
      <c r="C32" s="110" t="s">
        <v>71</v>
      </c>
      <c r="D32" s="110" t="s">
        <v>72</v>
      </c>
      <c r="E32" s="109">
        <v>38</v>
      </c>
      <c r="G32" s="109">
        <v>38.024999999999999</v>
      </c>
      <c r="I32" s="110" t="s">
        <v>81</v>
      </c>
    </row>
    <row r="33" spans="1:9" ht="15.75">
      <c r="A33" s="110" t="s">
        <v>221</v>
      </c>
    </row>
    <row r="34" spans="1:9" ht="15.75">
      <c r="A34" s="109">
        <v>6</v>
      </c>
      <c r="B34" s="109">
        <v>53</v>
      </c>
      <c r="C34" s="110" t="s">
        <v>64</v>
      </c>
      <c r="D34" s="109">
        <v>4</v>
      </c>
      <c r="E34" s="109">
        <v>241.52500000000001</v>
      </c>
      <c r="F34" s="109">
        <v>-1.9870000000000001</v>
      </c>
      <c r="G34" s="109">
        <v>-9.93</v>
      </c>
      <c r="H34" s="109">
        <v>8.7729999999999997</v>
      </c>
      <c r="I34" s="109">
        <v>2E-3</v>
      </c>
    </row>
    <row r="35" spans="1:9" ht="15.75">
      <c r="A35" s="109">
        <v>6</v>
      </c>
      <c r="B35" s="109">
        <v>56</v>
      </c>
      <c r="C35" s="110" t="s">
        <v>69</v>
      </c>
      <c r="D35" s="110" t="s">
        <v>70</v>
      </c>
      <c r="E35" s="109">
        <v>10</v>
      </c>
      <c r="F35" s="109">
        <v>0.5</v>
      </c>
      <c r="G35" s="109">
        <v>9.93</v>
      </c>
      <c r="H35" s="109">
        <v>0.14899999999999999</v>
      </c>
    </row>
    <row r="36" spans="1:9" ht="15.75">
      <c r="C36" s="110" t="s">
        <v>71</v>
      </c>
      <c r="D36" s="110" t="s">
        <v>72</v>
      </c>
      <c r="E36" s="109">
        <v>241.5</v>
      </c>
      <c r="G36" s="109">
        <v>241.52500000000001</v>
      </c>
      <c r="I36" s="110" t="s">
        <v>73</v>
      </c>
    </row>
    <row r="37" spans="1:9" ht="15.75">
      <c r="A37" s="110" t="s">
        <v>82</v>
      </c>
    </row>
    <row r="38" spans="1:9" ht="15.75">
      <c r="A38" s="110" t="s">
        <v>217</v>
      </c>
    </row>
    <row r="39" spans="1:9" ht="15.75">
      <c r="A39" s="110" t="s">
        <v>83</v>
      </c>
    </row>
    <row r="40" spans="1:9" ht="15.75">
      <c r="A40" s="109">
        <v>5</v>
      </c>
      <c r="B40" s="109">
        <v>65</v>
      </c>
      <c r="C40" s="110" t="s">
        <v>125</v>
      </c>
      <c r="D40" s="109">
        <v>1</v>
      </c>
      <c r="E40" s="109">
        <v>396.46699999999998</v>
      </c>
      <c r="F40" s="109">
        <v>-181.39099999999999</v>
      </c>
      <c r="G40" s="109">
        <v>-234.809</v>
      </c>
      <c r="I40" s="109">
        <v>0</v>
      </c>
    </row>
    <row r="41" spans="1:9" ht="15.75">
      <c r="A41" s="109">
        <v>5</v>
      </c>
      <c r="B41" s="109">
        <v>68</v>
      </c>
      <c r="C41" s="110" t="s">
        <v>65</v>
      </c>
      <c r="E41" s="109">
        <v>396.5</v>
      </c>
      <c r="F41" s="109">
        <v>0.1</v>
      </c>
      <c r="G41" s="109">
        <v>396.46699999999998</v>
      </c>
      <c r="H41" s="109">
        <v>-3.3000000000000002E-2</v>
      </c>
    </row>
    <row r="42" spans="1:9" ht="15.75">
      <c r="C42" s="110" t="s">
        <v>84</v>
      </c>
      <c r="F42" s="109">
        <v>-0.1</v>
      </c>
      <c r="I42" s="110" t="s">
        <v>124</v>
      </c>
    </row>
    <row r="43" spans="1:9" ht="15.75">
      <c r="A43" s="110" t="s">
        <v>85</v>
      </c>
    </row>
    <row r="44" spans="1:9" ht="15.75">
      <c r="A44" s="109">
        <v>6</v>
      </c>
      <c r="B44" s="109">
        <v>70</v>
      </c>
      <c r="C44" s="110" t="s">
        <v>125</v>
      </c>
      <c r="D44" s="109">
        <v>1</v>
      </c>
      <c r="E44" s="109">
        <v>396.50599999999997</v>
      </c>
      <c r="F44" s="109">
        <v>-55.414999999999999</v>
      </c>
      <c r="G44" s="109">
        <v>-235.298</v>
      </c>
      <c r="I44" s="109">
        <v>0</v>
      </c>
    </row>
    <row r="45" spans="1:9" ht="15.75">
      <c r="A45" s="109">
        <v>6</v>
      </c>
      <c r="B45" s="109">
        <v>73</v>
      </c>
      <c r="C45" s="110" t="s">
        <v>65</v>
      </c>
      <c r="E45" s="109">
        <v>396.5</v>
      </c>
      <c r="F45" s="109">
        <v>0.1</v>
      </c>
      <c r="G45" s="109">
        <v>396.50599999999997</v>
      </c>
      <c r="H45" s="109">
        <v>6.0000000000000001E-3</v>
      </c>
    </row>
    <row r="46" spans="1:9" ht="15.75">
      <c r="C46" s="110" t="s">
        <v>84</v>
      </c>
      <c r="F46" s="109">
        <v>-0.1</v>
      </c>
      <c r="I46" s="110" t="s">
        <v>87</v>
      </c>
    </row>
    <row r="47" spans="1:9" ht="15.75">
      <c r="A47" s="110" t="s">
        <v>86</v>
      </c>
    </row>
    <row r="48" spans="1:9" ht="15.75">
      <c r="A48" s="109">
        <v>7</v>
      </c>
      <c r="B48" s="109">
        <v>75</v>
      </c>
      <c r="C48" s="110" t="s">
        <v>125</v>
      </c>
      <c r="D48" s="109">
        <v>1</v>
      </c>
      <c r="E48" s="109">
        <v>396.512</v>
      </c>
      <c r="F48" s="109">
        <v>-9.1199999999999992</v>
      </c>
      <c r="G48" s="109">
        <v>-3.25</v>
      </c>
      <c r="I48" s="109">
        <v>0</v>
      </c>
    </row>
    <row r="49" spans="1:9" ht="15.75">
      <c r="A49" s="109">
        <v>7</v>
      </c>
      <c r="B49" s="109">
        <v>78</v>
      </c>
      <c r="C49" s="110" t="s">
        <v>65</v>
      </c>
      <c r="E49" s="109">
        <v>396.5</v>
      </c>
      <c r="F49" s="109">
        <v>0.1</v>
      </c>
      <c r="G49" s="109">
        <v>396.512</v>
      </c>
      <c r="H49" s="109">
        <v>1.2E-2</v>
      </c>
    </row>
    <row r="50" spans="1:9" ht="15.75">
      <c r="C50" s="110" t="s">
        <v>84</v>
      </c>
      <c r="F50" s="109">
        <v>-0.1</v>
      </c>
      <c r="I50" s="110" t="s">
        <v>76</v>
      </c>
    </row>
    <row r="51" spans="1:9" ht="15.75">
      <c r="A51" s="110" t="s">
        <v>88</v>
      </c>
    </row>
    <row r="52" spans="1:9" ht="15.75">
      <c r="A52" s="109">
        <v>8</v>
      </c>
      <c r="B52" s="109">
        <v>80</v>
      </c>
      <c r="C52" s="110" t="s">
        <v>125</v>
      </c>
      <c r="D52" s="109">
        <v>1</v>
      </c>
      <c r="E52" s="109">
        <v>396.44799999999998</v>
      </c>
      <c r="F52" s="109">
        <v>-220.41</v>
      </c>
      <c r="G52" s="109">
        <v>-5.1959999999999997</v>
      </c>
      <c r="I52" s="109">
        <v>0</v>
      </c>
    </row>
    <row r="53" spans="1:9" ht="15.75">
      <c r="A53" s="109">
        <v>8</v>
      </c>
      <c r="B53" s="109">
        <v>83</v>
      </c>
      <c r="C53" s="110" t="s">
        <v>65</v>
      </c>
      <c r="E53" s="109">
        <v>396.5</v>
      </c>
      <c r="F53" s="109">
        <v>0.1</v>
      </c>
      <c r="G53" s="109">
        <v>396.44799999999998</v>
      </c>
      <c r="H53" s="109">
        <v>-5.1999999999999998E-2</v>
      </c>
    </row>
    <row r="54" spans="1:9" ht="15.75">
      <c r="C54" s="110" t="s">
        <v>84</v>
      </c>
      <c r="F54" s="109">
        <v>-0.1</v>
      </c>
      <c r="I54" s="110" t="s">
        <v>123</v>
      </c>
    </row>
    <row r="55" spans="1:9" ht="15.75">
      <c r="A55" s="110" t="s">
        <v>118</v>
      </c>
    </row>
    <row r="56" spans="1:9" ht="15.75">
      <c r="A56" s="109">
        <v>7</v>
      </c>
      <c r="B56" s="109">
        <v>85</v>
      </c>
      <c r="C56" s="110" t="s">
        <v>64</v>
      </c>
      <c r="D56" s="109">
        <v>4</v>
      </c>
      <c r="E56" s="109">
        <v>392.00700000000001</v>
      </c>
      <c r="F56" s="109">
        <v>49.55</v>
      </c>
      <c r="G56" s="109">
        <v>-49.029000000000003</v>
      </c>
      <c r="H56" s="109">
        <v>10.808999999999999</v>
      </c>
      <c r="I56" s="109">
        <v>7.0000000000000001E-3</v>
      </c>
    </row>
    <row r="57" spans="1:9" ht="15.75">
      <c r="A57" s="109">
        <v>7</v>
      </c>
      <c r="B57" s="109">
        <v>88</v>
      </c>
      <c r="C57" s="110" t="s">
        <v>69</v>
      </c>
      <c r="D57" s="110" t="s">
        <v>90</v>
      </c>
      <c r="E57" s="109">
        <v>49.5</v>
      </c>
      <c r="F57" s="109">
        <v>0.4</v>
      </c>
      <c r="G57" s="109">
        <v>49.55</v>
      </c>
      <c r="H57" s="109">
        <v>0.115</v>
      </c>
    </row>
    <row r="58" spans="1:9" ht="15.75">
      <c r="C58" s="110" t="s">
        <v>71</v>
      </c>
      <c r="D58" s="110" t="s">
        <v>70</v>
      </c>
      <c r="E58" s="109">
        <v>49</v>
      </c>
      <c r="G58" s="109">
        <v>49.029000000000003</v>
      </c>
      <c r="I58" s="110" t="s">
        <v>73</v>
      </c>
    </row>
    <row r="59" spans="1:9" ht="15.75">
      <c r="A59" s="109">
        <v>8</v>
      </c>
      <c r="B59" s="109">
        <v>89</v>
      </c>
      <c r="C59" s="110" t="s">
        <v>64</v>
      </c>
      <c r="D59" s="109">
        <v>4</v>
      </c>
      <c r="E59" s="109">
        <v>392.00700000000001</v>
      </c>
      <c r="F59" s="109">
        <v>-60.046999999999997</v>
      </c>
      <c r="G59" s="109">
        <v>-217.93299999999999</v>
      </c>
      <c r="H59" s="109">
        <v>10.85</v>
      </c>
      <c r="I59" s="109">
        <v>2.5999999999999999E-2</v>
      </c>
    </row>
    <row r="60" spans="1:9" ht="15.75">
      <c r="A60" s="109">
        <v>8</v>
      </c>
      <c r="B60" s="109">
        <v>92</v>
      </c>
      <c r="C60" s="110" t="s">
        <v>69</v>
      </c>
      <c r="D60" s="110" t="s">
        <v>90</v>
      </c>
      <c r="E60" s="109">
        <v>60</v>
      </c>
      <c r="F60" s="109">
        <v>0.4</v>
      </c>
      <c r="G60" s="109">
        <v>60.046999999999997</v>
      </c>
      <c r="H60" s="109">
        <v>0.16400000000000001</v>
      </c>
    </row>
    <row r="61" spans="1:9" ht="15.75">
      <c r="C61" s="110" t="s">
        <v>71</v>
      </c>
      <c r="D61" s="110" t="s">
        <v>70</v>
      </c>
      <c r="E61" s="109">
        <v>218</v>
      </c>
      <c r="G61" s="109">
        <v>217.93299999999999</v>
      </c>
      <c r="I61" s="110" t="s">
        <v>79</v>
      </c>
    </row>
    <row r="62" spans="1:9" ht="15.75">
      <c r="A62" s="109">
        <v>9</v>
      </c>
      <c r="B62" s="109">
        <v>93</v>
      </c>
      <c r="C62" s="110" t="s">
        <v>64</v>
      </c>
      <c r="D62" s="109">
        <v>4</v>
      </c>
      <c r="E62" s="109">
        <v>392.00700000000001</v>
      </c>
      <c r="F62" s="109">
        <v>-179.005</v>
      </c>
      <c r="G62" s="109">
        <v>-217.971</v>
      </c>
      <c r="H62" s="109">
        <v>10.798999999999999</v>
      </c>
      <c r="I62" s="109">
        <v>1.4E-2</v>
      </c>
    </row>
    <row r="63" spans="1:9" ht="15.75">
      <c r="A63" s="109">
        <v>9</v>
      </c>
      <c r="B63" s="109">
        <v>96</v>
      </c>
      <c r="C63" s="110" t="s">
        <v>69</v>
      </c>
      <c r="D63" s="110" t="s">
        <v>90</v>
      </c>
      <c r="E63" s="109">
        <v>179</v>
      </c>
      <c r="F63" s="109">
        <v>0.4</v>
      </c>
      <c r="G63" s="109">
        <v>179.005</v>
      </c>
      <c r="H63" s="109">
        <v>5.8999999999999997E-2</v>
      </c>
    </row>
    <row r="64" spans="1:9" ht="15.75">
      <c r="C64" s="110" t="s">
        <v>71</v>
      </c>
      <c r="D64" s="110" t="s">
        <v>70</v>
      </c>
      <c r="E64" s="109">
        <v>218</v>
      </c>
      <c r="G64" s="109">
        <v>217.971</v>
      </c>
      <c r="I64" s="110" t="s">
        <v>73</v>
      </c>
    </row>
    <row r="65" spans="1:9" ht="15.75">
      <c r="A65" s="109">
        <v>10</v>
      </c>
      <c r="B65" s="109">
        <v>97</v>
      </c>
      <c r="C65" s="110" t="s">
        <v>64</v>
      </c>
      <c r="D65" s="109">
        <v>4</v>
      </c>
      <c r="E65" s="109">
        <v>392.00700000000001</v>
      </c>
      <c r="F65" s="109">
        <v>-286.08999999999997</v>
      </c>
      <c r="G65" s="109">
        <v>-17.937999999999999</v>
      </c>
      <c r="H65" s="109">
        <v>10.823</v>
      </c>
      <c r="I65" s="109">
        <v>2.8000000000000001E-2</v>
      </c>
    </row>
    <row r="66" spans="1:9" ht="15.75">
      <c r="A66" s="109">
        <v>10</v>
      </c>
      <c r="B66" s="109">
        <v>100</v>
      </c>
      <c r="C66" s="110" t="s">
        <v>69</v>
      </c>
      <c r="D66" s="110" t="s">
        <v>90</v>
      </c>
      <c r="E66" s="109">
        <v>286</v>
      </c>
      <c r="F66" s="109">
        <v>0.4</v>
      </c>
      <c r="G66" s="109">
        <v>286.08999999999997</v>
      </c>
      <c r="H66" s="109">
        <v>0.217</v>
      </c>
    </row>
    <row r="67" spans="1:9" ht="15.75">
      <c r="C67" s="110" t="s">
        <v>71</v>
      </c>
      <c r="D67" s="110" t="s">
        <v>70</v>
      </c>
      <c r="E67" s="109">
        <v>18</v>
      </c>
      <c r="G67" s="109">
        <v>17.937999999999999</v>
      </c>
      <c r="I67" s="110" t="s">
        <v>81</v>
      </c>
    </row>
    <row r="68" spans="1:9" ht="15.75">
      <c r="A68" s="110" t="s">
        <v>222</v>
      </c>
    </row>
    <row r="69" spans="1:9" ht="15.75">
      <c r="A69" s="110" t="s">
        <v>93</v>
      </c>
    </row>
    <row r="70" spans="1:9" ht="15.75">
      <c r="A70" s="109">
        <v>1</v>
      </c>
      <c r="B70" s="109">
        <v>110</v>
      </c>
      <c r="C70" s="110" t="s">
        <v>125</v>
      </c>
      <c r="D70" s="109">
        <v>1</v>
      </c>
      <c r="E70" s="109">
        <v>185.006</v>
      </c>
      <c r="F70" s="109">
        <v>-120.65300000000001</v>
      </c>
      <c r="G70" s="109">
        <v>-95.793000000000006</v>
      </c>
      <c r="I70" s="109">
        <v>0</v>
      </c>
    </row>
    <row r="71" spans="1:9" ht="15.75">
      <c r="A71" s="109">
        <v>1</v>
      </c>
      <c r="B71" s="109">
        <v>113</v>
      </c>
      <c r="C71" s="110" t="s">
        <v>65</v>
      </c>
      <c r="E71" s="109">
        <v>185</v>
      </c>
      <c r="F71" s="109">
        <v>0.08</v>
      </c>
      <c r="G71" s="109">
        <v>185.006</v>
      </c>
      <c r="H71" s="109">
        <v>6.0000000000000001E-3</v>
      </c>
    </row>
    <row r="72" spans="1:9" ht="15.75">
      <c r="C72" s="110" t="s">
        <v>84</v>
      </c>
      <c r="F72" s="109">
        <v>-0.08</v>
      </c>
      <c r="I72" s="110" t="s">
        <v>87</v>
      </c>
    </row>
    <row r="73" spans="1:9" ht="15.75">
      <c r="A73" s="110" t="s">
        <v>94</v>
      </c>
    </row>
    <row r="74" spans="1:9" ht="15.75">
      <c r="A74" s="109">
        <v>2</v>
      </c>
      <c r="B74" s="109">
        <v>115</v>
      </c>
      <c r="C74" s="110" t="s">
        <v>125</v>
      </c>
      <c r="D74" s="109">
        <v>1</v>
      </c>
      <c r="E74" s="109">
        <v>185.00200000000001</v>
      </c>
      <c r="F74" s="109">
        <v>-134.66999999999999</v>
      </c>
      <c r="G74" s="109">
        <v>-22.218</v>
      </c>
      <c r="I74" s="109">
        <v>0</v>
      </c>
    </row>
    <row r="75" spans="1:9" ht="15.75">
      <c r="A75" s="109">
        <v>2</v>
      </c>
      <c r="B75" s="109">
        <v>118</v>
      </c>
      <c r="C75" s="110" t="s">
        <v>65</v>
      </c>
      <c r="E75" s="109">
        <v>185</v>
      </c>
      <c r="F75" s="109">
        <v>0.08</v>
      </c>
      <c r="G75" s="109">
        <v>185.00200000000001</v>
      </c>
      <c r="H75" s="109">
        <v>2E-3</v>
      </c>
    </row>
    <row r="76" spans="1:9" ht="15.75">
      <c r="C76" s="110" t="s">
        <v>84</v>
      </c>
      <c r="F76" s="109">
        <v>-0.08</v>
      </c>
      <c r="I76" s="110" t="s">
        <v>87</v>
      </c>
    </row>
    <row r="77" spans="1:9" ht="15.75">
      <c r="A77" s="110" t="s">
        <v>95</v>
      </c>
    </row>
    <row r="78" spans="1:9" ht="15.75">
      <c r="A78" s="109">
        <v>3</v>
      </c>
      <c r="B78" s="109">
        <v>120</v>
      </c>
      <c r="C78" s="110" t="s">
        <v>125</v>
      </c>
      <c r="D78" s="109">
        <v>1</v>
      </c>
      <c r="E78" s="109">
        <v>185.00299999999999</v>
      </c>
      <c r="F78" s="109">
        <v>-156.952</v>
      </c>
      <c r="G78" s="109">
        <v>-60.834000000000003</v>
      </c>
      <c r="I78" s="109">
        <v>0</v>
      </c>
    </row>
    <row r="79" spans="1:9" ht="15.75">
      <c r="A79" s="109">
        <v>3</v>
      </c>
      <c r="B79" s="109">
        <v>123</v>
      </c>
      <c r="C79" s="110" t="s">
        <v>65</v>
      </c>
      <c r="E79" s="109">
        <v>185</v>
      </c>
      <c r="F79" s="109">
        <v>0.08</v>
      </c>
      <c r="G79" s="109">
        <v>185.00299999999999</v>
      </c>
      <c r="H79" s="109">
        <v>3.0000000000000001E-3</v>
      </c>
    </row>
    <row r="80" spans="1:9" ht="15.75">
      <c r="C80" s="110" t="s">
        <v>84</v>
      </c>
      <c r="F80" s="109">
        <v>-0.08</v>
      </c>
      <c r="I80" s="110" t="s">
        <v>87</v>
      </c>
    </row>
    <row r="81" spans="1:9" ht="15.75">
      <c r="A81" s="110" t="s">
        <v>96</v>
      </c>
    </row>
    <row r="82" spans="1:9" ht="15.75">
      <c r="A82" s="109">
        <v>4</v>
      </c>
      <c r="B82" s="109">
        <v>125</v>
      </c>
      <c r="C82" s="110" t="s">
        <v>125</v>
      </c>
      <c r="D82" s="109">
        <v>1</v>
      </c>
      <c r="E82" s="109">
        <v>185.01400000000001</v>
      </c>
      <c r="F82" s="109">
        <v>-80.805000000000007</v>
      </c>
      <c r="G82" s="109">
        <v>-61.264000000000003</v>
      </c>
      <c r="I82" s="109">
        <v>0</v>
      </c>
    </row>
    <row r="83" spans="1:9" ht="15.75">
      <c r="A83" s="109">
        <v>4</v>
      </c>
      <c r="B83" s="109">
        <v>128</v>
      </c>
      <c r="C83" s="110" t="s">
        <v>65</v>
      </c>
      <c r="E83" s="109">
        <v>185</v>
      </c>
      <c r="F83" s="109">
        <v>0.08</v>
      </c>
      <c r="G83" s="109">
        <v>185.01400000000001</v>
      </c>
      <c r="H83" s="109">
        <v>1.4E-2</v>
      </c>
    </row>
    <row r="84" spans="1:9" ht="15.75">
      <c r="C84" s="110" t="s">
        <v>84</v>
      </c>
      <c r="F84" s="109">
        <v>-0.08</v>
      </c>
      <c r="I84" s="110" t="s">
        <v>76</v>
      </c>
    </row>
    <row r="85" spans="1:9" ht="15.75">
      <c r="A85" s="110" t="s">
        <v>97</v>
      </c>
    </row>
    <row r="86" spans="1:9" ht="15.75">
      <c r="A86" s="110" t="s">
        <v>93</v>
      </c>
    </row>
    <row r="87" spans="1:9" ht="15.75">
      <c r="A87" s="109">
        <v>5</v>
      </c>
      <c r="B87" s="109">
        <v>136</v>
      </c>
      <c r="C87" s="110" t="s">
        <v>125</v>
      </c>
      <c r="D87" s="109">
        <v>1</v>
      </c>
      <c r="E87" s="109">
        <v>160.52799999999999</v>
      </c>
      <c r="F87" s="109">
        <v>-121.014</v>
      </c>
      <c r="G87" s="109">
        <v>-95.942999999999998</v>
      </c>
      <c r="I87" s="109">
        <v>0</v>
      </c>
    </row>
    <row r="88" spans="1:9" ht="15.75">
      <c r="A88" s="109">
        <v>1</v>
      </c>
      <c r="B88" s="109">
        <v>139</v>
      </c>
      <c r="C88" s="110" t="s">
        <v>98</v>
      </c>
      <c r="E88" s="109">
        <v>24.477</v>
      </c>
      <c r="F88" s="109">
        <v>0.36</v>
      </c>
      <c r="G88" s="109">
        <v>0</v>
      </c>
      <c r="H88" s="109">
        <v>24.48</v>
      </c>
    </row>
    <row r="89" spans="1:9" ht="15.75">
      <c r="A89" s="109">
        <v>1</v>
      </c>
      <c r="B89" s="109">
        <v>140</v>
      </c>
      <c r="C89" s="110" t="s">
        <v>99</v>
      </c>
      <c r="E89" s="109">
        <v>24.5</v>
      </c>
      <c r="F89" s="109">
        <v>0</v>
      </c>
      <c r="G89" s="109">
        <v>24.477</v>
      </c>
      <c r="H89" s="109">
        <v>-2.3E-2</v>
      </c>
    </row>
    <row r="90" spans="1:9" ht="15.75">
      <c r="C90" s="110" t="s">
        <v>100</v>
      </c>
      <c r="F90" s="109">
        <v>-0.05</v>
      </c>
      <c r="I90" s="110" t="s">
        <v>87</v>
      </c>
    </row>
    <row r="91" spans="1:9" ht="15.75">
      <c r="A91" s="110" t="s">
        <v>94</v>
      </c>
    </row>
    <row r="92" spans="1:9" ht="15.75">
      <c r="A92" s="109">
        <v>6</v>
      </c>
      <c r="B92" s="109">
        <v>142</v>
      </c>
      <c r="C92" s="110" t="s">
        <v>125</v>
      </c>
      <c r="D92" s="109">
        <v>1</v>
      </c>
      <c r="E92" s="109">
        <v>160.52199999999999</v>
      </c>
      <c r="F92" s="109">
        <v>-124.32299999999999</v>
      </c>
      <c r="G92" s="109">
        <v>-19.085000000000001</v>
      </c>
      <c r="I92" s="109">
        <v>0</v>
      </c>
    </row>
    <row r="93" spans="1:9" ht="15.75">
      <c r="A93" s="109">
        <v>2</v>
      </c>
      <c r="B93" s="109">
        <v>145</v>
      </c>
      <c r="C93" s="110" t="s">
        <v>98</v>
      </c>
      <c r="E93" s="109">
        <v>24.48</v>
      </c>
      <c r="F93" s="109">
        <v>-10.347</v>
      </c>
      <c r="G93" s="109">
        <v>0</v>
      </c>
      <c r="H93" s="109">
        <v>26.577000000000002</v>
      </c>
    </row>
    <row r="94" spans="1:9" ht="15.75">
      <c r="A94" s="109">
        <v>2</v>
      </c>
      <c r="B94" s="109">
        <v>146</v>
      </c>
      <c r="C94" s="110" t="s">
        <v>99</v>
      </c>
      <c r="E94" s="109">
        <v>24.5</v>
      </c>
      <c r="F94" s="109">
        <v>0</v>
      </c>
      <c r="G94" s="109">
        <v>24.48</v>
      </c>
      <c r="H94" s="109">
        <v>-0.02</v>
      </c>
    </row>
    <row r="95" spans="1:9" ht="15.75">
      <c r="C95" s="110" t="s">
        <v>100</v>
      </c>
      <c r="F95" s="109">
        <v>-0.05</v>
      </c>
      <c r="I95" s="110" t="s">
        <v>76</v>
      </c>
    </row>
    <row r="96" spans="1:9" ht="15.75">
      <c r="A96" s="110" t="s">
        <v>95</v>
      </c>
    </row>
    <row r="97" spans="1:9" ht="15.75">
      <c r="A97" s="109">
        <v>7</v>
      </c>
      <c r="B97" s="109">
        <v>148</v>
      </c>
      <c r="C97" s="110" t="s">
        <v>125</v>
      </c>
      <c r="D97" s="109">
        <v>1</v>
      </c>
      <c r="E97" s="109">
        <v>160.52500000000001</v>
      </c>
      <c r="F97" s="109">
        <v>-158.072</v>
      </c>
      <c r="G97" s="109">
        <v>-60.874000000000002</v>
      </c>
      <c r="I97" s="109">
        <v>0</v>
      </c>
    </row>
    <row r="98" spans="1:9" ht="15.75">
      <c r="A98" s="109">
        <v>3</v>
      </c>
      <c r="B98" s="109">
        <v>151</v>
      </c>
      <c r="C98" s="110" t="s">
        <v>98</v>
      </c>
      <c r="E98" s="109">
        <v>24.477</v>
      </c>
      <c r="F98" s="109">
        <v>1.1200000000000001</v>
      </c>
      <c r="G98" s="109">
        <v>0</v>
      </c>
      <c r="H98" s="109">
        <v>24.503</v>
      </c>
    </row>
    <row r="99" spans="1:9" ht="15.75">
      <c r="A99" s="109">
        <v>3</v>
      </c>
      <c r="B99" s="109">
        <v>152</v>
      </c>
      <c r="C99" s="110" t="s">
        <v>99</v>
      </c>
      <c r="E99" s="109">
        <v>24.5</v>
      </c>
      <c r="F99" s="109">
        <v>0</v>
      </c>
      <c r="G99" s="109">
        <v>24.477</v>
      </c>
      <c r="H99" s="109">
        <v>-2.3E-2</v>
      </c>
    </row>
    <row r="100" spans="1:9" ht="15.75">
      <c r="C100" s="110" t="s">
        <v>100</v>
      </c>
      <c r="F100" s="109">
        <v>-0.05</v>
      </c>
      <c r="I100" s="110" t="s">
        <v>87</v>
      </c>
    </row>
    <row r="101" spans="1:9" ht="15.75">
      <c r="A101" s="110" t="s">
        <v>96</v>
      </c>
    </row>
    <row r="102" spans="1:9" ht="15.75">
      <c r="A102" s="109">
        <v>8</v>
      </c>
      <c r="B102" s="109">
        <v>154</v>
      </c>
      <c r="C102" s="110" t="s">
        <v>125</v>
      </c>
      <c r="D102" s="109">
        <v>1</v>
      </c>
      <c r="E102" s="109">
        <v>160.536</v>
      </c>
      <c r="F102" s="109">
        <v>-80.655000000000001</v>
      </c>
      <c r="G102" s="109">
        <v>-61.293999999999997</v>
      </c>
      <c r="I102" s="109">
        <v>0</v>
      </c>
    </row>
    <row r="103" spans="1:9" ht="15.75">
      <c r="A103" s="109">
        <v>4</v>
      </c>
      <c r="B103" s="109">
        <v>157</v>
      </c>
      <c r="C103" s="110" t="s">
        <v>98</v>
      </c>
      <c r="E103" s="109">
        <v>24.477</v>
      </c>
      <c r="F103" s="109">
        <v>-0.15</v>
      </c>
      <c r="G103" s="109">
        <v>0</v>
      </c>
      <c r="H103" s="109">
        <v>24.478000000000002</v>
      </c>
    </row>
    <row r="104" spans="1:9" ht="15.75">
      <c r="A104" s="109">
        <v>4</v>
      </c>
      <c r="B104" s="109">
        <v>158</v>
      </c>
      <c r="C104" s="110" t="s">
        <v>99</v>
      </c>
      <c r="E104" s="109">
        <v>24.5</v>
      </c>
      <c r="F104" s="109">
        <v>0</v>
      </c>
      <c r="G104" s="109">
        <v>24.477</v>
      </c>
      <c r="H104" s="109">
        <v>-2.3E-2</v>
      </c>
    </row>
    <row r="105" spans="1:9" ht="15.75">
      <c r="C105" s="110" t="s">
        <v>100</v>
      </c>
      <c r="F105" s="109">
        <v>-0.05</v>
      </c>
      <c r="I105" s="110" t="s">
        <v>87</v>
      </c>
    </row>
    <row r="106" spans="1:9" ht="15.75">
      <c r="A106" s="109">
        <v>11</v>
      </c>
      <c r="B106" s="109">
        <v>166</v>
      </c>
      <c r="C106" s="110" t="s">
        <v>64</v>
      </c>
      <c r="D106" s="109">
        <v>4</v>
      </c>
      <c r="E106" s="109">
        <v>392.00700000000001</v>
      </c>
      <c r="F106" s="109">
        <v>-157.922</v>
      </c>
      <c r="G106" s="109">
        <v>-223.93799999999999</v>
      </c>
      <c r="H106" s="109">
        <v>9.9670000000000005</v>
      </c>
      <c r="I106" s="109">
        <v>7.0000000000000001E-3</v>
      </c>
    </row>
    <row r="107" spans="1:9" ht="15.75">
      <c r="A107" s="109">
        <v>12</v>
      </c>
      <c r="B107" s="109">
        <v>170</v>
      </c>
      <c r="C107" s="110" t="s">
        <v>64</v>
      </c>
      <c r="D107" s="109">
        <v>4</v>
      </c>
      <c r="E107" s="109">
        <v>392.00700000000001</v>
      </c>
      <c r="F107" s="109">
        <v>203.98500000000001</v>
      </c>
      <c r="G107" s="109">
        <v>205.965</v>
      </c>
      <c r="H107" s="109">
        <v>9.9689999999999994</v>
      </c>
      <c r="I107" s="109">
        <v>3.0000000000000001E-3</v>
      </c>
    </row>
    <row r="108" spans="1:9" ht="15.75">
      <c r="A108" s="110" t="s">
        <v>102</v>
      </c>
    </row>
    <row r="109" spans="1:9" ht="15.75">
      <c r="A109" s="109">
        <v>15</v>
      </c>
      <c r="B109" s="109">
        <v>176</v>
      </c>
      <c r="C109" s="110" t="s">
        <v>64</v>
      </c>
      <c r="D109" s="109">
        <v>4</v>
      </c>
      <c r="E109" s="109">
        <v>392.00700000000001</v>
      </c>
      <c r="F109" s="109">
        <v>207.46299999999999</v>
      </c>
      <c r="G109" s="109">
        <v>174.90700000000001</v>
      </c>
      <c r="H109" s="109">
        <v>10.819000000000001</v>
      </c>
      <c r="I109" s="109">
        <v>0</v>
      </c>
    </row>
    <row r="110" spans="1:9" ht="15.75">
      <c r="A110" s="109">
        <v>15</v>
      </c>
      <c r="B110" s="109">
        <v>179</v>
      </c>
      <c r="C110" s="110" t="s">
        <v>69</v>
      </c>
      <c r="D110" s="110" t="s">
        <v>90</v>
      </c>
      <c r="E110" s="109">
        <v>207.5</v>
      </c>
      <c r="F110" s="109">
        <v>0.5</v>
      </c>
      <c r="G110" s="109">
        <v>207.46299999999999</v>
      </c>
      <c r="H110" s="109">
        <v>0.20100000000000001</v>
      </c>
    </row>
    <row r="111" spans="1:9" ht="15.75">
      <c r="C111" s="110" t="s">
        <v>71</v>
      </c>
      <c r="D111" s="110" t="s">
        <v>70</v>
      </c>
      <c r="E111" s="109">
        <v>175</v>
      </c>
      <c r="G111" s="109">
        <v>174.90700000000001</v>
      </c>
      <c r="I111" s="110" t="s">
        <v>79</v>
      </c>
    </row>
    <row r="112" spans="1:9" ht="15.75">
      <c r="A112" s="110" t="s">
        <v>223</v>
      </c>
    </row>
    <row r="113" spans="1:9" ht="15.75">
      <c r="A113" s="109">
        <v>14</v>
      </c>
      <c r="B113" s="109">
        <v>181</v>
      </c>
      <c r="C113" s="110" t="s">
        <v>64</v>
      </c>
      <c r="D113" s="109">
        <v>4</v>
      </c>
      <c r="E113" s="109">
        <v>392.00700000000001</v>
      </c>
      <c r="F113" s="109">
        <v>97.870999999999995</v>
      </c>
      <c r="G113" s="109">
        <v>6.0049999999999999</v>
      </c>
      <c r="H113" s="109">
        <v>10.864000000000001</v>
      </c>
      <c r="I113" s="109">
        <v>2.9000000000000001E-2</v>
      </c>
    </row>
    <row r="114" spans="1:9" ht="15.75">
      <c r="A114" s="109">
        <v>14</v>
      </c>
      <c r="B114" s="109">
        <v>184</v>
      </c>
      <c r="C114" s="110" t="s">
        <v>69</v>
      </c>
      <c r="D114" s="110" t="s">
        <v>90</v>
      </c>
      <c r="E114" s="109">
        <v>98</v>
      </c>
      <c r="F114" s="109">
        <v>0.5</v>
      </c>
      <c r="G114" s="109">
        <v>97.870999999999995</v>
      </c>
      <c r="H114" s="109">
        <v>0.25900000000000001</v>
      </c>
    </row>
    <row r="115" spans="1:9" ht="15.75">
      <c r="C115" s="110" t="s">
        <v>71</v>
      </c>
      <c r="D115" s="110" t="s">
        <v>70</v>
      </c>
      <c r="E115" s="109">
        <v>6</v>
      </c>
      <c r="G115" s="109">
        <v>6.0049999999999999</v>
      </c>
      <c r="I115" s="110" t="s">
        <v>81</v>
      </c>
    </row>
    <row r="116" spans="1:9" ht="15.75">
      <c r="A116" s="110" t="s">
        <v>104</v>
      </c>
    </row>
    <row r="117" spans="1:9" ht="15.75">
      <c r="A117" s="109">
        <v>13</v>
      </c>
      <c r="B117" s="109">
        <v>186</v>
      </c>
      <c r="C117" s="110" t="s">
        <v>64</v>
      </c>
      <c r="D117" s="109">
        <v>4</v>
      </c>
      <c r="E117" s="109">
        <v>392.00700000000001</v>
      </c>
      <c r="F117" s="109">
        <v>-21.085000000000001</v>
      </c>
      <c r="G117" s="109">
        <v>5.9610000000000003</v>
      </c>
      <c r="H117" s="109">
        <v>10.813000000000001</v>
      </c>
      <c r="I117" s="109">
        <v>1.7000000000000001E-2</v>
      </c>
    </row>
    <row r="118" spans="1:9" ht="15.75">
      <c r="A118" s="109">
        <v>13</v>
      </c>
      <c r="B118" s="109">
        <v>189</v>
      </c>
      <c r="C118" s="110" t="s">
        <v>69</v>
      </c>
      <c r="D118" s="110" t="s">
        <v>90</v>
      </c>
      <c r="E118" s="109">
        <v>21</v>
      </c>
      <c r="F118" s="109">
        <v>0.5</v>
      </c>
      <c r="G118" s="109">
        <v>21.085000000000001</v>
      </c>
      <c r="H118" s="109">
        <v>0.187</v>
      </c>
    </row>
    <row r="119" spans="1:9" ht="15.75">
      <c r="C119" s="110" t="s">
        <v>71</v>
      </c>
      <c r="D119" s="110" t="s">
        <v>70</v>
      </c>
      <c r="E119" s="109">
        <v>6</v>
      </c>
      <c r="G119" s="109">
        <v>5.9610000000000003</v>
      </c>
      <c r="I119" s="110" t="s">
        <v>79</v>
      </c>
    </row>
    <row r="120" spans="1:9" ht="15.75">
      <c r="A120" s="110" t="s">
        <v>105</v>
      </c>
    </row>
    <row r="121" spans="1:9" ht="15.75">
      <c r="A121" s="109">
        <v>16</v>
      </c>
      <c r="B121" s="109">
        <v>191</v>
      </c>
      <c r="C121" s="110" t="s">
        <v>64</v>
      </c>
      <c r="D121" s="109">
        <v>4</v>
      </c>
      <c r="E121" s="109">
        <v>392.00700000000001</v>
      </c>
      <c r="F121" s="109">
        <v>-128.17599999999999</v>
      </c>
      <c r="G121" s="109">
        <v>205.99100000000001</v>
      </c>
      <c r="H121" s="109">
        <v>10.837</v>
      </c>
      <c r="I121" s="109">
        <v>3.2000000000000001E-2</v>
      </c>
    </row>
    <row r="122" spans="1:9" ht="15.75">
      <c r="A122" s="109">
        <v>16</v>
      </c>
      <c r="B122" s="109">
        <v>194</v>
      </c>
      <c r="C122" s="110" t="s">
        <v>69</v>
      </c>
      <c r="D122" s="110" t="s">
        <v>90</v>
      </c>
      <c r="E122" s="109">
        <v>128</v>
      </c>
      <c r="F122" s="109">
        <v>0.5</v>
      </c>
      <c r="G122" s="109">
        <v>128.17599999999999</v>
      </c>
      <c r="H122" s="109">
        <v>0.35199999999999998</v>
      </c>
    </row>
    <row r="123" spans="1:9" ht="15.75">
      <c r="C123" s="110" t="s">
        <v>71</v>
      </c>
      <c r="D123" s="110" t="s">
        <v>70</v>
      </c>
      <c r="E123" s="109">
        <v>206</v>
      </c>
      <c r="G123" s="109">
        <v>205.99100000000001</v>
      </c>
      <c r="I123" s="110" t="s">
        <v>106</v>
      </c>
    </row>
    <row r="124" spans="1:9" ht="15.75">
      <c r="A124" s="109">
        <v>11</v>
      </c>
      <c r="B124" s="109">
        <v>203</v>
      </c>
      <c r="C124" s="110" t="s">
        <v>64</v>
      </c>
      <c r="D124" s="109">
        <v>4</v>
      </c>
      <c r="E124" s="109">
        <v>-41.978999999999999</v>
      </c>
      <c r="F124" s="109">
        <v>-120.00700000000001</v>
      </c>
      <c r="G124" s="109">
        <v>-58.037999999999997</v>
      </c>
      <c r="H124" s="109">
        <v>64.010999999999996</v>
      </c>
      <c r="I124" s="109">
        <v>0</v>
      </c>
    </row>
    <row r="125" spans="1:9" ht="15.75">
      <c r="A125" s="109">
        <v>12</v>
      </c>
      <c r="B125" s="109">
        <v>210</v>
      </c>
      <c r="C125" s="110" t="s">
        <v>64</v>
      </c>
      <c r="D125" s="109">
        <v>4</v>
      </c>
      <c r="E125" s="109">
        <v>370.00799999999998</v>
      </c>
      <c r="F125" s="109">
        <v>-119.96899999999999</v>
      </c>
      <c r="G125" s="109">
        <v>-57.985999999999997</v>
      </c>
      <c r="H125" s="109">
        <v>64.018000000000001</v>
      </c>
      <c r="I125" s="109">
        <v>1E-3</v>
      </c>
    </row>
    <row r="126" spans="1:9" ht="15.75">
      <c r="A126" s="109">
        <v>1</v>
      </c>
      <c r="B126" s="109">
        <v>217</v>
      </c>
      <c r="C126" s="110" t="s">
        <v>119</v>
      </c>
      <c r="D126" s="109">
        <v>2</v>
      </c>
      <c r="E126" s="109">
        <v>1.7999999999999999E-2</v>
      </c>
      <c r="F126" s="109">
        <v>-120.003</v>
      </c>
      <c r="G126" s="109">
        <v>-58.033000000000001</v>
      </c>
      <c r="H126" s="109">
        <v>133.29900000000001</v>
      </c>
    </row>
    <row r="127" spans="1:9" ht="15.75">
      <c r="E127" s="109">
        <v>179.99100000000001</v>
      </c>
      <c r="F127" s="109">
        <v>90.004999999999995</v>
      </c>
      <c r="G127" s="109">
        <v>90.007000000000005</v>
      </c>
    </row>
    <row r="128" spans="1:9" ht="15.75">
      <c r="A128" s="109">
        <v>9</v>
      </c>
      <c r="B128" s="109">
        <v>221</v>
      </c>
      <c r="C128" s="110" t="s">
        <v>125</v>
      </c>
      <c r="D128" s="109">
        <v>1</v>
      </c>
      <c r="E128" s="109">
        <v>-151.904</v>
      </c>
      <c r="F128" s="109">
        <v>-103.453</v>
      </c>
      <c r="G128" s="109">
        <v>58.01</v>
      </c>
      <c r="I128" s="109">
        <v>0</v>
      </c>
    </row>
    <row r="129" spans="1:9" ht="15.75">
      <c r="A129" s="109">
        <v>10</v>
      </c>
      <c r="B129" s="109">
        <v>228</v>
      </c>
      <c r="C129" s="110" t="s">
        <v>125</v>
      </c>
      <c r="D129" s="109">
        <v>1</v>
      </c>
      <c r="E129" s="109">
        <v>48.011000000000003</v>
      </c>
      <c r="F129" s="109">
        <v>110.76300000000001</v>
      </c>
      <c r="G129" s="109">
        <v>-41.825000000000003</v>
      </c>
      <c r="I129" s="109">
        <v>0</v>
      </c>
    </row>
    <row r="130" spans="1:9" ht="15.75">
      <c r="A130" s="109">
        <v>11</v>
      </c>
      <c r="B130" s="109">
        <v>231</v>
      </c>
      <c r="C130" s="110" t="s">
        <v>125</v>
      </c>
      <c r="D130" s="109">
        <v>1</v>
      </c>
      <c r="E130" s="109">
        <v>48.03</v>
      </c>
      <c r="F130" s="109">
        <v>-128.96899999999999</v>
      </c>
      <c r="G130" s="109">
        <v>-41.965000000000003</v>
      </c>
      <c r="I130" s="109">
        <v>0</v>
      </c>
    </row>
    <row r="131" spans="1:9" ht="15.75">
      <c r="A131" s="109">
        <v>2</v>
      </c>
      <c r="B131" s="109">
        <v>234</v>
      </c>
      <c r="C131" s="110" t="s">
        <v>119</v>
      </c>
      <c r="D131" s="109">
        <v>2</v>
      </c>
      <c r="E131" s="109">
        <v>48.02</v>
      </c>
      <c r="F131" s="109">
        <v>2.8000000000000001E-2</v>
      </c>
      <c r="G131" s="109">
        <v>-41.889000000000003</v>
      </c>
      <c r="H131" s="109">
        <v>63.722999999999999</v>
      </c>
    </row>
    <row r="132" spans="1:9" ht="15.75">
      <c r="E132" s="110" t="s">
        <v>237</v>
      </c>
      <c r="F132" s="110" t="s">
        <v>238</v>
      </c>
      <c r="G132" s="110" t="s">
        <v>230</v>
      </c>
    </row>
    <row r="133" spans="1:9" ht="15.75">
      <c r="A133" s="110" t="s">
        <v>224</v>
      </c>
    </row>
    <row r="134" spans="1:9" ht="15.75">
      <c r="A134" s="109">
        <v>3</v>
      </c>
      <c r="B134" s="109">
        <v>243</v>
      </c>
      <c r="C134" s="110" t="s">
        <v>64</v>
      </c>
      <c r="D134" s="109">
        <v>4</v>
      </c>
      <c r="E134" s="109">
        <v>-5.9779999999999998</v>
      </c>
      <c r="F134" s="109">
        <v>-88.567999999999998</v>
      </c>
      <c r="G134" s="109">
        <v>64.897999999999996</v>
      </c>
      <c r="H134" s="109">
        <v>38.034999999999997</v>
      </c>
      <c r="I134" s="109">
        <v>0</v>
      </c>
    </row>
    <row r="135" spans="1:9" ht="15.75">
      <c r="A135" s="109">
        <v>3</v>
      </c>
      <c r="B135" s="109">
        <v>249</v>
      </c>
      <c r="C135" s="110" t="s">
        <v>69</v>
      </c>
      <c r="D135" s="110" t="s">
        <v>90</v>
      </c>
      <c r="E135" s="109">
        <v>88.56</v>
      </c>
      <c r="F135" s="109">
        <v>0.1</v>
      </c>
      <c r="G135" s="109">
        <v>88.567999999999998</v>
      </c>
      <c r="H135" s="109">
        <v>2.9000000000000001E-2</v>
      </c>
    </row>
    <row r="136" spans="1:9" ht="15.75">
      <c r="C136" s="110" t="s">
        <v>71</v>
      </c>
      <c r="D136" s="110" t="s">
        <v>70</v>
      </c>
      <c r="E136" s="109">
        <v>64.91</v>
      </c>
      <c r="G136" s="109">
        <v>64.897999999999996</v>
      </c>
      <c r="I136" s="110" t="s">
        <v>73</v>
      </c>
    </row>
    <row r="137" spans="1:9" ht="15.75">
      <c r="A137" s="110" t="s">
        <v>120</v>
      </c>
    </row>
    <row r="138" spans="1:9" ht="15.75">
      <c r="A138" s="109">
        <v>4</v>
      </c>
      <c r="B138" s="109">
        <v>257</v>
      </c>
      <c r="C138" s="110" t="s">
        <v>64</v>
      </c>
      <c r="D138" s="109">
        <v>4</v>
      </c>
      <c r="E138" s="109">
        <v>-216.49299999999999</v>
      </c>
      <c r="F138" s="109">
        <v>-88.581000000000003</v>
      </c>
      <c r="G138" s="109">
        <v>64.896000000000001</v>
      </c>
      <c r="H138" s="109">
        <v>37.523000000000003</v>
      </c>
      <c r="I138" s="109">
        <v>3.0000000000000001E-3</v>
      </c>
    </row>
    <row r="139" spans="1:9" ht="15.75">
      <c r="A139" s="109">
        <v>4</v>
      </c>
      <c r="B139" s="109">
        <v>263</v>
      </c>
      <c r="C139" s="110" t="s">
        <v>69</v>
      </c>
      <c r="D139" s="110" t="s">
        <v>90</v>
      </c>
      <c r="E139" s="109">
        <v>88.56</v>
      </c>
      <c r="F139" s="109">
        <v>0.1</v>
      </c>
      <c r="G139" s="109">
        <v>88.581000000000003</v>
      </c>
      <c r="H139" s="109">
        <v>5.1999999999999998E-2</v>
      </c>
    </row>
    <row r="140" spans="1:9" ht="15.75">
      <c r="C140" s="110" t="s">
        <v>71</v>
      </c>
      <c r="D140" s="110" t="s">
        <v>70</v>
      </c>
      <c r="E140" s="109">
        <v>64.91</v>
      </c>
      <c r="G140" s="109">
        <v>64.896000000000001</v>
      </c>
      <c r="I140" s="110" t="s">
        <v>81</v>
      </c>
    </row>
    <row r="141" spans="1:9" ht="15.75">
      <c r="A141" s="110" t="s">
        <v>121</v>
      </c>
    </row>
    <row r="142" spans="1:9" ht="15.75">
      <c r="A142" s="109">
        <v>5</v>
      </c>
      <c r="B142" s="109">
        <v>271</v>
      </c>
      <c r="C142" s="110" t="s">
        <v>64</v>
      </c>
      <c r="D142" s="109">
        <v>4</v>
      </c>
      <c r="E142" s="109">
        <v>-5.9409999999999998</v>
      </c>
      <c r="F142" s="109">
        <v>86.444999999999993</v>
      </c>
      <c r="G142" s="109">
        <v>79.909000000000006</v>
      </c>
      <c r="H142" s="109">
        <v>38.034999999999997</v>
      </c>
      <c r="I142" s="109">
        <v>2E-3</v>
      </c>
    </row>
    <row r="143" spans="1:9" ht="15.75">
      <c r="A143" s="109">
        <v>5</v>
      </c>
      <c r="B143" s="109">
        <v>277</v>
      </c>
      <c r="C143" s="110" t="s">
        <v>69</v>
      </c>
      <c r="D143" s="110" t="s">
        <v>90</v>
      </c>
      <c r="E143" s="109">
        <v>86.44</v>
      </c>
      <c r="F143" s="109">
        <v>0.1</v>
      </c>
      <c r="G143" s="109">
        <v>86.444999999999993</v>
      </c>
      <c r="H143" s="109">
        <v>0.01</v>
      </c>
    </row>
    <row r="144" spans="1:9" ht="15.75">
      <c r="C144" s="110" t="s">
        <v>71</v>
      </c>
      <c r="D144" s="110" t="s">
        <v>70</v>
      </c>
      <c r="E144" s="109">
        <v>79.91</v>
      </c>
      <c r="G144" s="109">
        <v>79.909000000000006</v>
      </c>
      <c r="I144" s="110" t="s">
        <v>73</v>
      </c>
    </row>
    <row r="145" spans="1:9" ht="15.75">
      <c r="A145" s="110" t="s">
        <v>122</v>
      </c>
    </row>
    <row r="146" spans="1:9" ht="15.75">
      <c r="A146" s="109">
        <v>6</v>
      </c>
      <c r="B146" s="109">
        <v>290</v>
      </c>
      <c r="C146" s="110" t="s">
        <v>64</v>
      </c>
      <c r="D146" s="109">
        <v>4</v>
      </c>
      <c r="E146" s="109">
        <v>-223.548</v>
      </c>
      <c r="F146" s="109">
        <v>86.421000000000006</v>
      </c>
      <c r="G146" s="109">
        <v>79.91</v>
      </c>
      <c r="H146" s="109">
        <v>37.555</v>
      </c>
      <c r="I146" s="109">
        <v>0</v>
      </c>
    </row>
    <row r="147" spans="1:9" ht="15.75">
      <c r="A147" s="109">
        <v>6</v>
      </c>
      <c r="B147" s="109">
        <v>296</v>
      </c>
      <c r="C147" s="110" t="s">
        <v>69</v>
      </c>
      <c r="D147" s="110" t="s">
        <v>90</v>
      </c>
      <c r="E147" s="109">
        <v>86.44</v>
      </c>
      <c r="F147" s="109">
        <v>0.1</v>
      </c>
      <c r="G147" s="109">
        <v>86.421000000000006</v>
      </c>
      <c r="H147" s="109">
        <v>3.7999999999999999E-2</v>
      </c>
    </row>
    <row r="148" spans="1:9" ht="15.75">
      <c r="C148" s="110" t="s">
        <v>71</v>
      </c>
      <c r="D148" s="110" t="s">
        <v>70</v>
      </c>
      <c r="E148" s="109">
        <v>79.91</v>
      </c>
      <c r="G148" s="109">
        <v>79.91</v>
      </c>
      <c r="I148" s="110" t="s">
        <v>79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48"/>
  <sheetViews>
    <sheetView workbookViewId="0">
      <selection activeCell="J22" sqref="J22"/>
    </sheetView>
  </sheetViews>
  <sheetFormatPr defaultRowHeight="15"/>
  <cols>
    <col min="1" max="1" width="9.28515625" style="111" bestFit="1" customWidth="1"/>
    <col min="2" max="2" width="9.5703125" style="111" bestFit="1" customWidth="1"/>
    <col min="3" max="3" width="9.140625" style="111"/>
    <col min="4" max="4" width="9.28515625" style="111" bestFit="1" customWidth="1"/>
    <col min="5" max="7" width="10.28515625" style="111" bestFit="1" customWidth="1"/>
    <col min="8" max="8" width="9.5703125" style="111" bestFit="1" customWidth="1"/>
    <col min="9" max="9" width="9.28515625" style="111" bestFit="1" customWidth="1"/>
    <col min="10" max="16384" width="9.140625" style="111"/>
  </cols>
  <sheetData>
    <row r="1" spans="1:9" ht="15.75">
      <c r="A1" s="112">
        <v>1</v>
      </c>
      <c r="B1" s="112">
        <v>3</v>
      </c>
      <c r="C1" s="112" t="s">
        <v>63</v>
      </c>
      <c r="D1" s="112">
        <v>4</v>
      </c>
      <c r="E1" s="112">
        <v>-1.06</v>
      </c>
      <c r="F1" s="112">
        <v>2.3239999999999998</v>
      </c>
      <c r="G1" s="112">
        <v>498.70499999999998</v>
      </c>
      <c r="I1" s="112">
        <v>5.0000000000000001E-3</v>
      </c>
    </row>
    <row r="2" spans="1:9" ht="15.75">
      <c r="E2" s="112">
        <v>90.122</v>
      </c>
      <c r="F2" s="112">
        <v>89.733000000000004</v>
      </c>
      <c r="G2" s="112">
        <v>0.29299999999999998</v>
      </c>
    </row>
    <row r="3" spans="1:9" ht="15.75">
      <c r="A3" s="112">
        <v>1</v>
      </c>
      <c r="B3" s="112">
        <v>3</v>
      </c>
      <c r="C3" s="112" t="s">
        <v>64</v>
      </c>
      <c r="D3" s="112">
        <v>4</v>
      </c>
      <c r="E3" s="112">
        <v>625.64200000000005</v>
      </c>
      <c r="F3" s="112">
        <v>362.43</v>
      </c>
      <c r="G3" s="112">
        <v>-5.4569999999999999</v>
      </c>
      <c r="H3" s="112">
        <v>14.028</v>
      </c>
      <c r="I3" s="112">
        <v>1E-3</v>
      </c>
    </row>
    <row r="4" spans="1:9" ht="15.75">
      <c r="A4" s="112">
        <v>2</v>
      </c>
      <c r="B4" s="112">
        <v>3</v>
      </c>
      <c r="C4" s="112" t="s">
        <v>64</v>
      </c>
      <c r="D4" s="112">
        <v>4</v>
      </c>
      <c r="E4" s="112">
        <v>-380.04</v>
      </c>
      <c r="F4" s="112">
        <v>-0.60299999999999998</v>
      </c>
      <c r="G4" s="112">
        <v>-4.17</v>
      </c>
      <c r="H4" s="112">
        <v>14.007</v>
      </c>
      <c r="I4" s="112">
        <v>2.7E-2</v>
      </c>
    </row>
    <row r="5" spans="1:9" ht="15.75">
      <c r="A5" s="112" t="s">
        <v>215</v>
      </c>
    </row>
    <row r="6" spans="1:9" ht="15.75">
      <c r="A6" s="112">
        <v>1</v>
      </c>
      <c r="B6" s="112">
        <v>13</v>
      </c>
      <c r="C6" s="112" t="s">
        <v>125</v>
      </c>
      <c r="D6" s="112">
        <v>1</v>
      </c>
      <c r="E6" s="112">
        <v>-38.238</v>
      </c>
      <c r="F6" s="112">
        <v>7.5359999999999996</v>
      </c>
      <c r="G6" s="112">
        <v>-12.371</v>
      </c>
      <c r="I6" s="112">
        <v>0</v>
      </c>
    </row>
    <row r="7" spans="1:9" ht="15.75">
      <c r="A7" s="112">
        <v>1</v>
      </c>
      <c r="B7" s="112">
        <v>16</v>
      </c>
      <c r="C7" s="112" t="s">
        <v>65</v>
      </c>
      <c r="E7" s="112">
        <v>7.89</v>
      </c>
      <c r="F7" s="112">
        <v>0.3</v>
      </c>
      <c r="G7" s="112">
        <v>7.6769999999999996</v>
      </c>
      <c r="H7" s="112">
        <v>-0.21299999999999999</v>
      </c>
      <c r="I7" s="112">
        <v>-5.3999999999999999E-2</v>
      </c>
    </row>
    <row r="8" spans="1:9" ht="15.75">
      <c r="C8" s="112" t="s">
        <v>66</v>
      </c>
      <c r="F8" s="112">
        <v>-0.3</v>
      </c>
      <c r="I8" s="112" t="s">
        <v>227</v>
      </c>
    </row>
    <row r="9" spans="1:9" ht="15.75">
      <c r="A9" s="112" t="s">
        <v>67</v>
      </c>
    </row>
    <row r="10" spans="1:9" ht="15.75">
      <c r="A10" s="112">
        <v>2</v>
      </c>
      <c r="B10" s="112">
        <v>18</v>
      </c>
      <c r="C10" s="112" t="s">
        <v>125</v>
      </c>
      <c r="D10" s="112">
        <v>1</v>
      </c>
      <c r="E10" s="112">
        <v>28.29</v>
      </c>
      <c r="F10" s="112">
        <v>7.9859999999999998</v>
      </c>
      <c r="G10" s="112">
        <v>-3.09</v>
      </c>
      <c r="I10" s="112">
        <v>0</v>
      </c>
    </row>
    <row r="11" spans="1:9" ht="15.75">
      <c r="A11" s="112">
        <v>2</v>
      </c>
      <c r="B11" s="112">
        <v>21</v>
      </c>
      <c r="C11" s="112" t="s">
        <v>65</v>
      </c>
      <c r="E11" s="112">
        <v>7.85</v>
      </c>
      <c r="F11" s="112">
        <v>0.3</v>
      </c>
      <c r="G11" s="112">
        <v>7.9859999999999998</v>
      </c>
      <c r="H11" s="112">
        <v>0.13600000000000001</v>
      </c>
    </row>
    <row r="12" spans="1:9" ht="15.75">
      <c r="C12" s="112" t="s">
        <v>66</v>
      </c>
      <c r="F12" s="112">
        <v>-0.3</v>
      </c>
      <c r="I12" s="112" t="s">
        <v>110</v>
      </c>
    </row>
    <row r="13" spans="1:9" ht="15.75">
      <c r="A13" s="112" t="s">
        <v>216</v>
      </c>
    </row>
    <row r="14" spans="1:9" ht="15.75">
      <c r="A14" s="112">
        <v>3</v>
      </c>
      <c r="B14" s="112">
        <v>23</v>
      </c>
      <c r="C14" s="112" t="s">
        <v>64</v>
      </c>
      <c r="D14" s="112">
        <v>4</v>
      </c>
      <c r="E14" s="112">
        <v>29.172000000000001</v>
      </c>
      <c r="F14" s="112">
        <v>3.016</v>
      </c>
      <c r="G14" s="112">
        <v>-12.64</v>
      </c>
      <c r="H14" s="112">
        <v>8.8539999999999992</v>
      </c>
      <c r="I14" s="112">
        <v>1.2999999999999999E-2</v>
      </c>
    </row>
    <row r="15" spans="1:9" ht="15.75">
      <c r="A15" s="112">
        <v>3</v>
      </c>
      <c r="B15" s="112">
        <v>26</v>
      </c>
      <c r="C15" s="112" t="s">
        <v>69</v>
      </c>
      <c r="D15" s="112" t="s">
        <v>70</v>
      </c>
      <c r="E15" s="112">
        <v>12.7</v>
      </c>
      <c r="F15" s="112">
        <v>0.5</v>
      </c>
      <c r="G15" s="112">
        <v>12.64</v>
      </c>
      <c r="H15" s="112">
        <v>0.36399999999999999</v>
      </c>
    </row>
    <row r="16" spans="1:9" ht="15.75">
      <c r="C16" s="112" t="s">
        <v>71</v>
      </c>
      <c r="D16" s="112" t="s">
        <v>72</v>
      </c>
      <c r="E16" s="112">
        <v>29</v>
      </c>
      <c r="G16" s="112">
        <v>29.172000000000001</v>
      </c>
      <c r="I16" s="112" t="s">
        <v>106</v>
      </c>
    </row>
    <row r="17" spans="1:9" ht="15.75">
      <c r="A17" s="112" t="s">
        <v>74</v>
      </c>
    </row>
    <row r="18" spans="1:9" ht="15.75">
      <c r="A18" s="112">
        <v>4</v>
      </c>
      <c r="B18" s="112">
        <v>28</v>
      </c>
      <c r="C18" s="112" t="s">
        <v>64</v>
      </c>
      <c r="D18" s="112">
        <v>4</v>
      </c>
      <c r="E18" s="112">
        <v>-37.890999999999998</v>
      </c>
      <c r="F18" s="112">
        <v>3.016</v>
      </c>
      <c r="G18" s="112">
        <v>-21.521000000000001</v>
      </c>
      <c r="H18" s="112">
        <v>8.9109999999999996</v>
      </c>
      <c r="I18" s="112">
        <v>0.02</v>
      </c>
    </row>
    <row r="19" spans="1:9" ht="15.75">
      <c r="A19" s="112">
        <v>4</v>
      </c>
      <c r="B19" s="112">
        <v>31</v>
      </c>
      <c r="C19" s="112" t="s">
        <v>69</v>
      </c>
      <c r="D19" s="112" t="s">
        <v>70</v>
      </c>
      <c r="E19" s="112">
        <v>21.7</v>
      </c>
      <c r="F19" s="112">
        <v>0.5</v>
      </c>
      <c r="G19" s="112">
        <v>21.521000000000001</v>
      </c>
      <c r="H19" s="112">
        <v>0.42</v>
      </c>
    </row>
    <row r="20" spans="1:9" ht="15.75">
      <c r="C20" s="112" t="s">
        <v>71</v>
      </c>
      <c r="D20" s="112" t="s">
        <v>72</v>
      </c>
      <c r="E20" s="112">
        <v>38</v>
      </c>
      <c r="G20" s="112">
        <v>37.890999999999998</v>
      </c>
      <c r="I20" s="112" t="s">
        <v>106</v>
      </c>
    </row>
    <row r="21" spans="1:9" ht="15.75">
      <c r="A21" s="112" t="s">
        <v>218</v>
      </c>
    </row>
    <row r="22" spans="1:9" ht="15.75">
      <c r="A22" s="112">
        <v>3</v>
      </c>
      <c r="B22" s="112">
        <v>38</v>
      </c>
      <c r="C22" s="112" t="s">
        <v>125</v>
      </c>
      <c r="D22" s="112">
        <v>1</v>
      </c>
      <c r="E22" s="112">
        <v>-39.798000000000002</v>
      </c>
      <c r="F22" s="112">
        <v>26.04</v>
      </c>
      <c r="G22" s="112">
        <v>-122.08199999999999</v>
      </c>
      <c r="I22" s="112">
        <v>0</v>
      </c>
    </row>
    <row r="23" spans="1:9" ht="15.75">
      <c r="A23" s="112">
        <v>3</v>
      </c>
      <c r="B23" s="112">
        <v>41</v>
      </c>
      <c r="C23" s="112" t="s">
        <v>65</v>
      </c>
      <c r="E23" s="112">
        <v>26</v>
      </c>
      <c r="F23" s="112">
        <v>0.3</v>
      </c>
      <c r="G23" s="112">
        <v>26.04</v>
      </c>
      <c r="H23" s="112">
        <v>0.04</v>
      </c>
    </row>
    <row r="24" spans="1:9" ht="15.75">
      <c r="C24" s="112" t="s">
        <v>66</v>
      </c>
      <c r="F24" s="112">
        <v>-0.3</v>
      </c>
      <c r="I24" s="112" t="s">
        <v>76</v>
      </c>
    </row>
    <row r="25" spans="1:9" ht="15.75">
      <c r="A25" s="112" t="s">
        <v>219</v>
      </c>
    </row>
    <row r="26" spans="1:9" ht="15.75">
      <c r="A26" s="112">
        <v>4</v>
      </c>
      <c r="B26" s="112">
        <v>43</v>
      </c>
      <c r="C26" s="112" t="s">
        <v>125</v>
      </c>
      <c r="D26" s="112">
        <v>1</v>
      </c>
      <c r="E26" s="112">
        <v>234.06299999999999</v>
      </c>
      <c r="F26" s="112">
        <v>2.0419999999999998</v>
      </c>
      <c r="G26" s="112">
        <v>-9.2260000000000009</v>
      </c>
      <c r="I26" s="112">
        <v>0</v>
      </c>
    </row>
    <row r="27" spans="1:9" ht="15.75">
      <c r="A27" s="112">
        <v>4</v>
      </c>
      <c r="B27" s="112">
        <v>46</v>
      </c>
      <c r="C27" s="112" t="s">
        <v>65</v>
      </c>
      <c r="E27" s="112">
        <v>2</v>
      </c>
      <c r="F27" s="112">
        <v>0.25</v>
      </c>
      <c r="G27" s="112">
        <v>2.0419999999999998</v>
      </c>
      <c r="H27" s="112">
        <v>4.2000000000000003E-2</v>
      </c>
    </row>
    <row r="28" spans="1:9" ht="15.75">
      <c r="C28" s="112" t="s">
        <v>66</v>
      </c>
      <c r="F28" s="112">
        <v>-0.25</v>
      </c>
      <c r="I28" s="112" t="s">
        <v>76</v>
      </c>
    </row>
    <row r="29" spans="1:9" ht="15.75">
      <c r="A29" s="112" t="s">
        <v>220</v>
      </c>
    </row>
    <row r="30" spans="1:9" ht="15.75">
      <c r="A30" s="112">
        <v>5</v>
      </c>
      <c r="B30" s="112">
        <v>48</v>
      </c>
      <c r="C30" s="112" t="s">
        <v>64</v>
      </c>
      <c r="D30" s="112">
        <v>4</v>
      </c>
      <c r="E30" s="112">
        <v>-38.081000000000003</v>
      </c>
      <c r="F30" s="112">
        <v>21.010999999999999</v>
      </c>
      <c r="G30" s="112">
        <v>-129.923</v>
      </c>
      <c r="H30" s="112">
        <v>8.76</v>
      </c>
      <c r="I30" s="112">
        <v>8.0000000000000002E-3</v>
      </c>
    </row>
    <row r="31" spans="1:9" ht="15.75">
      <c r="A31" s="112">
        <v>5</v>
      </c>
      <c r="B31" s="112">
        <v>51</v>
      </c>
      <c r="C31" s="112" t="s">
        <v>69</v>
      </c>
      <c r="D31" s="112" t="s">
        <v>70</v>
      </c>
      <c r="E31" s="112">
        <v>130</v>
      </c>
      <c r="F31" s="112">
        <v>0.5</v>
      </c>
      <c r="G31" s="112">
        <v>129.923</v>
      </c>
      <c r="H31" s="112">
        <v>0.224</v>
      </c>
    </row>
    <row r="32" spans="1:9" ht="15.75">
      <c r="C32" s="112" t="s">
        <v>71</v>
      </c>
      <c r="D32" s="112" t="s">
        <v>72</v>
      </c>
      <c r="E32" s="112">
        <v>38</v>
      </c>
      <c r="G32" s="112">
        <v>38.081000000000003</v>
      </c>
      <c r="I32" s="112" t="s">
        <v>79</v>
      </c>
    </row>
    <row r="33" spans="1:9" ht="15.75">
      <c r="A33" s="112" t="s">
        <v>221</v>
      </c>
    </row>
    <row r="34" spans="1:9" ht="15.75">
      <c r="A34" s="112">
        <v>6</v>
      </c>
      <c r="B34" s="112">
        <v>53</v>
      </c>
      <c r="C34" s="112" t="s">
        <v>64</v>
      </c>
      <c r="D34" s="112">
        <v>4</v>
      </c>
      <c r="E34" s="112">
        <v>241.48599999999999</v>
      </c>
      <c r="F34" s="112">
        <v>-1.988</v>
      </c>
      <c r="G34" s="112">
        <v>-9.8930000000000007</v>
      </c>
      <c r="H34" s="112">
        <v>8.859</v>
      </c>
      <c r="I34" s="112">
        <v>3.2000000000000001E-2</v>
      </c>
    </row>
    <row r="35" spans="1:9" ht="15.75">
      <c r="A35" s="112">
        <v>6</v>
      </c>
      <c r="B35" s="112">
        <v>56</v>
      </c>
      <c r="C35" s="112" t="s">
        <v>69</v>
      </c>
      <c r="D35" s="112" t="s">
        <v>70</v>
      </c>
      <c r="E35" s="112">
        <v>10</v>
      </c>
      <c r="F35" s="112">
        <v>0.5</v>
      </c>
      <c r="G35" s="112">
        <v>9.8930000000000007</v>
      </c>
      <c r="H35" s="112">
        <v>0.216</v>
      </c>
    </row>
    <row r="36" spans="1:9" ht="15.75">
      <c r="C36" s="112" t="s">
        <v>71</v>
      </c>
      <c r="D36" s="112" t="s">
        <v>72</v>
      </c>
      <c r="E36" s="112">
        <v>241.5</v>
      </c>
      <c r="G36" s="112">
        <v>241.48599999999999</v>
      </c>
      <c r="I36" s="112" t="s">
        <v>79</v>
      </c>
    </row>
    <row r="37" spans="1:9" ht="15.75">
      <c r="A37" s="112" t="s">
        <v>82</v>
      </c>
    </row>
    <row r="38" spans="1:9" ht="15.75">
      <c r="A38" s="112" t="s">
        <v>217</v>
      </c>
    </row>
    <row r="39" spans="1:9" ht="15.75">
      <c r="A39" s="112" t="s">
        <v>83</v>
      </c>
    </row>
    <row r="40" spans="1:9" ht="15.75">
      <c r="A40" s="112">
        <v>5</v>
      </c>
      <c r="B40" s="112">
        <v>65</v>
      </c>
      <c r="C40" s="112" t="s">
        <v>125</v>
      </c>
      <c r="D40" s="112">
        <v>1</v>
      </c>
      <c r="E40" s="112">
        <v>396.47399999999999</v>
      </c>
      <c r="F40" s="112">
        <v>-181.392</v>
      </c>
      <c r="G40" s="112">
        <v>-234.809</v>
      </c>
      <c r="I40" s="112">
        <v>0</v>
      </c>
    </row>
    <row r="41" spans="1:9" ht="15.75">
      <c r="A41" s="112">
        <v>5</v>
      </c>
      <c r="B41" s="112">
        <v>68</v>
      </c>
      <c r="C41" s="112" t="s">
        <v>65</v>
      </c>
      <c r="E41" s="112">
        <v>396.5</v>
      </c>
      <c r="F41" s="112">
        <v>0.1</v>
      </c>
      <c r="G41" s="112">
        <v>396.47399999999999</v>
      </c>
      <c r="H41" s="112">
        <v>-2.5999999999999999E-2</v>
      </c>
    </row>
    <row r="42" spans="1:9" ht="15.75">
      <c r="C42" s="112" t="s">
        <v>84</v>
      </c>
      <c r="F42" s="112">
        <v>-0.1</v>
      </c>
      <c r="I42" s="112" t="s">
        <v>101</v>
      </c>
    </row>
    <row r="43" spans="1:9" ht="15.75">
      <c r="A43" s="112" t="s">
        <v>85</v>
      </c>
    </row>
    <row r="44" spans="1:9" ht="15.75">
      <c r="A44" s="112">
        <v>6</v>
      </c>
      <c r="B44" s="112">
        <v>70</v>
      </c>
      <c r="C44" s="112" t="s">
        <v>125</v>
      </c>
      <c r="D44" s="112">
        <v>1</v>
      </c>
      <c r="E44" s="112">
        <v>396.49700000000001</v>
      </c>
      <c r="F44" s="112">
        <v>-55.415999999999997</v>
      </c>
      <c r="G44" s="112">
        <v>-235.29900000000001</v>
      </c>
      <c r="I44" s="112">
        <v>0</v>
      </c>
    </row>
    <row r="45" spans="1:9" ht="15.75">
      <c r="A45" s="112">
        <v>6</v>
      </c>
      <c r="B45" s="112">
        <v>73</v>
      </c>
      <c r="C45" s="112" t="s">
        <v>65</v>
      </c>
      <c r="E45" s="112">
        <v>396.5</v>
      </c>
      <c r="F45" s="112">
        <v>0.1</v>
      </c>
      <c r="G45" s="112">
        <v>396.49700000000001</v>
      </c>
      <c r="H45" s="112">
        <v>-3.0000000000000001E-3</v>
      </c>
    </row>
    <row r="46" spans="1:9" ht="15.75">
      <c r="C46" s="112" t="s">
        <v>84</v>
      </c>
      <c r="F46" s="112">
        <v>-0.1</v>
      </c>
      <c r="I46" s="112" t="s">
        <v>87</v>
      </c>
    </row>
    <row r="47" spans="1:9" ht="15.75">
      <c r="A47" s="112" t="s">
        <v>86</v>
      </c>
    </row>
    <row r="48" spans="1:9" ht="15.75">
      <c r="A48" s="112">
        <v>7</v>
      </c>
      <c r="B48" s="112">
        <v>75</v>
      </c>
      <c r="C48" s="112" t="s">
        <v>125</v>
      </c>
      <c r="D48" s="112">
        <v>1</v>
      </c>
      <c r="E48" s="112">
        <v>396.49200000000002</v>
      </c>
      <c r="F48" s="112">
        <v>-9.1210000000000004</v>
      </c>
      <c r="G48" s="112">
        <v>-3.25</v>
      </c>
      <c r="I48" s="112">
        <v>0</v>
      </c>
    </row>
    <row r="49" spans="1:9" ht="15.75">
      <c r="A49" s="112">
        <v>7</v>
      </c>
      <c r="B49" s="112">
        <v>78</v>
      </c>
      <c r="C49" s="112" t="s">
        <v>65</v>
      </c>
      <c r="E49" s="112">
        <v>396.5</v>
      </c>
      <c r="F49" s="112">
        <v>0.1</v>
      </c>
      <c r="G49" s="112">
        <v>396.49200000000002</v>
      </c>
      <c r="H49" s="112">
        <v>-8.0000000000000002E-3</v>
      </c>
    </row>
    <row r="50" spans="1:9" ht="15.75">
      <c r="C50" s="112" t="s">
        <v>84</v>
      </c>
      <c r="F50" s="112">
        <v>-0.1</v>
      </c>
      <c r="I50" s="112" t="s">
        <v>87</v>
      </c>
    </row>
    <row r="51" spans="1:9" ht="15.75">
      <c r="A51" s="112" t="s">
        <v>88</v>
      </c>
    </row>
    <row r="52" spans="1:9" ht="15.75">
      <c r="A52" s="112">
        <v>8</v>
      </c>
      <c r="B52" s="112">
        <v>80</v>
      </c>
      <c r="C52" s="112" t="s">
        <v>125</v>
      </c>
      <c r="D52" s="112">
        <v>1</v>
      </c>
      <c r="E52" s="112">
        <v>396.45400000000001</v>
      </c>
      <c r="F52" s="112">
        <v>-220.411</v>
      </c>
      <c r="G52" s="112">
        <v>-5.1959999999999997</v>
      </c>
      <c r="I52" s="112">
        <v>0</v>
      </c>
    </row>
    <row r="53" spans="1:9" ht="15.75">
      <c r="A53" s="112">
        <v>8</v>
      </c>
      <c r="B53" s="112">
        <v>83</v>
      </c>
      <c r="C53" s="112" t="s">
        <v>65</v>
      </c>
      <c r="E53" s="112">
        <v>396.5</v>
      </c>
      <c r="F53" s="112">
        <v>0.1</v>
      </c>
      <c r="G53" s="112">
        <v>396.45400000000001</v>
      </c>
      <c r="H53" s="112">
        <v>-4.5999999999999999E-2</v>
      </c>
    </row>
    <row r="54" spans="1:9" ht="15.75">
      <c r="C54" s="112" t="s">
        <v>84</v>
      </c>
      <c r="F54" s="112">
        <v>-0.1</v>
      </c>
      <c r="I54" s="112" t="s">
        <v>124</v>
      </c>
    </row>
    <row r="55" spans="1:9" ht="15.75">
      <c r="A55" s="112" t="s">
        <v>118</v>
      </c>
    </row>
    <row r="56" spans="1:9" ht="15.75">
      <c r="A56" s="112">
        <v>7</v>
      </c>
      <c r="B56" s="112">
        <v>85</v>
      </c>
      <c r="C56" s="112" t="s">
        <v>64</v>
      </c>
      <c r="D56" s="112">
        <v>4</v>
      </c>
      <c r="E56" s="112">
        <v>392.00700000000001</v>
      </c>
      <c r="F56" s="112">
        <v>49.432000000000002</v>
      </c>
      <c r="G56" s="112">
        <v>-49.085999999999999</v>
      </c>
      <c r="H56" s="112">
        <v>10.811999999999999</v>
      </c>
      <c r="I56" s="112">
        <v>2.1000000000000001E-2</v>
      </c>
    </row>
    <row r="57" spans="1:9" ht="15.75">
      <c r="A57" s="112">
        <v>7</v>
      </c>
      <c r="B57" s="112">
        <v>88</v>
      </c>
      <c r="C57" s="112" t="s">
        <v>69</v>
      </c>
      <c r="D57" s="112" t="s">
        <v>90</v>
      </c>
      <c r="E57" s="112">
        <v>49.5</v>
      </c>
      <c r="F57" s="112">
        <v>0.4</v>
      </c>
      <c r="G57" s="112">
        <v>49.432000000000002</v>
      </c>
      <c r="H57" s="112">
        <v>0.219</v>
      </c>
    </row>
    <row r="58" spans="1:9" ht="15.75">
      <c r="C58" s="112" t="s">
        <v>71</v>
      </c>
      <c r="D58" s="112" t="s">
        <v>70</v>
      </c>
      <c r="E58" s="112">
        <v>49</v>
      </c>
      <c r="G58" s="112">
        <v>49.085999999999999</v>
      </c>
      <c r="I58" s="112" t="s">
        <v>81</v>
      </c>
    </row>
    <row r="59" spans="1:9" ht="15.75">
      <c r="A59" s="112">
        <v>8</v>
      </c>
      <c r="B59" s="112">
        <v>89</v>
      </c>
      <c r="C59" s="112" t="s">
        <v>64</v>
      </c>
      <c r="D59" s="112">
        <v>4</v>
      </c>
      <c r="E59" s="112">
        <v>392.00700000000001</v>
      </c>
      <c r="F59" s="112">
        <v>-60.161999999999999</v>
      </c>
      <c r="G59" s="112">
        <v>-217.89699999999999</v>
      </c>
      <c r="H59" s="112">
        <v>10.856</v>
      </c>
      <c r="I59" s="112">
        <v>4.3999999999999997E-2</v>
      </c>
    </row>
    <row r="60" spans="1:9" ht="15.75">
      <c r="A60" s="112">
        <v>8</v>
      </c>
      <c r="B60" s="112">
        <v>92</v>
      </c>
      <c r="C60" s="112" t="s">
        <v>69</v>
      </c>
      <c r="D60" s="112" t="s">
        <v>90</v>
      </c>
      <c r="E60" s="112">
        <v>60</v>
      </c>
      <c r="F60" s="112">
        <v>0.4</v>
      </c>
      <c r="G60" s="112">
        <v>60.161999999999999</v>
      </c>
      <c r="H60" s="112">
        <v>0.38400000000000001</v>
      </c>
    </row>
    <row r="61" spans="1:9" ht="15.75">
      <c r="C61" s="112" t="s">
        <v>71</v>
      </c>
      <c r="D61" s="112" t="s">
        <v>70</v>
      </c>
      <c r="E61" s="112">
        <v>218</v>
      </c>
      <c r="G61" s="112">
        <v>217.89699999999999</v>
      </c>
      <c r="I61" s="112" t="s">
        <v>126</v>
      </c>
    </row>
    <row r="62" spans="1:9" ht="15.75">
      <c r="A62" s="112">
        <v>9</v>
      </c>
      <c r="B62" s="112">
        <v>93</v>
      </c>
      <c r="C62" s="112" t="s">
        <v>64</v>
      </c>
      <c r="D62" s="112">
        <v>4</v>
      </c>
      <c r="E62" s="112">
        <v>392.00799999999998</v>
      </c>
      <c r="F62" s="112">
        <v>-179.17500000000001</v>
      </c>
      <c r="G62" s="112">
        <v>-217.95500000000001</v>
      </c>
      <c r="H62" s="112">
        <v>10.843999999999999</v>
      </c>
      <c r="I62" s="112">
        <v>2.4E-2</v>
      </c>
    </row>
    <row r="63" spans="1:9" ht="15.75">
      <c r="A63" s="112">
        <v>9</v>
      </c>
      <c r="B63" s="112">
        <v>96</v>
      </c>
      <c r="C63" s="112" t="s">
        <v>69</v>
      </c>
      <c r="D63" s="112" t="s">
        <v>90</v>
      </c>
      <c r="E63" s="112">
        <v>179</v>
      </c>
      <c r="F63" s="112">
        <v>0.4</v>
      </c>
      <c r="G63" s="112">
        <v>179.17500000000001</v>
      </c>
      <c r="H63" s="112">
        <v>0.36099999999999999</v>
      </c>
    </row>
    <row r="64" spans="1:9" ht="15.75">
      <c r="C64" s="112" t="s">
        <v>71</v>
      </c>
      <c r="D64" s="112" t="s">
        <v>70</v>
      </c>
      <c r="E64" s="112">
        <v>218</v>
      </c>
      <c r="G64" s="112">
        <v>217.95500000000001</v>
      </c>
      <c r="I64" s="112" t="s">
        <v>126</v>
      </c>
    </row>
    <row r="65" spans="1:9" ht="15.75">
      <c r="A65" s="112">
        <v>10</v>
      </c>
      <c r="B65" s="112">
        <v>97</v>
      </c>
      <c r="C65" s="112" t="s">
        <v>64</v>
      </c>
      <c r="D65" s="112">
        <v>4</v>
      </c>
      <c r="E65" s="112">
        <v>392.00799999999998</v>
      </c>
      <c r="F65" s="112">
        <v>-286.21199999999999</v>
      </c>
      <c r="G65" s="112">
        <v>-17.968</v>
      </c>
      <c r="H65" s="112">
        <v>10.846</v>
      </c>
      <c r="I65" s="112">
        <v>1.6E-2</v>
      </c>
    </row>
    <row r="66" spans="1:9" ht="15.75">
      <c r="A66" s="112">
        <v>10</v>
      </c>
      <c r="B66" s="112">
        <v>100</v>
      </c>
      <c r="C66" s="112" t="s">
        <v>69</v>
      </c>
      <c r="D66" s="112" t="s">
        <v>90</v>
      </c>
      <c r="E66" s="112">
        <v>286</v>
      </c>
      <c r="F66" s="112">
        <v>0.4</v>
      </c>
      <c r="G66" s="112">
        <v>286.21199999999999</v>
      </c>
      <c r="H66" s="112">
        <v>0.42799999999999999</v>
      </c>
      <c r="I66" s="112">
        <v>2.8000000000000001E-2</v>
      </c>
    </row>
    <row r="67" spans="1:9" ht="15.75">
      <c r="C67" s="112" t="s">
        <v>71</v>
      </c>
      <c r="D67" s="112" t="s">
        <v>70</v>
      </c>
      <c r="E67" s="112">
        <v>18</v>
      </c>
      <c r="G67" s="112">
        <v>17.968</v>
      </c>
      <c r="I67" s="112" t="s">
        <v>91</v>
      </c>
    </row>
    <row r="68" spans="1:9" ht="15.75">
      <c r="A68" s="112" t="s">
        <v>222</v>
      </c>
    </row>
    <row r="69" spans="1:9" ht="15.75">
      <c r="A69" s="112" t="s">
        <v>93</v>
      </c>
    </row>
    <row r="70" spans="1:9" ht="15.75">
      <c r="A70" s="112">
        <v>1</v>
      </c>
      <c r="B70" s="112">
        <v>110</v>
      </c>
      <c r="C70" s="112" t="s">
        <v>125</v>
      </c>
      <c r="D70" s="112">
        <v>1</v>
      </c>
      <c r="E70" s="112">
        <v>185.00899999999999</v>
      </c>
      <c r="F70" s="112">
        <v>-120.654</v>
      </c>
      <c r="G70" s="112">
        <v>-95.793999999999997</v>
      </c>
      <c r="I70" s="112">
        <v>0</v>
      </c>
    </row>
    <row r="71" spans="1:9" ht="15.75">
      <c r="A71" s="112">
        <v>1</v>
      </c>
      <c r="B71" s="112">
        <v>113</v>
      </c>
      <c r="C71" s="112" t="s">
        <v>65</v>
      </c>
      <c r="E71" s="112">
        <v>185</v>
      </c>
      <c r="F71" s="112">
        <v>0.08</v>
      </c>
      <c r="G71" s="112">
        <v>185.00899999999999</v>
      </c>
      <c r="H71" s="112">
        <v>8.9999999999999993E-3</v>
      </c>
    </row>
    <row r="72" spans="1:9" ht="15.75">
      <c r="C72" s="112" t="s">
        <v>84</v>
      </c>
      <c r="F72" s="112">
        <v>-0.08</v>
      </c>
      <c r="I72" s="112" t="s">
        <v>76</v>
      </c>
    </row>
    <row r="73" spans="1:9" ht="15.75">
      <c r="A73" s="112" t="s">
        <v>94</v>
      </c>
    </row>
    <row r="74" spans="1:9" ht="15.75">
      <c r="A74" s="112">
        <v>2</v>
      </c>
      <c r="B74" s="112">
        <v>115</v>
      </c>
      <c r="C74" s="112" t="s">
        <v>125</v>
      </c>
      <c r="D74" s="112">
        <v>1</v>
      </c>
      <c r="E74" s="112">
        <v>185.00899999999999</v>
      </c>
      <c r="F74" s="112">
        <v>-134.67099999999999</v>
      </c>
      <c r="G74" s="112">
        <v>-22.218</v>
      </c>
      <c r="I74" s="112">
        <v>0</v>
      </c>
    </row>
    <row r="75" spans="1:9" ht="15.75">
      <c r="A75" s="112">
        <v>2</v>
      </c>
      <c r="B75" s="112">
        <v>118</v>
      </c>
      <c r="C75" s="112" t="s">
        <v>65</v>
      </c>
      <c r="E75" s="112">
        <v>185</v>
      </c>
      <c r="F75" s="112">
        <v>0.08</v>
      </c>
      <c r="G75" s="112">
        <v>185.00899999999999</v>
      </c>
      <c r="H75" s="112">
        <v>8.9999999999999993E-3</v>
      </c>
    </row>
    <row r="76" spans="1:9" ht="15.75">
      <c r="C76" s="112" t="s">
        <v>84</v>
      </c>
      <c r="F76" s="112">
        <v>-0.08</v>
      </c>
      <c r="I76" s="112" t="s">
        <v>76</v>
      </c>
    </row>
    <row r="77" spans="1:9" ht="15.75">
      <c r="A77" s="112" t="s">
        <v>95</v>
      </c>
    </row>
    <row r="78" spans="1:9" ht="15.75">
      <c r="A78" s="112">
        <v>3</v>
      </c>
      <c r="B78" s="112">
        <v>120</v>
      </c>
      <c r="C78" s="112" t="s">
        <v>125</v>
      </c>
      <c r="D78" s="112">
        <v>1</v>
      </c>
      <c r="E78" s="112">
        <v>185.005</v>
      </c>
      <c r="F78" s="112">
        <v>-156.953</v>
      </c>
      <c r="G78" s="112">
        <v>-60.835000000000001</v>
      </c>
      <c r="I78" s="112">
        <v>0</v>
      </c>
    </row>
    <row r="79" spans="1:9" ht="15.75">
      <c r="A79" s="112">
        <v>3</v>
      </c>
      <c r="B79" s="112">
        <v>123</v>
      </c>
      <c r="C79" s="112" t="s">
        <v>65</v>
      </c>
      <c r="E79" s="112">
        <v>185</v>
      </c>
      <c r="F79" s="112">
        <v>0.08</v>
      </c>
      <c r="G79" s="112">
        <v>185.005</v>
      </c>
      <c r="H79" s="112">
        <v>5.0000000000000001E-3</v>
      </c>
    </row>
    <row r="80" spans="1:9" ht="15.75">
      <c r="C80" s="112" t="s">
        <v>84</v>
      </c>
      <c r="F80" s="112">
        <v>-0.08</v>
      </c>
      <c r="I80" s="112" t="s">
        <v>87</v>
      </c>
    </row>
    <row r="81" spans="1:9" ht="15.75">
      <c r="A81" s="112" t="s">
        <v>96</v>
      </c>
    </row>
    <row r="82" spans="1:9" ht="15.75">
      <c r="A82" s="112">
        <v>4</v>
      </c>
      <c r="B82" s="112">
        <v>125</v>
      </c>
      <c r="C82" s="112" t="s">
        <v>125</v>
      </c>
      <c r="D82" s="112">
        <v>1</v>
      </c>
      <c r="E82" s="112">
        <v>185.00899999999999</v>
      </c>
      <c r="F82" s="112">
        <v>-80.805000000000007</v>
      </c>
      <c r="G82" s="112">
        <v>-61.265000000000001</v>
      </c>
      <c r="I82" s="112">
        <v>0</v>
      </c>
    </row>
    <row r="83" spans="1:9" ht="15.75">
      <c r="A83" s="112">
        <v>4</v>
      </c>
      <c r="B83" s="112">
        <v>128</v>
      </c>
      <c r="C83" s="112" t="s">
        <v>65</v>
      </c>
      <c r="E83" s="112">
        <v>185</v>
      </c>
      <c r="F83" s="112">
        <v>0.08</v>
      </c>
      <c r="G83" s="112">
        <v>185.00899999999999</v>
      </c>
      <c r="H83" s="112">
        <v>8.9999999999999993E-3</v>
      </c>
    </row>
    <row r="84" spans="1:9" ht="15.75">
      <c r="C84" s="112" t="s">
        <v>84</v>
      </c>
      <c r="F84" s="112">
        <v>-0.08</v>
      </c>
      <c r="I84" s="112" t="s">
        <v>76</v>
      </c>
    </row>
    <row r="85" spans="1:9" ht="15.75">
      <c r="A85" s="112" t="s">
        <v>97</v>
      </c>
    </row>
    <row r="86" spans="1:9" ht="15.75">
      <c r="A86" s="112" t="s">
        <v>93</v>
      </c>
    </row>
    <row r="87" spans="1:9" ht="15.75">
      <c r="A87" s="112">
        <v>5</v>
      </c>
      <c r="B87" s="112">
        <v>136</v>
      </c>
      <c r="C87" s="112" t="s">
        <v>125</v>
      </c>
      <c r="D87" s="112">
        <v>1</v>
      </c>
      <c r="E87" s="112">
        <v>160.54</v>
      </c>
      <c r="F87" s="112">
        <v>-121.014</v>
      </c>
      <c r="G87" s="112">
        <v>-95.942999999999998</v>
      </c>
      <c r="I87" s="112">
        <v>0</v>
      </c>
    </row>
    <row r="88" spans="1:9" ht="15.75">
      <c r="A88" s="112">
        <v>1</v>
      </c>
      <c r="B88" s="112">
        <v>139</v>
      </c>
      <c r="C88" s="112" t="s">
        <v>98</v>
      </c>
      <c r="E88" s="112">
        <v>24.469000000000001</v>
      </c>
      <c r="F88" s="112">
        <v>0.36</v>
      </c>
      <c r="G88" s="112">
        <v>0</v>
      </c>
      <c r="H88" s="112">
        <v>24.472000000000001</v>
      </c>
    </row>
    <row r="89" spans="1:9" ht="15.75">
      <c r="A89" s="112">
        <v>1</v>
      </c>
      <c r="B89" s="112">
        <v>140</v>
      </c>
      <c r="C89" s="112" t="s">
        <v>99</v>
      </c>
      <c r="E89" s="112">
        <v>24.5</v>
      </c>
      <c r="F89" s="112">
        <v>0</v>
      </c>
      <c r="G89" s="112">
        <v>24.469000000000001</v>
      </c>
      <c r="H89" s="112">
        <v>-3.1E-2</v>
      </c>
    </row>
    <row r="90" spans="1:9" ht="15.75">
      <c r="C90" s="112" t="s">
        <v>100</v>
      </c>
      <c r="F90" s="112">
        <v>-0.05</v>
      </c>
      <c r="I90" s="112" t="s">
        <v>101</v>
      </c>
    </row>
    <row r="91" spans="1:9" ht="15.75">
      <c r="A91" s="112" t="s">
        <v>94</v>
      </c>
    </row>
    <row r="92" spans="1:9" ht="15.75">
      <c r="A92" s="112">
        <v>6</v>
      </c>
      <c r="B92" s="112">
        <v>142</v>
      </c>
      <c r="C92" s="112" t="s">
        <v>125</v>
      </c>
      <c r="D92" s="112">
        <v>1</v>
      </c>
      <c r="E92" s="112">
        <v>160.53</v>
      </c>
      <c r="F92" s="112">
        <v>-124.324</v>
      </c>
      <c r="G92" s="112">
        <v>-19.085000000000001</v>
      </c>
      <c r="I92" s="112">
        <v>0</v>
      </c>
    </row>
    <row r="93" spans="1:9" ht="15.75">
      <c r="A93" s="112">
        <v>2</v>
      </c>
      <c r="B93" s="112">
        <v>145</v>
      </c>
      <c r="C93" s="112" t="s">
        <v>98</v>
      </c>
      <c r="E93" s="112">
        <v>24.478999999999999</v>
      </c>
      <c r="F93" s="112">
        <v>-10.346</v>
      </c>
      <c r="G93" s="112">
        <v>0</v>
      </c>
      <c r="H93" s="112">
        <v>26.576000000000001</v>
      </c>
    </row>
    <row r="94" spans="1:9" ht="15.75">
      <c r="A94" s="112">
        <v>2</v>
      </c>
      <c r="B94" s="112">
        <v>146</v>
      </c>
      <c r="C94" s="112" t="s">
        <v>99</v>
      </c>
      <c r="E94" s="112">
        <v>24.5</v>
      </c>
      <c r="F94" s="112">
        <v>0</v>
      </c>
      <c r="G94" s="112">
        <v>24.478999999999999</v>
      </c>
      <c r="H94" s="112">
        <v>-2.1000000000000001E-2</v>
      </c>
    </row>
    <row r="95" spans="1:9" ht="15.75">
      <c r="C95" s="112" t="s">
        <v>100</v>
      </c>
      <c r="F95" s="112">
        <v>-0.05</v>
      </c>
      <c r="I95" s="112" t="s">
        <v>76</v>
      </c>
    </row>
    <row r="96" spans="1:9" ht="15.75">
      <c r="A96" s="112" t="s">
        <v>95</v>
      </c>
    </row>
    <row r="97" spans="1:9" ht="15.75">
      <c r="A97" s="112">
        <v>7</v>
      </c>
      <c r="B97" s="112">
        <v>148</v>
      </c>
      <c r="C97" s="112" t="s">
        <v>125</v>
      </c>
      <c r="D97" s="112">
        <v>1</v>
      </c>
      <c r="E97" s="112">
        <v>160.542</v>
      </c>
      <c r="F97" s="112">
        <v>-158.07300000000001</v>
      </c>
      <c r="G97" s="112">
        <v>-60.874000000000002</v>
      </c>
      <c r="I97" s="112">
        <v>0</v>
      </c>
    </row>
    <row r="98" spans="1:9" ht="15.75">
      <c r="A98" s="112">
        <v>3</v>
      </c>
      <c r="B98" s="112">
        <v>151</v>
      </c>
      <c r="C98" s="112" t="s">
        <v>98</v>
      </c>
      <c r="E98" s="112">
        <v>24.462</v>
      </c>
      <c r="F98" s="112">
        <v>1.1200000000000001</v>
      </c>
      <c r="G98" s="112">
        <v>0</v>
      </c>
      <c r="H98" s="112">
        <v>24.488</v>
      </c>
    </row>
    <row r="99" spans="1:9" ht="15.75">
      <c r="A99" s="112">
        <v>3</v>
      </c>
      <c r="B99" s="112">
        <v>152</v>
      </c>
      <c r="C99" s="112" t="s">
        <v>99</v>
      </c>
      <c r="E99" s="112">
        <v>24.5</v>
      </c>
      <c r="F99" s="112">
        <v>0</v>
      </c>
      <c r="G99" s="112">
        <v>24.462</v>
      </c>
      <c r="H99" s="112">
        <v>-3.7999999999999999E-2</v>
      </c>
    </row>
    <row r="100" spans="1:9" ht="15.75">
      <c r="C100" s="112" t="s">
        <v>100</v>
      </c>
      <c r="F100" s="112">
        <v>-0.05</v>
      </c>
      <c r="I100" s="112" t="s">
        <v>123</v>
      </c>
    </row>
    <row r="101" spans="1:9" ht="15.75">
      <c r="A101" s="112" t="s">
        <v>96</v>
      </c>
    </row>
    <row r="102" spans="1:9" ht="15.75">
      <c r="A102" s="112">
        <v>8</v>
      </c>
      <c r="B102" s="112">
        <v>154</v>
      </c>
      <c r="C102" s="112" t="s">
        <v>125</v>
      </c>
      <c r="D102" s="112">
        <v>1</v>
      </c>
      <c r="E102" s="112">
        <v>160.53899999999999</v>
      </c>
      <c r="F102" s="112">
        <v>-80.655000000000001</v>
      </c>
      <c r="G102" s="112">
        <v>-61.293999999999997</v>
      </c>
      <c r="I102" s="112">
        <v>0</v>
      </c>
    </row>
    <row r="103" spans="1:9" ht="15.75">
      <c r="A103" s="112">
        <v>4</v>
      </c>
      <c r="B103" s="112">
        <v>157</v>
      </c>
      <c r="C103" s="112" t="s">
        <v>98</v>
      </c>
      <c r="E103" s="112">
        <v>24.47</v>
      </c>
      <c r="F103" s="112">
        <v>-0.15</v>
      </c>
      <c r="G103" s="112">
        <v>0</v>
      </c>
      <c r="H103" s="112">
        <v>24.47</v>
      </c>
    </row>
    <row r="104" spans="1:9" ht="15.75">
      <c r="A104" s="112">
        <v>4</v>
      </c>
      <c r="B104" s="112">
        <v>158</v>
      </c>
      <c r="C104" s="112" t="s">
        <v>99</v>
      </c>
      <c r="E104" s="112">
        <v>24.5</v>
      </c>
      <c r="F104" s="112">
        <v>0</v>
      </c>
      <c r="G104" s="112">
        <v>24.47</v>
      </c>
      <c r="H104" s="112">
        <v>-0.03</v>
      </c>
    </row>
    <row r="105" spans="1:9" ht="15.75">
      <c r="C105" s="112" t="s">
        <v>100</v>
      </c>
      <c r="F105" s="112">
        <v>-0.05</v>
      </c>
      <c r="I105" s="112" t="s">
        <v>101</v>
      </c>
    </row>
    <row r="106" spans="1:9" ht="15.75">
      <c r="A106" s="112">
        <v>11</v>
      </c>
      <c r="B106" s="112">
        <v>166</v>
      </c>
      <c r="C106" s="112" t="s">
        <v>64</v>
      </c>
      <c r="D106" s="112">
        <v>4</v>
      </c>
      <c r="E106" s="112">
        <v>392.00799999999998</v>
      </c>
      <c r="F106" s="112">
        <v>-157.97300000000001</v>
      </c>
      <c r="G106" s="112">
        <v>-223.94300000000001</v>
      </c>
      <c r="H106" s="112">
        <v>9.9710000000000001</v>
      </c>
      <c r="I106" s="112">
        <v>2E-3</v>
      </c>
    </row>
    <row r="107" spans="1:9" ht="15.75">
      <c r="A107" s="112">
        <v>12</v>
      </c>
      <c r="B107" s="112">
        <v>170</v>
      </c>
      <c r="C107" s="112" t="s">
        <v>64</v>
      </c>
      <c r="D107" s="112">
        <v>4</v>
      </c>
      <c r="E107" s="112">
        <v>392.00799999999998</v>
      </c>
      <c r="F107" s="112">
        <v>203.98500000000001</v>
      </c>
      <c r="G107" s="112">
        <v>205.95099999999999</v>
      </c>
      <c r="H107" s="112">
        <v>9.9570000000000007</v>
      </c>
      <c r="I107" s="112">
        <v>8.0000000000000002E-3</v>
      </c>
    </row>
    <row r="108" spans="1:9" ht="15.75">
      <c r="A108" s="112" t="s">
        <v>102</v>
      </c>
    </row>
    <row r="109" spans="1:9" ht="15.75">
      <c r="A109" s="112">
        <v>15</v>
      </c>
      <c r="B109" s="112">
        <v>176</v>
      </c>
      <c r="C109" s="112" t="s">
        <v>64</v>
      </c>
      <c r="D109" s="112">
        <v>4</v>
      </c>
      <c r="E109" s="112">
        <v>392.00799999999998</v>
      </c>
      <c r="F109" s="112">
        <v>207.37899999999999</v>
      </c>
      <c r="G109" s="112">
        <v>174.87299999999999</v>
      </c>
      <c r="H109" s="112">
        <v>10.832000000000001</v>
      </c>
      <c r="I109" s="112">
        <v>0.03</v>
      </c>
    </row>
    <row r="110" spans="1:9" ht="15.75">
      <c r="A110" s="112">
        <v>15</v>
      </c>
      <c r="B110" s="112">
        <v>179</v>
      </c>
      <c r="C110" s="112" t="s">
        <v>69</v>
      </c>
      <c r="D110" s="112" t="s">
        <v>90</v>
      </c>
      <c r="E110" s="112">
        <v>207.5</v>
      </c>
      <c r="F110" s="112">
        <v>0.5</v>
      </c>
      <c r="G110" s="112">
        <v>207.37899999999999</v>
      </c>
      <c r="H110" s="112">
        <v>0.35</v>
      </c>
    </row>
    <row r="111" spans="1:9" ht="15.75">
      <c r="C111" s="112" t="s">
        <v>71</v>
      </c>
      <c r="D111" s="112" t="s">
        <v>70</v>
      </c>
      <c r="E111" s="112">
        <v>175</v>
      </c>
      <c r="G111" s="112">
        <v>174.87299999999999</v>
      </c>
      <c r="I111" s="112" t="s">
        <v>106</v>
      </c>
    </row>
    <row r="112" spans="1:9" ht="15.75">
      <c r="A112" s="112" t="s">
        <v>223</v>
      </c>
    </row>
    <row r="113" spans="1:9" ht="15.75">
      <c r="A113" s="112">
        <v>14</v>
      </c>
      <c r="B113" s="112">
        <v>181</v>
      </c>
      <c r="C113" s="112" t="s">
        <v>64</v>
      </c>
      <c r="D113" s="112">
        <v>4</v>
      </c>
      <c r="E113" s="112">
        <v>392.00799999999998</v>
      </c>
      <c r="F113" s="112">
        <v>97.811000000000007</v>
      </c>
      <c r="G113" s="112">
        <v>6.0490000000000004</v>
      </c>
      <c r="H113" s="112">
        <v>10.862</v>
      </c>
      <c r="I113" s="112">
        <v>4.9000000000000002E-2</v>
      </c>
    </row>
    <row r="114" spans="1:9" ht="15.75">
      <c r="A114" s="112">
        <v>14</v>
      </c>
      <c r="B114" s="112">
        <v>184</v>
      </c>
      <c r="C114" s="112" t="s">
        <v>69</v>
      </c>
      <c r="D114" s="112" t="s">
        <v>90</v>
      </c>
      <c r="E114" s="112">
        <v>98</v>
      </c>
      <c r="F114" s="112">
        <v>0.5</v>
      </c>
      <c r="G114" s="112">
        <v>97.811000000000007</v>
      </c>
      <c r="H114" s="112">
        <v>0.39</v>
      </c>
    </row>
    <row r="115" spans="1:9" ht="15.75">
      <c r="C115" s="112" t="s">
        <v>71</v>
      </c>
      <c r="D115" s="112" t="s">
        <v>70</v>
      </c>
      <c r="E115" s="112">
        <v>6</v>
      </c>
      <c r="G115" s="112">
        <v>6.0490000000000004</v>
      </c>
      <c r="I115" s="112" t="s">
        <v>106</v>
      </c>
    </row>
    <row r="116" spans="1:9" ht="15.75">
      <c r="A116" s="112" t="s">
        <v>104</v>
      </c>
    </row>
    <row r="117" spans="1:9" ht="15.75">
      <c r="A117" s="112">
        <v>13</v>
      </c>
      <c r="B117" s="112">
        <v>186</v>
      </c>
      <c r="C117" s="112" t="s">
        <v>64</v>
      </c>
      <c r="D117" s="112">
        <v>4</v>
      </c>
      <c r="E117" s="112">
        <v>392.00799999999998</v>
      </c>
      <c r="F117" s="112">
        <v>-21.21</v>
      </c>
      <c r="G117" s="112">
        <v>5.9829999999999997</v>
      </c>
      <c r="H117" s="112">
        <v>10.851000000000001</v>
      </c>
      <c r="I117" s="112">
        <v>0.03</v>
      </c>
    </row>
    <row r="118" spans="1:9" ht="15.75">
      <c r="A118" s="112">
        <v>13</v>
      </c>
      <c r="B118" s="112">
        <v>189</v>
      </c>
      <c r="C118" s="112" t="s">
        <v>69</v>
      </c>
      <c r="D118" s="112" t="s">
        <v>90</v>
      </c>
      <c r="E118" s="112">
        <v>21</v>
      </c>
      <c r="F118" s="112">
        <v>0.5</v>
      </c>
      <c r="G118" s="112">
        <v>21.21</v>
      </c>
      <c r="H118" s="112">
        <v>0.42099999999999999</v>
      </c>
    </row>
    <row r="119" spans="1:9" ht="15.75">
      <c r="C119" s="112" t="s">
        <v>71</v>
      </c>
      <c r="D119" s="112" t="s">
        <v>70</v>
      </c>
      <c r="E119" s="112">
        <v>6</v>
      </c>
      <c r="G119" s="112">
        <v>5.9829999999999997</v>
      </c>
      <c r="I119" s="112" t="s">
        <v>106</v>
      </c>
    </row>
    <row r="120" spans="1:9" ht="15.75">
      <c r="A120" s="112" t="s">
        <v>105</v>
      </c>
    </row>
    <row r="121" spans="1:9" ht="15.75">
      <c r="A121" s="112">
        <v>16</v>
      </c>
      <c r="B121" s="112">
        <v>191</v>
      </c>
      <c r="C121" s="112" t="s">
        <v>64</v>
      </c>
      <c r="D121" s="112">
        <v>4</v>
      </c>
      <c r="E121" s="112">
        <v>392.00799999999998</v>
      </c>
      <c r="F121" s="112">
        <v>-128.268</v>
      </c>
      <c r="G121" s="112">
        <v>205.95699999999999</v>
      </c>
      <c r="H121" s="112">
        <v>10.861000000000001</v>
      </c>
      <c r="I121" s="112">
        <v>1.9E-2</v>
      </c>
    </row>
    <row r="122" spans="1:9" ht="15.75">
      <c r="A122" s="112">
        <v>16</v>
      </c>
      <c r="B122" s="112">
        <v>194</v>
      </c>
      <c r="C122" s="112" t="s">
        <v>69</v>
      </c>
      <c r="D122" s="112" t="s">
        <v>90</v>
      </c>
      <c r="E122" s="112">
        <v>128</v>
      </c>
      <c r="F122" s="112">
        <v>0.5</v>
      </c>
      <c r="G122" s="112">
        <v>128.226</v>
      </c>
      <c r="H122" s="112">
        <v>0.45300000000000001</v>
      </c>
      <c r="I122" s="112">
        <v>4.3999999999999997E-2</v>
      </c>
    </row>
    <row r="123" spans="1:9" ht="15.75">
      <c r="C123" s="112" t="s">
        <v>71</v>
      </c>
      <c r="D123" s="112" t="s">
        <v>70</v>
      </c>
      <c r="E123" s="112">
        <v>206</v>
      </c>
      <c r="G123" s="112">
        <v>205.98400000000001</v>
      </c>
      <c r="I123" s="112" t="s">
        <v>91</v>
      </c>
    </row>
    <row r="124" spans="1:9" ht="15.75">
      <c r="A124" s="112">
        <v>11</v>
      </c>
      <c r="B124" s="112">
        <v>203</v>
      </c>
      <c r="C124" s="112" t="s">
        <v>64</v>
      </c>
      <c r="D124" s="112">
        <v>4</v>
      </c>
      <c r="E124" s="112">
        <v>-41.978000000000002</v>
      </c>
      <c r="F124" s="112">
        <v>-119.99</v>
      </c>
      <c r="G124" s="112">
        <v>-58.039000000000001</v>
      </c>
      <c r="H124" s="112">
        <v>64.016000000000005</v>
      </c>
      <c r="I124" s="112">
        <v>1E-3</v>
      </c>
    </row>
    <row r="125" spans="1:9" ht="15.75">
      <c r="A125" s="112">
        <v>12</v>
      </c>
      <c r="B125" s="112">
        <v>210</v>
      </c>
      <c r="C125" s="112" t="s">
        <v>64</v>
      </c>
      <c r="D125" s="112">
        <v>4</v>
      </c>
      <c r="E125" s="112">
        <v>370.00900000000001</v>
      </c>
      <c r="F125" s="112">
        <v>-120.02200000000001</v>
      </c>
      <c r="G125" s="112">
        <v>-57.997999999999998</v>
      </c>
      <c r="H125" s="112">
        <v>64.022999999999996</v>
      </c>
      <c r="I125" s="112">
        <v>3.0000000000000001E-3</v>
      </c>
    </row>
    <row r="126" spans="1:9" ht="15.75">
      <c r="A126" s="112">
        <v>1</v>
      </c>
      <c r="B126" s="112">
        <v>217</v>
      </c>
      <c r="C126" s="112" t="s">
        <v>119</v>
      </c>
      <c r="D126" s="112">
        <v>2</v>
      </c>
      <c r="E126" s="112">
        <v>-4.0000000000000001E-3</v>
      </c>
      <c r="F126" s="112">
        <v>-119.99299999999999</v>
      </c>
      <c r="G126" s="112">
        <v>-58.034999999999997</v>
      </c>
      <c r="H126" s="112">
        <v>133.291</v>
      </c>
    </row>
    <row r="127" spans="1:9" ht="15.75">
      <c r="E127" s="112">
        <v>179.99299999999999</v>
      </c>
      <c r="F127" s="112">
        <v>89.995999999999995</v>
      </c>
      <c r="G127" s="112">
        <v>90.006</v>
      </c>
    </row>
    <row r="128" spans="1:9" ht="15.75">
      <c r="A128" s="112">
        <v>9</v>
      </c>
      <c r="B128" s="112">
        <v>221</v>
      </c>
      <c r="C128" s="112" t="s">
        <v>125</v>
      </c>
      <c r="D128" s="112">
        <v>1</v>
      </c>
      <c r="E128" s="112">
        <v>-151.905</v>
      </c>
      <c r="F128" s="112">
        <v>-103.452</v>
      </c>
      <c r="G128" s="112">
        <v>58.012999999999998</v>
      </c>
      <c r="I128" s="112">
        <v>0</v>
      </c>
    </row>
    <row r="129" spans="1:9" ht="15.75">
      <c r="A129" s="112">
        <v>10</v>
      </c>
      <c r="B129" s="112">
        <v>228</v>
      </c>
      <c r="C129" s="112" t="s">
        <v>125</v>
      </c>
      <c r="D129" s="112">
        <v>1</v>
      </c>
      <c r="E129" s="112">
        <v>48.055</v>
      </c>
      <c r="F129" s="112">
        <v>110.762</v>
      </c>
      <c r="G129" s="112">
        <v>-41.823999999999998</v>
      </c>
      <c r="I129" s="112">
        <v>0</v>
      </c>
    </row>
    <row r="130" spans="1:9" ht="15.75">
      <c r="A130" s="112">
        <v>11</v>
      </c>
      <c r="B130" s="112">
        <v>231</v>
      </c>
      <c r="C130" s="112" t="s">
        <v>125</v>
      </c>
      <c r="D130" s="112">
        <v>1</v>
      </c>
      <c r="E130" s="112">
        <v>48.05</v>
      </c>
      <c r="F130" s="112">
        <v>-128.97</v>
      </c>
      <c r="G130" s="112">
        <v>-41.963999999999999</v>
      </c>
      <c r="I130" s="112">
        <v>0</v>
      </c>
    </row>
    <row r="131" spans="1:9" ht="15.75">
      <c r="A131" s="112">
        <v>2</v>
      </c>
      <c r="B131" s="112">
        <v>234</v>
      </c>
      <c r="C131" s="112" t="s">
        <v>119</v>
      </c>
      <c r="D131" s="112">
        <v>2</v>
      </c>
      <c r="E131" s="112">
        <v>48.052999999999997</v>
      </c>
      <c r="F131" s="112">
        <v>2.3E-2</v>
      </c>
      <c r="G131" s="112">
        <v>-41.889000000000003</v>
      </c>
      <c r="H131" s="112">
        <v>63.747</v>
      </c>
    </row>
    <row r="132" spans="1:9" ht="15.75">
      <c r="E132" s="112" t="s">
        <v>228</v>
      </c>
      <c r="F132" s="112" t="s">
        <v>229</v>
      </c>
      <c r="G132" s="112" t="s">
        <v>230</v>
      </c>
    </row>
    <row r="133" spans="1:9" ht="15.75">
      <c r="A133" s="112" t="s">
        <v>224</v>
      </c>
    </row>
    <row r="134" spans="1:9" ht="15.75">
      <c r="A134" s="112">
        <v>3</v>
      </c>
      <c r="B134" s="112">
        <v>243</v>
      </c>
      <c r="C134" s="112" t="s">
        <v>64</v>
      </c>
      <c r="D134" s="112">
        <v>4</v>
      </c>
      <c r="E134" s="112">
        <v>-5.98</v>
      </c>
      <c r="F134" s="112">
        <v>-88.566999999999993</v>
      </c>
      <c r="G134" s="112">
        <v>64.897999999999996</v>
      </c>
      <c r="H134" s="112">
        <v>38.036000000000001</v>
      </c>
      <c r="I134" s="112">
        <v>1E-3</v>
      </c>
    </row>
    <row r="135" spans="1:9" ht="15.75">
      <c r="A135" s="112">
        <v>3</v>
      </c>
      <c r="B135" s="112">
        <v>249</v>
      </c>
      <c r="C135" s="112" t="s">
        <v>69</v>
      </c>
      <c r="D135" s="112" t="s">
        <v>90</v>
      </c>
      <c r="E135" s="112">
        <v>88.56</v>
      </c>
      <c r="F135" s="112">
        <v>0.1</v>
      </c>
      <c r="G135" s="112">
        <v>88.566999999999993</v>
      </c>
      <c r="H135" s="112">
        <v>2.7E-2</v>
      </c>
    </row>
    <row r="136" spans="1:9" ht="15.75">
      <c r="C136" s="112" t="s">
        <v>71</v>
      </c>
      <c r="D136" s="112" t="s">
        <v>70</v>
      </c>
      <c r="E136" s="112">
        <v>64.91</v>
      </c>
      <c r="G136" s="112">
        <v>64.897999999999996</v>
      </c>
      <c r="I136" s="112" t="s">
        <v>73</v>
      </c>
    </row>
    <row r="137" spans="1:9" ht="15.75">
      <c r="A137" s="112" t="s">
        <v>120</v>
      </c>
    </row>
    <row r="138" spans="1:9" ht="15.75">
      <c r="A138" s="112">
        <v>4</v>
      </c>
      <c r="B138" s="112">
        <v>257</v>
      </c>
      <c r="C138" s="112" t="s">
        <v>64</v>
      </c>
      <c r="D138" s="112">
        <v>4</v>
      </c>
      <c r="E138" s="112">
        <v>-216.494</v>
      </c>
      <c r="F138" s="112">
        <v>-88.59</v>
      </c>
      <c r="G138" s="112">
        <v>64.894000000000005</v>
      </c>
      <c r="H138" s="112">
        <v>37.537999999999997</v>
      </c>
      <c r="I138" s="112">
        <v>2E-3</v>
      </c>
    </row>
    <row r="139" spans="1:9" ht="15.75">
      <c r="A139" s="112">
        <v>4</v>
      </c>
      <c r="B139" s="112">
        <v>263</v>
      </c>
      <c r="C139" s="112" t="s">
        <v>69</v>
      </c>
      <c r="D139" s="112" t="s">
        <v>90</v>
      </c>
      <c r="E139" s="112">
        <v>88.56</v>
      </c>
      <c r="F139" s="112">
        <v>0.1</v>
      </c>
      <c r="G139" s="112">
        <v>88.59</v>
      </c>
      <c r="H139" s="112">
        <v>6.7000000000000004E-2</v>
      </c>
    </row>
    <row r="140" spans="1:9" ht="15.75">
      <c r="C140" s="112" t="s">
        <v>71</v>
      </c>
      <c r="D140" s="112" t="s">
        <v>70</v>
      </c>
      <c r="E140" s="112">
        <v>64.91</v>
      </c>
      <c r="G140" s="112">
        <v>64.894000000000005</v>
      </c>
      <c r="I140" s="112" t="s">
        <v>81</v>
      </c>
    </row>
    <row r="141" spans="1:9" ht="15.75">
      <c r="A141" s="112" t="s">
        <v>121</v>
      </c>
    </row>
    <row r="142" spans="1:9" ht="15.75">
      <c r="A142" s="112">
        <v>5</v>
      </c>
      <c r="B142" s="112">
        <v>271</v>
      </c>
      <c r="C142" s="112" t="s">
        <v>64</v>
      </c>
      <c r="D142" s="112">
        <v>4</v>
      </c>
      <c r="E142" s="112">
        <v>-5.9420000000000002</v>
      </c>
      <c r="F142" s="112">
        <v>86.441999999999993</v>
      </c>
      <c r="G142" s="112">
        <v>79.906999999999996</v>
      </c>
      <c r="H142" s="112">
        <v>38.034999999999997</v>
      </c>
      <c r="I142" s="112">
        <v>2E-3</v>
      </c>
    </row>
    <row r="143" spans="1:9" ht="15.75">
      <c r="A143" s="112">
        <v>5</v>
      </c>
      <c r="B143" s="112">
        <v>277</v>
      </c>
      <c r="C143" s="112" t="s">
        <v>69</v>
      </c>
      <c r="D143" s="112" t="s">
        <v>90</v>
      </c>
      <c r="E143" s="112">
        <v>86.44</v>
      </c>
      <c r="F143" s="112">
        <v>0.1</v>
      </c>
      <c r="G143" s="112">
        <v>86.441999999999993</v>
      </c>
      <c r="H143" s="112">
        <v>8.0000000000000002E-3</v>
      </c>
    </row>
    <row r="144" spans="1:9" ht="15.75">
      <c r="C144" s="112" t="s">
        <v>71</v>
      </c>
      <c r="D144" s="112" t="s">
        <v>70</v>
      </c>
      <c r="E144" s="112">
        <v>79.91</v>
      </c>
      <c r="G144" s="112">
        <v>79.906999999999996</v>
      </c>
      <c r="I144" s="112" t="s">
        <v>231</v>
      </c>
    </row>
    <row r="145" spans="1:9" ht="15.75">
      <c r="A145" s="112" t="s">
        <v>122</v>
      </c>
    </row>
    <row r="146" spans="1:9" ht="15.75">
      <c r="A146" s="112">
        <v>6</v>
      </c>
      <c r="B146" s="112">
        <v>290</v>
      </c>
      <c r="C146" s="112" t="s">
        <v>64</v>
      </c>
      <c r="D146" s="112">
        <v>4</v>
      </c>
      <c r="E146" s="112">
        <v>-223.54900000000001</v>
      </c>
      <c r="F146" s="112">
        <v>86.426000000000002</v>
      </c>
      <c r="G146" s="112">
        <v>79.906999999999996</v>
      </c>
      <c r="H146" s="112">
        <v>37.567</v>
      </c>
      <c r="I146" s="112">
        <v>2E-3</v>
      </c>
    </row>
    <row r="147" spans="1:9" ht="15.75">
      <c r="A147" s="112">
        <v>6</v>
      </c>
      <c r="B147" s="112">
        <v>296</v>
      </c>
      <c r="C147" s="112" t="s">
        <v>69</v>
      </c>
      <c r="D147" s="112" t="s">
        <v>90</v>
      </c>
      <c r="E147" s="112">
        <v>86.44</v>
      </c>
      <c r="F147" s="112">
        <v>0.1</v>
      </c>
      <c r="G147" s="112">
        <v>86.426000000000002</v>
      </c>
      <c r="H147" s="112">
        <v>2.9000000000000001E-2</v>
      </c>
    </row>
    <row r="148" spans="1:9" ht="15.75">
      <c r="C148" s="112" t="s">
        <v>71</v>
      </c>
      <c r="D148" s="112" t="s">
        <v>70</v>
      </c>
      <c r="E148" s="112">
        <v>79.91</v>
      </c>
      <c r="G148" s="112">
        <v>79.906999999999996</v>
      </c>
      <c r="I148" s="112" t="s">
        <v>73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RESUME KAMIGO 1TR</vt:lpstr>
      <vt:lpstr>EXEL 1TR1</vt:lpstr>
      <vt:lpstr>EXEL 1TR2</vt:lpstr>
      <vt:lpstr>RESUME KAMIGO 2TR</vt:lpstr>
      <vt:lpstr>EXEL 2TR1</vt:lpstr>
      <vt:lpstr>EXEL 2TR2</vt:lpstr>
      <vt:lpstr>'RESUME KAMIGO 1TR'!Print_Area</vt:lpstr>
      <vt:lpstr>'RESUME KAMIGO 2TR'!Print_Area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Naufal Anas</dc:creator>
  <cp:lastModifiedBy>Muhammad Verry Setyo</cp:lastModifiedBy>
  <cp:lastPrinted>2024-06-21T16:57:28Z</cp:lastPrinted>
  <dcterms:created xsi:type="dcterms:W3CDTF">2023-07-08T07:33:12Z</dcterms:created>
  <dcterms:modified xsi:type="dcterms:W3CDTF">2024-06-28T03:15:32Z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24d00ae-06f5-4e01-93f0-cfb2f6e4b353_Enabled">
    <vt:lpwstr>true</vt:lpwstr>
  </property>
  <property fmtid="{D5CDD505-2E9C-101B-9397-08002B2CF9AE}" pid="3" name="MSIP_Label_424d00ae-06f5-4e01-93f0-cfb2f6e4b353_SetDate">
    <vt:lpwstr>2023-07-08T07:33:17Z</vt:lpwstr>
  </property>
  <property fmtid="{D5CDD505-2E9C-101B-9397-08002B2CF9AE}" pid="4" name="MSIP_Label_424d00ae-06f5-4e01-93f0-cfb2f6e4b353_Method">
    <vt:lpwstr>Standard</vt:lpwstr>
  </property>
  <property fmtid="{D5CDD505-2E9C-101B-9397-08002B2CF9AE}" pid="5" name="MSIP_Label_424d00ae-06f5-4e01-93f0-cfb2f6e4b353_Name">
    <vt:lpwstr>Public</vt:lpwstr>
  </property>
  <property fmtid="{D5CDD505-2E9C-101B-9397-08002B2CF9AE}" pid="6" name="MSIP_Label_424d00ae-06f5-4e01-93f0-cfb2f6e4b353_SiteId">
    <vt:lpwstr>47c7b16b-d482-4147-b21a-04936dd89875</vt:lpwstr>
  </property>
  <property fmtid="{D5CDD505-2E9C-101B-9397-08002B2CF9AE}" pid="7" name="MSIP_Label_424d00ae-06f5-4e01-93f0-cfb2f6e4b353_ActionId">
    <vt:lpwstr>e9227354-44da-4624-9f91-5b5e5fcf643b</vt:lpwstr>
  </property>
  <property fmtid="{D5CDD505-2E9C-101B-9397-08002B2CF9AE}" pid="8" name="MSIP_Label_424d00ae-06f5-4e01-93f0-cfb2f6e4b353_ContentBits">
    <vt:lpwstr>0</vt:lpwstr>
  </property>
</Properties>
</file>