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ouddiensten\Stack\Documenten\01 Eindhoven\01 TU Eindhoven\Master\Afstuderen\Code\"/>
    </mc:Choice>
  </mc:AlternateContent>
  <xr:revisionPtr revIDLastSave="0" documentId="13_ncr:1_{9D7E156F-5A72-4483-BEF5-253070890324}" xr6:coauthVersionLast="47" xr6:coauthVersionMax="47" xr10:uidLastSave="{00000000-0000-0000-0000-000000000000}"/>
  <bookViews>
    <workbookView xWindow="-120" yWindow="-120" windowWidth="29040" windowHeight="17640" xr2:uid="{467F7A0A-60A9-453F-A0E0-556BFBB296AA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" i="3" l="1"/>
  <c r="U4" i="3"/>
  <c r="W5" i="3"/>
  <c r="W6" i="3"/>
  <c r="W7" i="3"/>
  <c r="V5" i="3"/>
  <c r="V6" i="3"/>
  <c r="V7" i="3"/>
  <c r="W4" i="3"/>
  <c r="V4" i="3"/>
  <c r="U6" i="3"/>
  <c r="U7" i="3"/>
  <c r="T5" i="3"/>
  <c r="T6" i="3"/>
  <c r="T7" i="3"/>
  <c r="S5" i="3"/>
  <c r="S6" i="3"/>
  <c r="S7" i="3"/>
  <c r="S4" i="3"/>
  <c r="T4" i="3"/>
  <c r="R5" i="3"/>
  <c r="R6" i="3"/>
  <c r="R7" i="3"/>
  <c r="R4" i="3"/>
  <c r="N16" i="3"/>
  <c r="M16" i="3"/>
  <c r="L16" i="3"/>
  <c r="K16" i="3"/>
  <c r="J16" i="3"/>
  <c r="I16" i="3"/>
  <c r="N15" i="3"/>
  <c r="M15" i="3"/>
  <c r="L15" i="3"/>
  <c r="K15" i="3"/>
  <c r="J15" i="3"/>
  <c r="I15" i="3"/>
  <c r="N14" i="3"/>
  <c r="M14" i="3"/>
  <c r="L14" i="3"/>
  <c r="K14" i="3"/>
  <c r="J14" i="3"/>
  <c r="I14" i="3"/>
  <c r="N13" i="3"/>
  <c r="M13" i="3"/>
  <c r="L13" i="3"/>
  <c r="K13" i="3"/>
  <c r="J13" i="3"/>
  <c r="I13" i="3"/>
  <c r="H14" i="3"/>
  <c r="H15" i="3"/>
  <c r="H16" i="3"/>
  <c r="H13" i="3"/>
  <c r="G14" i="3"/>
  <c r="G15" i="3"/>
  <c r="G16" i="3"/>
  <c r="G13" i="3"/>
  <c r="F14" i="3"/>
  <c r="F15" i="3"/>
  <c r="F16" i="3"/>
  <c r="F13" i="3"/>
  <c r="E14" i="3"/>
  <c r="E15" i="3"/>
  <c r="E16" i="3"/>
  <c r="E13" i="3"/>
  <c r="D14" i="3"/>
  <c r="D15" i="3"/>
  <c r="D16" i="3"/>
  <c r="D13" i="3"/>
  <c r="C14" i="3"/>
  <c r="C15" i="3"/>
  <c r="C16" i="3"/>
  <c r="C13" i="3"/>
  <c r="O7" i="2"/>
  <c r="N4" i="2"/>
  <c r="M3" i="2"/>
  <c r="J12" i="2"/>
  <c r="J13" i="2"/>
  <c r="J14" i="2"/>
  <c r="J15" i="2"/>
  <c r="I12" i="2"/>
  <c r="O4" i="2" s="1"/>
  <c r="I13" i="2"/>
  <c r="O5" i="2" s="1"/>
  <c r="I14" i="2"/>
  <c r="O6" i="2" s="1"/>
  <c r="I15" i="2"/>
  <c r="H12" i="2"/>
  <c r="H13" i="2"/>
  <c r="H14" i="2"/>
  <c r="H15" i="2"/>
  <c r="G12" i="2"/>
  <c r="G13" i="2"/>
  <c r="N5" i="2" s="1"/>
  <c r="G14" i="2"/>
  <c r="N6" i="2" s="1"/>
  <c r="G15" i="2"/>
  <c r="N7" i="2" s="1"/>
  <c r="F12" i="2"/>
  <c r="F13" i="2"/>
  <c r="F14" i="2"/>
  <c r="F15" i="2"/>
  <c r="I11" i="2"/>
  <c r="O3" i="2" s="1"/>
  <c r="J11" i="2"/>
  <c r="H11" i="2"/>
  <c r="G11" i="2"/>
  <c r="N3" i="2" s="1"/>
  <c r="F11" i="2"/>
  <c r="E12" i="2"/>
  <c r="M4" i="2" s="1"/>
  <c r="E13" i="2"/>
  <c r="M5" i="2" s="1"/>
  <c r="E14" i="2"/>
  <c r="M6" i="2" s="1"/>
  <c r="E15" i="2"/>
  <c r="M7" i="2" s="1"/>
  <c r="E11" i="2"/>
</calcChain>
</file>

<file path=xl/sharedStrings.xml><?xml version="1.0" encoding="utf-8"?>
<sst xmlns="http://schemas.openxmlformats.org/spreadsheetml/2006/main" count="124" uniqueCount="39">
  <si>
    <t>Experiment 1</t>
  </si>
  <si>
    <t>Pixel</t>
  </si>
  <si>
    <t>Edge</t>
  </si>
  <si>
    <t>Perceptual</t>
  </si>
  <si>
    <t>Adversarial</t>
  </si>
  <si>
    <t>SSIM</t>
  </si>
  <si>
    <t>PSNR</t>
  </si>
  <si>
    <t>NRMSE</t>
  </si>
  <si>
    <t>Train</t>
  </si>
  <si>
    <t>Val</t>
  </si>
  <si>
    <t>Test</t>
  </si>
  <si>
    <t>Data</t>
  </si>
  <si>
    <t>Sim</t>
  </si>
  <si>
    <t>Experiment 2</t>
  </si>
  <si>
    <t>HCP</t>
  </si>
  <si>
    <t>OASIS</t>
  </si>
  <si>
    <t>MRBrains</t>
  </si>
  <si>
    <t>Loss weighting</t>
  </si>
  <si>
    <t>Training distribution</t>
  </si>
  <si>
    <t>Qualitative evaluation on MRBrains en OASIS</t>
  </si>
  <si>
    <t>Mean</t>
  </si>
  <si>
    <t>Std</t>
  </si>
  <si>
    <t>Test influence of loss function. Train, val, test on sim data only</t>
  </si>
  <si>
    <t>Test influence of training data distribution, train on sim and hcp, val and test on all datasets</t>
  </si>
  <si>
    <t>LR</t>
  </si>
  <si>
    <t>Loss configuration</t>
  </si>
  <si>
    <t>Baseline</t>
  </si>
  <si>
    <t>Baseline + adversarial</t>
  </si>
  <si>
    <t>Baseline + perceptual</t>
  </si>
  <si>
    <t>Baseline + both</t>
  </si>
  <si>
    <t>SSIM ↑</t>
  </si>
  <si>
    <t>PSNR ↑</t>
  </si>
  <si>
    <t>NRMSE ↓</t>
  </si>
  <si>
    <t>Rounded</t>
  </si>
  <si>
    <t>Formatted</t>
  </si>
  <si>
    <t>Model</t>
  </si>
  <si>
    <t>Only HCP</t>
  </si>
  <si>
    <t>Only Sim</t>
  </si>
  <si>
    <t>HCP and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</si>
</sst>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3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0" xfId="0" applyFill="1" applyBorder="1"/>
    <xf numFmtId="164" fontId="0" fillId="0" borderId="0" xfId="0" applyNumberFormat="1" applyFill="1" applyBorder="1"/>
    <xf numFmtId="164" fontId="0" fillId="0" borderId="7" xfId="0" applyNumberFormat="1" applyBorder="1"/>
    <xf numFmtId="164" fontId="1" fillId="0" borderId="0" xfId="0" applyNumberFormat="1" applyFont="1" applyFill="1" applyBorder="1"/>
    <xf numFmtId="0" fontId="1" fillId="0" borderId="0" xfId="0" applyFont="1" applyFill="1" applyBorder="1"/>
    <xf numFmtId="164" fontId="0" fillId="0" borderId="0" xfId="0" applyNumberFormat="1" applyFont="1" applyFill="1" applyBorder="1"/>
    <xf numFmtId="0" fontId="0" fillId="0" borderId="5" xfId="0" applyFont="1" applyBorder="1"/>
    <xf numFmtId="164" fontId="0" fillId="0" borderId="0" xfId="0" applyNumberFormat="1" applyBorder="1"/>
    <xf numFmtId="164" fontId="0" fillId="0" borderId="7" xfId="0" applyNumberFormat="1" applyFont="1" applyBorder="1"/>
    <xf numFmtId="0" fontId="0" fillId="0" borderId="8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2" xfId="0" applyBorder="1"/>
    <xf numFmtId="0" fontId="0" fillId="0" borderId="0" xfId="0" applyFill="1" applyBorder="1" applyAlignment="1"/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0" xfId="0" applyFont="1"/>
    <xf numFmtId="2" fontId="0" fillId="0" borderId="0" xfId="0" applyNumberFormat="1" applyBorder="1"/>
    <xf numFmtId="2" fontId="1" fillId="0" borderId="0" xfId="0" applyNumberFormat="1" applyFont="1" applyFill="1" applyBorder="1"/>
    <xf numFmtId="2" fontId="0" fillId="0" borderId="0" xfId="0" applyNumberFormat="1" applyFill="1" applyBorder="1"/>
    <xf numFmtId="2" fontId="0" fillId="0" borderId="7" xfId="0" applyNumberFormat="1" applyBorder="1"/>
    <xf numFmtId="165" fontId="0" fillId="0" borderId="5" xfId="0" applyNumberFormat="1" applyBorder="1"/>
    <xf numFmtId="165" fontId="0" fillId="0" borderId="5" xfId="0" applyNumberFormat="1" applyFont="1" applyBorder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4E715-0E69-48D7-923A-0C5886B5EFC8}">
  <dimension ref="A1:P32"/>
  <sheetViews>
    <sheetView tabSelected="1" zoomScale="120" zoomScaleNormal="120" workbookViewId="0">
      <selection activeCell="J17" sqref="J17"/>
    </sheetView>
  </sheetViews>
  <sheetFormatPr defaultRowHeight="15" x14ac:dyDescent="0.25"/>
  <cols>
    <col min="2" max="2" width="10.85546875" customWidth="1"/>
    <col min="3" max="3" width="10.5703125" bestFit="1" customWidth="1"/>
    <col min="4" max="4" width="11" bestFit="1" customWidth="1"/>
  </cols>
  <sheetData>
    <row r="1" spans="1:10" ht="18.75" x14ac:dyDescent="0.3">
      <c r="A1" s="2" t="s">
        <v>0</v>
      </c>
      <c r="C1" t="s">
        <v>22</v>
      </c>
    </row>
    <row r="2" spans="1:10" x14ac:dyDescent="0.25">
      <c r="A2" s="1" t="s">
        <v>11</v>
      </c>
      <c r="B2" t="s">
        <v>12</v>
      </c>
    </row>
    <row r="3" spans="1:10" x14ac:dyDescent="0.25">
      <c r="A3" t="s">
        <v>8</v>
      </c>
      <c r="B3">
        <v>30</v>
      </c>
    </row>
    <row r="4" spans="1:10" x14ac:dyDescent="0.25">
      <c r="A4" t="s">
        <v>9</v>
      </c>
      <c r="B4">
        <v>10</v>
      </c>
    </row>
    <row r="5" spans="1:10" ht="15.75" thickBot="1" x14ac:dyDescent="0.3">
      <c r="A5" t="s">
        <v>10</v>
      </c>
      <c r="B5">
        <v>10</v>
      </c>
    </row>
    <row r="6" spans="1:10" x14ac:dyDescent="0.25">
      <c r="A6" s="3"/>
      <c r="B6" s="4"/>
      <c r="C6" s="4"/>
      <c r="D6" s="14"/>
      <c r="E6" s="40" t="s">
        <v>12</v>
      </c>
      <c r="F6" s="40"/>
      <c r="G6" s="40"/>
      <c r="H6" s="40"/>
      <c r="I6" s="40"/>
      <c r="J6" s="41"/>
    </row>
    <row r="7" spans="1:10" x14ac:dyDescent="0.25">
      <c r="A7" s="37" t="s">
        <v>17</v>
      </c>
      <c r="B7" s="38"/>
      <c r="C7" s="38"/>
      <c r="D7" s="39"/>
      <c r="E7" s="5" t="s">
        <v>5</v>
      </c>
      <c r="F7" s="5"/>
      <c r="G7" s="5" t="s">
        <v>6</v>
      </c>
      <c r="H7" s="5"/>
      <c r="I7" s="5" t="s">
        <v>7</v>
      </c>
      <c r="J7" s="6"/>
    </row>
    <row r="8" spans="1:10" x14ac:dyDescent="0.25">
      <c r="A8" s="11" t="s">
        <v>1</v>
      </c>
      <c r="B8" s="12" t="s">
        <v>2</v>
      </c>
      <c r="C8" s="12" t="s">
        <v>3</v>
      </c>
      <c r="D8" s="15" t="s">
        <v>4</v>
      </c>
      <c r="E8" s="12" t="s">
        <v>20</v>
      </c>
      <c r="F8" s="12" t="s">
        <v>21</v>
      </c>
      <c r="G8" s="12" t="s">
        <v>20</v>
      </c>
      <c r="H8" s="12" t="s">
        <v>21</v>
      </c>
      <c r="I8" s="12" t="s">
        <v>20</v>
      </c>
      <c r="J8" s="13" t="s">
        <v>21</v>
      </c>
    </row>
    <row r="9" spans="1:10" x14ac:dyDescent="0.25">
      <c r="A9" s="44" t="s">
        <v>24</v>
      </c>
      <c r="B9" s="35"/>
      <c r="C9" s="35"/>
      <c r="D9" s="36"/>
      <c r="E9" s="28">
        <v>0.93395265613830702</v>
      </c>
      <c r="F9" s="28">
        <v>2.9420538124850502E-3</v>
      </c>
      <c r="G9" s="5">
        <v>33.712212390716502</v>
      </c>
      <c r="H9" s="21">
        <v>0.281798821292427</v>
      </c>
      <c r="I9" s="21">
        <v>5.5667151160603397E-2</v>
      </c>
      <c r="J9" s="6">
        <v>9.5328345946582105E-4</v>
      </c>
    </row>
    <row r="10" spans="1:10" x14ac:dyDescent="0.25">
      <c r="A10" s="7">
        <v>0.7</v>
      </c>
      <c r="B10" s="5">
        <v>0.3</v>
      </c>
      <c r="C10" s="5">
        <v>0</v>
      </c>
      <c r="D10" s="16">
        <v>0</v>
      </c>
      <c r="E10" s="24">
        <v>0.96193014094930696</v>
      </c>
      <c r="F10" s="26">
        <v>2.0378893891147402E-3</v>
      </c>
      <c r="G10" s="25">
        <v>36.141604121887703</v>
      </c>
      <c r="H10" s="26">
        <v>0.61015832883822296</v>
      </c>
      <c r="I10" s="25">
        <v>4.2151142499425497E-2</v>
      </c>
      <c r="J10" s="27">
        <v>2.4414506059491099E-3</v>
      </c>
    </row>
    <row r="11" spans="1:10" x14ac:dyDescent="0.25">
      <c r="A11" s="7">
        <v>0.7</v>
      </c>
      <c r="B11" s="5">
        <v>0.3</v>
      </c>
      <c r="C11" s="5">
        <v>1</v>
      </c>
      <c r="D11" s="16">
        <v>0</v>
      </c>
      <c r="E11" s="22">
        <v>0.95021300498626904</v>
      </c>
      <c r="F11" s="22">
        <v>2.3349034316965298E-3</v>
      </c>
      <c r="G11" s="21">
        <v>35.819949409747103</v>
      </c>
      <c r="H11" s="22">
        <v>0.26333616443114799</v>
      </c>
      <c r="I11" s="21">
        <v>4.3671416102453897E-2</v>
      </c>
      <c r="J11" s="6">
        <v>6.5133560854454197E-4</v>
      </c>
    </row>
    <row r="12" spans="1:10" x14ac:dyDescent="0.25">
      <c r="A12" s="7">
        <v>0.7</v>
      </c>
      <c r="B12" s="5">
        <v>0.3</v>
      </c>
      <c r="C12" s="5">
        <v>0</v>
      </c>
      <c r="D12" s="16">
        <v>0.1</v>
      </c>
      <c r="E12" s="22">
        <v>0.94519342165907705</v>
      </c>
      <c r="F12" s="22">
        <v>2.5310582666105501E-3</v>
      </c>
      <c r="G12" s="21">
        <v>35.096214071912797</v>
      </c>
      <c r="H12" s="22">
        <v>0.25236841518528103</v>
      </c>
      <c r="I12" s="21">
        <v>4.7465468192798801E-2</v>
      </c>
      <c r="J12" s="6">
        <v>6.6123680887165905E-4</v>
      </c>
    </row>
    <row r="13" spans="1:10" ht="15.75" thickBot="1" x14ac:dyDescent="0.3">
      <c r="A13" s="8">
        <v>0.7</v>
      </c>
      <c r="B13" s="9">
        <v>0.3</v>
      </c>
      <c r="C13" s="9">
        <v>1</v>
      </c>
      <c r="D13" s="17">
        <v>0.1</v>
      </c>
      <c r="E13" s="23">
        <v>0.94278755772430201</v>
      </c>
      <c r="F13" s="23">
        <v>2.5972124473301801E-3</v>
      </c>
      <c r="G13" s="9">
        <v>34.840224980059403</v>
      </c>
      <c r="H13" s="29">
        <v>0.23896000256801</v>
      </c>
      <c r="I13" s="9">
        <v>4.8884485129473097E-2</v>
      </c>
      <c r="J13" s="30">
        <v>6.3036153601249401E-4</v>
      </c>
    </row>
    <row r="16" spans="1:10" ht="18.75" x14ac:dyDescent="0.3">
      <c r="A16" s="2" t="s">
        <v>13</v>
      </c>
      <c r="C16" t="s">
        <v>23</v>
      </c>
    </row>
    <row r="17" spans="1:16" x14ac:dyDescent="0.25">
      <c r="A17" s="1" t="s">
        <v>11</v>
      </c>
      <c r="B17" t="s">
        <v>12</v>
      </c>
      <c r="C17" t="s">
        <v>14</v>
      </c>
      <c r="D17" t="s">
        <v>16</v>
      </c>
      <c r="E17" t="s">
        <v>15</v>
      </c>
    </row>
    <row r="18" spans="1:16" x14ac:dyDescent="0.25">
      <c r="A18" t="s">
        <v>8</v>
      </c>
      <c r="B18">
        <v>30</v>
      </c>
      <c r="C18">
        <v>30</v>
      </c>
      <c r="D18">
        <v>0</v>
      </c>
      <c r="E18">
        <v>0</v>
      </c>
    </row>
    <row r="19" spans="1:16" x14ac:dyDescent="0.25">
      <c r="A19" t="s">
        <v>9</v>
      </c>
      <c r="B19">
        <v>10</v>
      </c>
      <c r="C19">
        <v>10</v>
      </c>
      <c r="D19">
        <v>4</v>
      </c>
      <c r="E19">
        <v>5</v>
      </c>
    </row>
    <row r="20" spans="1:16" x14ac:dyDescent="0.25">
      <c r="A20" t="s">
        <v>10</v>
      </c>
      <c r="B20">
        <v>10</v>
      </c>
      <c r="C20">
        <v>10</v>
      </c>
      <c r="D20">
        <v>3</v>
      </c>
      <c r="E20">
        <v>5</v>
      </c>
    </row>
    <row r="22" spans="1:16" ht="15.75" thickBot="1" x14ac:dyDescent="0.3"/>
    <row r="23" spans="1:16" x14ac:dyDescent="0.25">
      <c r="A23" s="3"/>
      <c r="B23" s="14"/>
      <c r="C23" s="42" t="s">
        <v>14</v>
      </c>
      <c r="D23" s="40"/>
      <c r="E23" s="40"/>
      <c r="F23" s="40"/>
      <c r="G23" s="40"/>
      <c r="H23" s="43"/>
      <c r="I23" s="40" t="s">
        <v>12</v>
      </c>
      <c r="J23" s="40"/>
      <c r="K23" s="40"/>
      <c r="L23" s="40"/>
      <c r="M23" s="40"/>
      <c r="N23" s="41"/>
      <c r="P23" t="s">
        <v>19</v>
      </c>
    </row>
    <row r="24" spans="1:16" x14ac:dyDescent="0.25">
      <c r="A24" s="37" t="s">
        <v>18</v>
      </c>
      <c r="B24" s="39"/>
      <c r="C24" s="18" t="s">
        <v>5</v>
      </c>
      <c r="D24" s="5"/>
      <c r="E24" s="5" t="s">
        <v>6</v>
      </c>
      <c r="F24" s="5"/>
      <c r="G24" s="5" t="s">
        <v>7</v>
      </c>
      <c r="H24" s="16"/>
      <c r="I24" s="5" t="s">
        <v>5</v>
      </c>
      <c r="J24" s="5"/>
      <c r="K24" s="5" t="s">
        <v>6</v>
      </c>
      <c r="L24" s="5"/>
      <c r="M24" s="5" t="s">
        <v>7</v>
      </c>
      <c r="N24" s="6"/>
    </row>
    <row r="25" spans="1:16" x14ac:dyDescent="0.25">
      <c r="A25" s="11" t="s">
        <v>14</v>
      </c>
      <c r="B25" s="15" t="s">
        <v>12</v>
      </c>
      <c r="C25" s="20" t="s">
        <v>20</v>
      </c>
      <c r="D25" s="12" t="s">
        <v>21</v>
      </c>
      <c r="E25" s="12" t="s">
        <v>20</v>
      </c>
      <c r="F25" s="12" t="s">
        <v>21</v>
      </c>
      <c r="G25" s="12" t="s">
        <v>20</v>
      </c>
      <c r="H25" s="15" t="s">
        <v>21</v>
      </c>
      <c r="I25" s="12" t="s">
        <v>20</v>
      </c>
      <c r="J25" s="12" t="s">
        <v>21</v>
      </c>
      <c r="K25" s="12" t="s">
        <v>20</v>
      </c>
      <c r="L25" s="12" t="s">
        <v>21</v>
      </c>
      <c r="M25" s="12" t="s">
        <v>20</v>
      </c>
      <c r="N25" s="13" t="s">
        <v>21</v>
      </c>
    </row>
    <row r="26" spans="1:16" x14ac:dyDescent="0.25">
      <c r="A26" s="35" t="s">
        <v>24</v>
      </c>
      <c r="B26" s="36"/>
      <c r="C26">
        <v>0.97865320453161098</v>
      </c>
      <c r="D26">
        <v>1.2190669074549001E-3</v>
      </c>
      <c r="E26">
        <v>38.740329353190198</v>
      </c>
      <c r="F26">
        <v>0.384324596025233</v>
      </c>
      <c r="G26">
        <v>3.1849222640504098E-2</v>
      </c>
      <c r="H26" s="33">
        <v>9.6185954224135102E-4</v>
      </c>
      <c r="I26" s="28">
        <v>0.93395265613830702</v>
      </c>
      <c r="J26" s="5">
        <v>2.9420538124850502E-3</v>
      </c>
      <c r="K26" s="5">
        <v>33.712212390716502</v>
      </c>
      <c r="L26" s="21">
        <v>0.281798821292427</v>
      </c>
      <c r="M26" s="21">
        <v>5.5667151160603397E-2</v>
      </c>
      <c r="N26" s="6">
        <v>9.5328345946582105E-4</v>
      </c>
    </row>
    <row r="27" spans="1:16" x14ac:dyDescent="0.25">
      <c r="A27" s="7">
        <v>30</v>
      </c>
      <c r="B27" s="16">
        <v>0</v>
      </c>
      <c r="C27" s="18">
        <v>0.98613538886933705</v>
      </c>
      <c r="D27" s="5">
        <v>6.4040743645354405E-4</v>
      </c>
      <c r="E27" s="5">
        <v>40.315516721469201</v>
      </c>
      <c r="F27" s="21">
        <v>0.35242389853908002</v>
      </c>
      <c r="G27" s="21">
        <v>2.6564304071543001E-2</v>
      </c>
      <c r="H27" s="16">
        <v>7.1385377445386895E-4</v>
      </c>
      <c r="I27" s="21">
        <v>0.86703876258988999</v>
      </c>
      <c r="J27" s="21">
        <v>5.3695413591825798E-3</v>
      </c>
      <c r="K27" s="21">
        <v>28.647436784116699</v>
      </c>
      <c r="L27" s="21">
        <v>0.42524085490510199</v>
      </c>
      <c r="M27" s="21">
        <v>9.9776298405802905E-2</v>
      </c>
      <c r="N27" s="6">
        <v>3.3899335566959601E-3</v>
      </c>
    </row>
    <row r="28" spans="1:16" x14ac:dyDescent="0.25">
      <c r="A28" s="7">
        <v>0</v>
      </c>
      <c r="B28" s="16">
        <v>30</v>
      </c>
      <c r="C28" s="18">
        <v>0.96741371305133095</v>
      </c>
      <c r="D28" s="21">
        <v>1.5484757318919701E-3</v>
      </c>
      <c r="E28" s="21">
        <v>36.061484141172201</v>
      </c>
      <c r="F28" s="21">
        <v>0.33963541280156401</v>
      </c>
      <c r="G28" s="21">
        <v>4.3349817339358998E-2</v>
      </c>
      <c r="H28" s="16">
        <v>1.1156841890197699E-3</v>
      </c>
      <c r="I28" s="34">
        <v>0.94154102892533498</v>
      </c>
      <c r="J28" s="34">
        <v>2.71142616793054E-3</v>
      </c>
      <c r="K28" s="34">
        <v>34.887607245847803</v>
      </c>
      <c r="L28" s="34">
        <v>0.24094214535863401</v>
      </c>
      <c r="M28" s="34">
        <v>4.8618812731489498E-2</v>
      </c>
      <c r="N28" s="6">
        <v>6.4714275494098903E-4</v>
      </c>
    </row>
    <row r="29" spans="1:16" x14ac:dyDescent="0.25">
      <c r="A29" s="7">
        <v>30</v>
      </c>
      <c r="B29" s="16">
        <v>30</v>
      </c>
      <c r="C29" s="18">
        <v>0.97475202137444605</v>
      </c>
      <c r="D29" s="21">
        <v>1.17236871135975E-3</v>
      </c>
      <c r="E29" s="21">
        <v>37.683432041866403</v>
      </c>
      <c r="F29" s="21">
        <v>0.32274574333387701</v>
      </c>
      <c r="G29" s="21">
        <v>3.5966216966542598E-2</v>
      </c>
      <c r="H29" s="16">
        <v>9.4357644759475098E-4</v>
      </c>
      <c r="I29" s="34">
        <v>0.93605071414291796</v>
      </c>
      <c r="J29" s="34">
        <v>2.78736645724399E-3</v>
      </c>
      <c r="K29" s="34">
        <v>33.930105744499897</v>
      </c>
      <c r="L29" s="34">
        <v>0.23611087540123901</v>
      </c>
      <c r="M29" s="34">
        <v>5.4284233495711397E-2</v>
      </c>
      <c r="N29" s="6">
        <v>6.6826685203324597E-4</v>
      </c>
    </row>
    <row r="30" spans="1:16" x14ac:dyDescent="0.25">
      <c r="A30" s="7"/>
      <c r="B30" s="16"/>
      <c r="C30" s="18"/>
      <c r="D30" s="5"/>
      <c r="E30" s="5"/>
      <c r="F30" s="5"/>
      <c r="G30" s="5"/>
      <c r="H30" s="16"/>
      <c r="I30" s="5"/>
      <c r="J30" s="5"/>
      <c r="K30" s="5"/>
      <c r="L30" s="5"/>
      <c r="M30" s="5"/>
      <c r="N30" s="6"/>
    </row>
    <row r="31" spans="1:16" x14ac:dyDescent="0.25">
      <c r="A31" s="7"/>
      <c r="B31" s="16"/>
      <c r="C31" s="18"/>
      <c r="D31" s="5"/>
      <c r="E31" s="5"/>
      <c r="F31" s="5"/>
      <c r="G31" s="5"/>
      <c r="H31" s="16"/>
      <c r="I31" s="5"/>
      <c r="J31" s="5"/>
      <c r="K31" s="5"/>
      <c r="L31" s="5"/>
      <c r="M31" s="5"/>
      <c r="N31" s="6"/>
    </row>
    <row r="32" spans="1:16" ht="15.75" thickBot="1" x14ac:dyDescent="0.3">
      <c r="A32" s="8"/>
      <c r="B32" s="17"/>
      <c r="C32" s="19"/>
      <c r="D32" s="9"/>
      <c r="E32" s="9"/>
      <c r="F32" s="9"/>
      <c r="G32" s="9"/>
      <c r="H32" s="17"/>
      <c r="I32" s="9"/>
      <c r="J32" s="9"/>
      <c r="K32" s="9"/>
      <c r="L32" s="9"/>
      <c r="M32" s="9"/>
      <c r="N32" s="10"/>
    </row>
  </sheetData>
  <mergeCells count="7">
    <mergeCell ref="A26:B26"/>
    <mergeCell ref="A7:D7"/>
    <mergeCell ref="E6:J6"/>
    <mergeCell ref="C23:H23"/>
    <mergeCell ref="I23:N23"/>
    <mergeCell ref="A24:B24"/>
    <mergeCell ref="A9:D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D7490-FBDC-4F9E-BA9E-23A2CA096201}">
  <dimension ref="A1:Y29"/>
  <sheetViews>
    <sheetView workbookViewId="0">
      <selection activeCell="N17" sqref="N17"/>
    </sheetView>
  </sheetViews>
  <sheetFormatPr defaultRowHeight="15" x14ac:dyDescent="0.25"/>
  <cols>
    <col min="12" max="12" width="20.42578125" bestFit="1" customWidth="1"/>
    <col min="13" max="13" width="14.140625" bestFit="1" customWidth="1"/>
    <col min="14" max="14" width="13.140625" bestFit="1" customWidth="1"/>
    <col min="15" max="15" width="16.140625" bestFit="1" customWidth="1"/>
    <col min="16" max="16" width="20.42578125" bestFit="1" customWidth="1"/>
    <col min="17" max="17" width="14.140625" bestFit="1" customWidth="1"/>
    <col min="18" max="18" width="13.140625" bestFit="1" customWidth="1"/>
    <col min="19" max="19" width="16.140625" bestFit="1" customWidth="1"/>
  </cols>
  <sheetData>
    <row r="1" spans="1:25" x14ac:dyDescent="0.25">
      <c r="A1" s="3"/>
      <c r="B1" s="4"/>
      <c r="C1" s="4"/>
      <c r="D1" s="14"/>
      <c r="E1" s="31" t="s">
        <v>12</v>
      </c>
      <c r="F1" s="31"/>
      <c r="G1" s="31"/>
      <c r="H1" s="31"/>
      <c r="I1" s="31"/>
      <c r="J1" s="32"/>
      <c r="M1" t="s">
        <v>34</v>
      </c>
    </row>
    <row r="2" spans="1:25" x14ac:dyDescent="0.25">
      <c r="A2" s="37" t="s">
        <v>17</v>
      </c>
      <c r="B2" s="38"/>
      <c r="C2" s="38"/>
      <c r="D2" s="39"/>
      <c r="E2" s="5" t="s">
        <v>5</v>
      </c>
      <c r="F2" s="5"/>
      <c r="G2" s="5" t="s">
        <v>6</v>
      </c>
      <c r="H2" s="5"/>
      <c r="I2" s="5" t="s">
        <v>7</v>
      </c>
      <c r="J2" s="6"/>
      <c r="L2" t="s">
        <v>25</v>
      </c>
      <c r="M2" t="s">
        <v>30</v>
      </c>
      <c r="N2" t="s">
        <v>31</v>
      </c>
      <c r="O2" t="s">
        <v>32</v>
      </c>
    </row>
    <row r="3" spans="1:25" x14ac:dyDescent="0.25">
      <c r="A3" s="11" t="s">
        <v>1</v>
      </c>
      <c r="B3" s="12" t="s">
        <v>2</v>
      </c>
      <c r="C3" s="12" t="s">
        <v>3</v>
      </c>
      <c r="D3" s="15" t="s">
        <v>4</v>
      </c>
      <c r="E3" s="12" t="s">
        <v>20</v>
      </c>
      <c r="F3" s="12" t="s">
        <v>21</v>
      </c>
      <c r="G3" s="12" t="s">
        <v>20</v>
      </c>
      <c r="H3" s="12" t="s">
        <v>21</v>
      </c>
      <c r="I3" s="12" t="s">
        <v>20</v>
      </c>
      <c r="J3" s="13" t="s">
        <v>21</v>
      </c>
      <c r="L3" t="s">
        <v>24</v>
      </c>
      <c r="M3" s="52" t="str">
        <f>E11&amp;"0 ± "&amp;F11</f>
        <v>0.9340 ± 0.0029</v>
      </c>
      <c r="N3" s="52" t="str">
        <f>G11&amp;" ± "&amp;H11</f>
        <v>33.71 ± 0.2818</v>
      </c>
      <c r="O3" s="52" t="str">
        <f>I11&amp;" ± "&amp;J11</f>
        <v>0.05567 ± 0.00095</v>
      </c>
    </row>
    <row r="4" spans="1:25" x14ac:dyDescent="0.25">
      <c r="A4" s="44" t="s">
        <v>24</v>
      </c>
      <c r="B4" s="35"/>
      <c r="C4" s="35"/>
      <c r="D4" s="36"/>
      <c r="E4" s="28">
        <v>0.93395265613830702</v>
      </c>
      <c r="F4" s="28">
        <v>2.9420538124850502E-3</v>
      </c>
      <c r="G4" s="46">
        <v>33.712212390716502</v>
      </c>
      <c r="H4" s="22">
        <v>0.281798821292427</v>
      </c>
      <c r="I4" s="21">
        <v>5.5667151160603397E-2</v>
      </c>
      <c r="J4" s="50">
        <v>9.5328345946582105E-4</v>
      </c>
      <c r="L4" t="s">
        <v>26</v>
      </c>
      <c r="M4" s="53" t="str">
        <f>E12&amp;" ± "&amp;F12&amp;"0"</f>
        <v>0.9619 ± 0.0020</v>
      </c>
      <c r="N4" s="52" t="str">
        <f>G12&amp;" ± "&amp;H12</f>
        <v>36.14 ± 0.6102</v>
      </c>
      <c r="O4" s="52" t="str">
        <f>I12&amp;" ± "&amp;J12</f>
        <v>0.04215 ± 0.00244</v>
      </c>
    </row>
    <row r="5" spans="1:25" x14ac:dyDescent="0.25">
      <c r="A5" s="7">
        <v>0.7</v>
      </c>
      <c r="B5" s="5">
        <v>0.3</v>
      </c>
      <c r="C5" s="5">
        <v>0</v>
      </c>
      <c r="D5" s="16">
        <v>0</v>
      </c>
      <c r="E5" s="24">
        <v>0.96193014094930696</v>
      </c>
      <c r="F5" s="26">
        <v>2.0378893891147402E-3</v>
      </c>
      <c r="G5" s="47">
        <v>36.141604121887703</v>
      </c>
      <c r="H5" s="26">
        <v>0.61015832883822296</v>
      </c>
      <c r="I5" s="25">
        <v>4.2151142499425497E-2</v>
      </c>
      <c r="J5" s="51">
        <v>2.4414506059491099E-3</v>
      </c>
      <c r="L5" t="s">
        <v>28</v>
      </c>
      <c r="M5" s="52" t="str">
        <f>E13&amp;" ± "&amp;F13</f>
        <v>0.9502 ± 0.0023</v>
      </c>
      <c r="N5" s="52" t="str">
        <f>G13&amp;" ± "&amp;H13</f>
        <v>35.82 ± 0.2633</v>
      </c>
      <c r="O5" s="52" t="str">
        <f>I13&amp;" ± "&amp;J13</f>
        <v>0.04367 ± 0.00065</v>
      </c>
    </row>
    <row r="6" spans="1:25" x14ac:dyDescent="0.25">
      <c r="A6" s="7">
        <v>0.7</v>
      </c>
      <c r="B6" s="5">
        <v>0.3</v>
      </c>
      <c r="C6" s="5">
        <v>1</v>
      </c>
      <c r="D6" s="16">
        <v>0</v>
      </c>
      <c r="E6" s="22">
        <v>0.95021300498626904</v>
      </c>
      <c r="F6" s="22">
        <v>2.3349034316965298E-3</v>
      </c>
      <c r="G6" s="48">
        <v>35.819949409747103</v>
      </c>
      <c r="H6" s="22">
        <v>0.26333616443114799</v>
      </c>
      <c r="I6" s="21">
        <v>4.3671416102453897E-2</v>
      </c>
      <c r="J6" s="50">
        <v>6.5133560854454197E-4</v>
      </c>
      <c r="L6" t="s">
        <v>27</v>
      </c>
      <c r="M6" s="52" t="str">
        <f>E14&amp;" ± "&amp;F14</f>
        <v>0.9452 ± 0.0025</v>
      </c>
      <c r="N6" s="52" t="str">
        <f>G14&amp;"0 ± "&amp;H14</f>
        <v>35.10 ± 0.2524</v>
      </c>
      <c r="O6" s="52" t="str">
        <f>I14&amp;" ± "&amp;J14</f>
        <v>0.04747 ± 0.00066</v>
      </c>
      <c r="Y6" s="45"/>
    </row>
    <row r="7" spans="1:25" x14ac:dyDescent="0.25">
      <c r="A7" s="7">
        <v>0.7</v>
      </c>
      <c r="B7" s="5">
        <v>0.3</v>
      </c>
      <c r="C7" s="5">
        <v>0</v>
      </c>
      <c r="D7" s="16">
        <v>0.1</v>
      </c>
      <c r="E7" s="22">
        <v>0.94519342165907705</v>
      </c>
      <c r="F7" s="22">
        <v>2.5310582666105501E-3</v>
      </c>
      <c r="G7" s="48">
        <v>35.096214071912797</v>
      </c>
      <c r="H7" s="22">
        <v>0.25236841518528103</v>
      </c>
      <c r="I7" s="21">
        <v>4.7465468192798801E-2</v>
      </c>
      <c r="J7" s="50">
        <v>6.6123680887165905E-4</v>
      </c>
      <c r="L7" t="s">
        <v>29</v>
      </c>
      <c r="M7" s="52" t="str">
        <f>E15&amp;" ± "&amp;F15</f>
        <v>0.9428 ± 0.0026</v>
      </c>
      <c r="N7" s="52" t="str">
        <f>G15&amp;" ± "&amp;H15&amp;"0"</f>
        <v>34.84 ± 0.2390</v>
      </c>
      <c r="O7" s="52" t="str">
        <f>I15&amp;" ± "&amp;J15</f>
        <v>0.04888 ± 0.00063</v>
      </c>
    </row>
    <row r="8" spans="1:25" ht="15.75" thickBot="1" x14ac:dyDescent="0.3">
      <c r="A8" s="8">
        <v>0.7</v>
      </c>
      <c r="B8" s="9">
        <v>0.3</v>
      </c>
      <c r="C8" s="9">
        <v>1</v>
      </c>
      <c r="D8" s="17">
        <v>0.1</v>
      </c>
      <c r="E8" s="23">
        <v>0.94278755772430201</v>
      </c>
      <c r="F8" s="23">
        <v>2.5972124473301801E-3</v>
      </c>
      <c r="G8" s="49">
        <v>34.840224980059403</v>
      </c>
      <c r="H8" s="29">
        <v>0.23896000256801</v>
      </c>
      <c r="I8" s="9">
        <v>4.8884485129473097E-2</v>
      </c>
      <c r="J8" s="30">
        <v>6.3036153601249401E-4</v>
      </c>
    </row>
    <row r="10" spans="1:25" x14ac:dyDescent="0.25">
      <c r="E10" t="s">
        <v>33</v>
      </c>
    </row>
    <row r="11" spans="1:25" x14ac:dyDescent="0.25">
      <c r="E11" s="52">
        <f>ROUND(E4,4)</f>
        <v>0.93400000000000005</v>
      </c>
      <c r="F11" s="52">
        <f>ROUND(F4,4)</f>
        <v>2.8999999999999998E-3</v>
      </c>
      <c r="G11" s="53">
        <f>ROUND(G4,2)</f>
        <v>33.71</v>
      </c>
      <c r="H11" s="52">
        <f>ROUND(H4,4)</f>
        <v>0.28179999999999999</v>
      </c>
      <c r="I11" s="54">
        <f>ROUND(I4,5)</f>
        <v>5.5669999999999997E-2</v>
      </c>
      <c r="J11" s="54">
        <f>ROUND(J4,5)</f>
        <v>9.5E-4</v>
      </c>
    </row>
    <row r="12" spans="1:25" x14ac:dyDescent="0.25">
      <c r="E12" s="52">
        <f>ROUND(E5,4)</f>
        <v>0.96189999999999998</v>
      </c>
      <c r="F12" s="52">
        <f>ROUND(F5,4)</f>
        <v>2E-3</v>
      </c>
      <c r="G12" s="53">
        <f>ROUND(G5,2)</f>
        <v>36.14</v>
      </c>
      <c r="H12" s="52">
        <f>ROUND(H5,4)</f>
        <v>0.61019999999999996</v>
      </c>
      <c r="I12" s="54">
        <f>ROUND(I5,5)</f>
        <v>4.215E-2</v>
      </c>
      <c r="J12" s="54">
        <f>ROUND(J5,5)</f>
        <v>2.4399999999999999E-3</v>
      </c>
    </row>
    <row r="13" spans="1:25" x14ac:dyDescent="0.25">
      <c r="E13" s="52">
        <f>ROUND(E6,4)</f>
        <v>0.95020000000000004</v>
      </c>
      <c r="F13" s="52">
        <f>ROUND(F6,4)</f>
        <v>2.3E-3</v>
      </c>
      <c r="G13" s="53">
        <f>ROUND(G6,2)</f>
        <v>35.82</v>
      </c>
      <c r="H13" s="52">
        <f>ROUND(H6,4)</f>
        <v>0.26329999999999998</v>
      </c>
      <c r="I13" s="54">
        <f>ROUND(I6,5)</f>
        <v>4.367E-2</v>
      </c>
      <c r="J13" s="54">
        <f>ROUND(J6,5)</f>
        <v>6.4999999999999997E-4</v>
      </c>
    </row>
    <row r="14" spans="1:25" x14ac:dyDescent="0.25">
      <c r="E14" s="52">
        <f>ROUND(E7,4)</f>
        <v>0.94520000000000004</v>
      </c>
      <c r="F14" s="52">
        <f>ROUND(F7,4)</f>
        <v>2.5000000000000001E-3</v>
      </c>
      <c r="G14" s="53">
        <f>ROUND(G7,2)</f>
        <v>35.1</v>
      </c>
      <c r="H14" s="52">
        <f>ROUND(H7,4)</f>
        <v>0.25240000000000001</v>
      </c>
      <c r="I14" s="54">
        <f>ROUND(I7,5)</f>
        <v>4.7469999999999998E-2</v>
      </c>
      <c r="J14" s="54">
        <f>ROUND(J7,5)</f>
        <v>6.6E-4</v>
      </c>
    </row>
    <row r="15" spans="1:25" x14ac:dyDescent="0.25">
      <c r="E15" s="52">
        <f>ROUND(E8,4)</f>
        <v>0.94279999999999997</v>
      </c>
      <c r="F15" s="52">
        <f>ROUND(F8,4)</f>
        <v>2.5999999999999999E-3</v>
      </c>
      <c r="G15" s="53">
        <f>ROUND(G8,2)</f>
        <v>34.840000000000003</v>
      </c>
      <c r="H15" s="52">
        <f>ROUND(H8,4)</f>
        <v>0.23899999999999999</v>
      </c>
      <c r="I15" s="54">
        <f>ROUND(I8,5)</f>
        <v>4.888E-2</v>
      </c>
      <c r="J15" s="54">
        <f>ROUND(J8,5)</f>
        <v>6.3000000000000003E-4</v>
      </c>
    </row>
    <row r="26" spans="5:5" x14ac:dyDescent="0.25">
      <c r="E26" s="52"/>
    </row>
    <row r="27" spans="5:5" x14ac:dyDescent="0.25">
      <c r="E27" s="52"/>
    </row>
    <row r="28" spans="5:5" x14ac:dyDescent="0.25">
      <c r="E28" s="52"/>
    </row>
    <row r="29" spans="5:5" x14ac:dyDescent="0.25">
      <c r="E29" s="52"/>
    </row>
  </sheetData>
  <mergeCells count="2">
    <mergeCell ref="A2:D2"/>
    <mergeCell ref="A4:D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DF9BF-A0BA-4602-BBE9-E6FCEA5C385D}">
  <dimension ref="A1:W24"/>
  <sheetViews>
    <sheetView workbookViewId="0">
      <selection activeCell="L32" sqref="L32"/>
    </sheetView>
  </sheetViews>
  <sheetFormatPr defaultRowHeight="15" x14ac:dyDescent="0.25"/>
  <cols>
    <col min="17" max="17" width="12" bestFit="1" customWidth="1"/>
    <col min="18" max="18" width="14.140625" bestFit="1" customWidth="1"/>
    <col min="19" max="19" width="13.140625" bestFit="1" customWidth="1"/>
    <col min="20" max="20" width="16.140625" bestFit="1" customWidth="1"/>
    <col min="21" max="21" width="14.140625" bestFit="1" customWidth="1"/>
    <col min="22" max="22" width="13.140625" bestFit="1" customWidth="1"/>
    <col min="23" max="23" width="16.140625" bestFit="1" customWidth="1"/>
  </cols>
  <sheetData>
    <row r="1" spans="1:23" x14ac:dyDescent="0.25">
      <c r="A1" s="3"/>
      <c r="B1" s="14"/>
      <c r="C1" s="42" t="s">
        <v>14</v>
      </c>
      <c r="D1" s="40"/>
      <c r="E1" s="40"/>
      <c r="F1" s="40"/>
      <c r="G1" s="40"/>
      <c r="H1" s="43"/>
      <c r="I1" s="40" t="s">
        <v>12</v>
      </c>
      <c r="J1" s="40"/>
      <c r="K1" s="40"/>
      <c r="L1" s="40"/>
      <c r="M1" s="40"/>
      <c r="N1" s="41"/>
      <c r="R1" t="s">
        <v>34</v>
      </c>
    </row>
    <row r="2" spans="1:23" x14ac:dyDescent="0.25">
      <c r="A2" s="37" t="s">
        <v>18</v>
      </c>
      <c r="B2" s="39"/>
      <c r="C2" s="18" t="s">
        <v>5</v>
      </c>
      <c r="D2" s="5"/>
      <c r="E2" s="5" t="s">
        <v>6</v>
      </c>
      <c r="F2" s="5"/>
      <c r="G2" s="5" t="s">
        <v>7</v>
      </c>
      <c r="H2" s="16"/>
      <c r="I2" s="5" t="s">
        <v>5</v>
      </c>
      <c r="J2" s="5"/>
      <c r="K2" s="5" t="s">
        <v>6</v>
      </c>
      <c r="L2" s="5"/>
      <c r="M2" s="5" t="s">
        <v>7</v>
      </c>
      <c r="N2" s="6"/>
      <c r="R2" t="s">
        <v>14</v>
      </c>
      <c r="U2" t="s">
        <v>12</v>
      </c>
    </row>
    <row r="3" spans="1:23" x14ac:dyDescent="0.25">
      <c r="A3" s="11" t="s">
        <v>14</v>
      </c>
      <c r="B3" s="15" t="s">
        <v>12</v>
      </c>
      <c r="C3" s="20" t="s">
        <v>20</v>
      </c>
      <c r="D3" s="12" t="s">
        <v>21</v>
      </c>
      <c r="E3" s="12" t="s">
        <v>20</v>
      </c>
      <c r="F3" s="12" t="s">
        <v>21</v>
      </c>
      <c r="G3" s="12" t="s">
        <v>20</v>
      </c>
      <c r="H3" s="15" t="s">
        <v>21</v>
      </c>
      <c r="I3" s="12" t="s">
        <v>20</v>
      </c>
      <c r="J3" s="12" t="s">
        <v>21</v>
      </c>
      <c r="K3" s="12" t="s">
        <v>20</v>
      </c>
      <c r="L3" s="12" t="s">
        <v>21</v>
      </c>
      <c r="M3" s="12" t="s">
        <v>20</v>
      </c>
      <c r="N3" s="13" t="s">
        <v>21</v>
      </c>
      <c r="Q3" t="s">
        <v>35</v>
      </c>
      <c r="R3" t="s">
        <v>30</v>
      </c>
      <c r="S3" t="s">
        <v>31</v>
      </c>
      <c r="T3" t="s">
        <v>32</v>
      </c>
      <c r="U3" t="s">
        <v>30</v>
      </c>
      <c r="V3" t="s">
        <v>31</v>
      </c>
      <c r="W3" t="s">
        <v>32</v>
      </c>
    </row>
    <row r="4" spans="1:23" x14ac:dyDescent="0.25">
      <c r="A4" s="35" t="s">
        <v>24</v>
      </c>
      <c r="B4" s="36"/>
      <c r="C4">
        <v>0.97865320453161098</v>
      </c>
      <c r="D4">
        <v>1.2190669074549001E-3</v>
      </c>
      <c r="E4">
        <v>38.740329353190198</v>
      </c>
      <c r="F4">
        <v>0.384324596025233</v>
      </c>
      <c r="G4">
        <v>3.1849222640504098E-2</v>
      </c>
      <c r="H4" s="33">
        <v>9.6185954224135102E-4</v>
      </c>
      <c r="I4" s="28">
        <v>0.93395265613830702</v>
      </c>
      <c r="J4" s="5">
        <v>2.9420538124850502E-3</v>
      </c>
      <c r="K4" s="5">
        <v>33.712212390716502</v>
      </c>
      <c r="L4" s="21">
        <v>0.281798821292427</v>
      </c>
      <c r="M4" s="21">
        <v>5.5667151160603397E-2</v>
      </c>
      <c r="N4" s="6">
        <v>9.5328345946582105E-4</v>
      </c>
      <c r="Q4" t="s">
        <v>24</v>
      </c>
      <c r="R4" s="52" t="str">
        <f>C13&amp;" ± "&amp;D13</f>
        <v>0.9787 ± 0.0012</v>
      </c>
      <c r="S4" s="52" t="str">
        <f>E13&amp;" ± "&amp;F13</f>
        <v>38.74 ± 0.3843</v>
      </c>
      <c r="T4" s="52" t="str">
        <f>G13&amp;" ± "&amp;H13</f>
        <v>0.03185 ± 0.00096</v>
      </c>
      <c r="U4" s="52" t="str">
        <f>I13&amp;"0 ± "&amp;J13</f>
        <v>0.9340 ± 0.0029</v>
      </c>
      <c r="V4" s="52" t="str">
        <f>K13&amp;" ± "&amp;L13</f>
        <v>33.71 ± 0.2818</v>
      </c>
      <c r="W4" s="52" t="str">
        <f>M13&amp;" ± "&amp;N13</f>
        <v>0.05567 ± 0.00095</v>
      </c>
    </row>
    <row r="5" spans="1:23" x14ac:dyDescent="0.25">
      <c r="A5" s="7">
        <v>30</v>
      </c>
      <c r="B5" s="16">
        <v>0</v>
      </c>
      <c r="C5" s="18">
        <v>0.98613538886933705</v>
      </c>
      <c r="D5" s="5">
        <v>6.4040743645354405E-4</v>
      </c>
      <c r="E5" s="5">
        <v>40.315516721469201</v>
      </c>
      <c r="F5" s="21">
        <v>0.35242389853908002</v>
      </c>
      <c r="G5" s="21">
        <v>2.6564304071543001E-2</v>
      </c>
      <c r="H5" s="16">
        <v>7.1385377445386895E-4</v>
      </c>
      <c r="I5" s="21">
        <v>0.86703876258988999</v>
      </c>
      <c r="J5" s="21">
        <v>5.3695413591825798E-3</v>
      </c>
      <c r="K5" s="21">
        <v>28.647436784116699</v>
      </c>
      <c r="L5" s="21">
        <v>0.42524085490510199</v>
      </c>
      <c r="M5" s="21">
        <v>9.9776298405802905E-2</v>
      </c>
      <c r="N5" s="6">
        <v>3.3899335566959601E-3</v>
      </c>
      <c r="Q5" t="s">
        <v>36</v>
      </c>
      <c r="R5" s="52" t="str">
        <f>C14&amp;" ± "&amp;D14</f>
        <v>0.9861 ± 0.0006</v>
      </c>
      <c r="S5" s="52" t="str">
        <f>E14&amp;" ± "&amp;F14</f>
        <v>40.32 ± 0.3524</v>
      </c>
      <c r="T5" s="52" t="str">
        <f>G14&amp;" ± "&amp;H14</f>
        <v>0.02656 ± 0.00071</v>
      </c>
      <c r="U5" s="52" t="str">
        <f>I14&amp;"0 ± "&amp;J14</f>
        <v>0.8670 ± 0.0054</v>
      </c>
      <c r="V5" s="52" t="str">
        <f t="shared" ref="V5:V7" si="0">K14&amp;" ± "&amp;L14</f>
        <v>28.65 ± 0.4252</v>
      </c>
      <c r="W5" s="52" t="str">
        <f t="shared" ref="W5:W7" si="1">M14&amp;" ± "&amp;N14</f>
        <v>0.09978 ± 0.00339</v>
      </c>
    </row>
    <row r="6" spans="1:23" x14ac:dyDescent="0.25">
      <c r="A6" s="7">
        <v>0</v>
      </c>
      <c r="B6" s="16">
        <v>30</v>
      </c>
      <c r="C6" s="18">
        <v>0.96741371305133095</v>
      </c>
      <c r="D6" s="21">
        <v>1.5484757318919701E-3</v>
      </c>
      <c r="E6" s="21">
        <v>36.061484141172201</v>
      </c>
      <c r="F6" s="21">
        <v>0.33963541280156401</v>
      </c>
      <c r="G6" s="21">
        <v>4.3349817339358998E-2</v>
      </c>
      <c r="H6" s="16">
        <v>1.1156841890197699E-3</v>
      </c>
      <c r="I6" s="34">
        <v>0.94154102892533498</v>
      </c>
      <c r="J6" s="34">
        <v>2.71142616793054E-3</v>
      </c>
      <c r="K6" s="34">
        <v>34.887607245847803</v>
      </c>
      <c r="L6" s="34">
        <v>0.24094214535863401</v>
      </c>
      <c r="M6" s="34">
        <v>4.8618812731489498E-2</v>
      </c>
      <c r="N6" s="6">
        <v>6.4714275494098903E-4</v>
      </c>
      <c r="Q6" t="s">
        <v>37</v>
      </c>
      <c r="R6" s="52" t="str">
        <f>C15&amp;" ± "&amp;D15</f>
        <v>0.9674 ± 0.0015</v>
      </c>
      <c r="S6" s="52" t="str">
        <f>E15&amp;" ± "&amp;F15</f>
        <v>36.06 ± 0.3396</v>
      </c>
      <c r="T6" s="52" t="str">
        <f>G15&amp;" ± "&amp;H15</f>
        <v>0.04335 ± 0.00112</v>
      </c>
      <c r="U6" s="52" t="str">
        <f t="shared" ref="U5:U7" si="2">I15&amp;" ± "&amp;J15</f>
        <v>0.9415 ± 0.0027</v>
      </c>
      <c r="V6" s="52" t="str">
        <f t="shared" si="0"/>
        <v>34.89 ± 0.2409</v>
      </c>
      <c r="W6" s="52" t="str">
        <f t="shared" si="1"/>
        <v>0.04862 ± 0.00065</v>
      </c>
    </row>
    <row r="7" spans="1:23" x14ac:dyDescent="0.25">
      <c r="A7" s="7">
        <v>30</v>
      </c>
      <c r="B7" s="16">
        <v>30</v>
      </c>
      <c r="C7" s="18">
        <v>0.97475202137444605</v>
      </c>
      <c r="D7" s="21">
        <v>1.17236871135975E-3</v>
      </c>
      <c r="E7" s="21">
        <v>37.683432041866403</v>
      </c>
      <c r="F7" s="21">
        <v>0.32274574333387701</v>
      </c>
      <c r="G7" s="21">
        <v>3.5966216966542598E-2</v>
      </c>
      <c r="H7" s="16">
        <v>9.4357644759475098E-4</v>
      </c>
      <c r="I7" s="34">
        <v>0.93605071414291796</v>
      </c>
      <c r="J7" s="34">
        <v>2.78736645724399E-3</v>
      </c>
      <c r="K7" s="34">
        <v>33.930105744499897</v>
      </c>
      <c r="L7" s="34">
        <v>0.23611087540123901</v>
      </c>
      <c r="M7" s="34">
        <v>5.4284233495711397E-2</v>
      </c>
      <c r="N7" s="6">
        <v>6.6826685203324597E-4</v>
      </c>
      <c r="Q7" t="s">
        <v>38</v>
      </c>
      <c r="R7" s="52" t="str">
        <f>C16&amp;" ± "&amp;D16</f>
        <v>0.9748 ± 0.0012</v>
      </c>
      <c r="S7" s="52" t="str">
        <f>E16&amp;" ± "&amp;F16</f>
        <v>37.68 ± 0.3227</v>
      </c>
      <c r="T7" s="52" t="str">
        <f>G16&amp;" ± "&amp;H16</f>
        <v>0.03597 ± 0.00094</v>
      </c>
      <c r="U7" s="52" t="str">
        <f t="shared" si="2"/>
        <v>0.9361 ± 0.0028</v>
      </c>
      <c r="V7" s="52" t="str">
        <f t="shared" si="0"/>
        <v>33.93 ± 0.2361</v>
      </c>
      <c r="W7" s="52" t="str">
        <f t="shared" si="1"/>
        <v>0.05428 ± 0.00067</v>
      </c>
    </row>
    <row r="8" spans="1:23" x14ac:dyDescent="0.25">
      <c r="A8" s="7"/>
      <c r="B8" s="16"/>
      <c r="C8" s="18"/>
      <c r="D8" s="5"/>
      <c r="E8" s="5"/>
      <c r="F8" s="5"/>
      <c r="G8" s="5"/>
      <c r="H8" s="16"/>
      <c r="I8" s="5"/>
      <c r="J8" s="5"/>
      <c r="K8" s="5"/>
      <c r="L8" s="5"/>
      <c r="M8" s="5"/>
      <c r="N8" s="6"/>
    </row>
    <row r="9" spans="1:23" x14ac:dyDescent="0.25">
      <c r="A9" s="7"/>
      <c r="B9" s="16"/>
      <c r="C9" s="18"/>
      <c r="D9" s="5"/>
      <c r="E9" s="5"/>
      <c r="F9" s="5"/>
      <c r="G9" s="5"/>
      <c r="H9" s="16"/>
      <c r="I9" s="5"/>
      <c r="J9" s="5"/>
      <c r="K9" s="5"/>
      <c r="L9" s="5"/>
      <c r="M9" s="5"/>
      <c r="N9" s="6"/>
    </row>
    <row r="10" spans="1:23" ht="15.75" thickBot="1" x14ac:dyDescent="0.3">
      <c r="A10" s="8"/>
      <c r="B10" s="17"/>
      <c r="C10" s="19"/>
      <c r="D10" s="9"/>
      <c r="E10" s="9"/>
      <c r="F10" s="9"/>
      <c r="G10" s="9"/>
      <c r="H10" s="17"/>
      <c r="I10" s="9"/>
      <c r="J10" s="9"/>
      <c r="K10" s="9"/>
      <c r="L10" s="9"/>
      <c r="M10" s="9"/>
      <c r="N10" s="10"/>
    </row>
    <row r="12" spans="1:23" x14ac:dyDescent="0.25">
      <c r="C12" t="s">
        <v>33</v>
      </c>
    </row>
    <row r="13" spans="1:23" x14ac:dyDescent="0.25">
      <c r="C13" s="52">
        <f>ROUND(C4,4)</f>
        <v>0.97870000000000001</v>
      </c>
      <c r="D13" s="52">
        <f>ROUND(D4,4)</f>
        <v>1.1999999999999999E-3</v>
      </c>
      <c r="E13" s="53">
        <f>ROUND(E4,2)</f>
        <v>38.74</v>
      </c>
      <c r="F13" s="52">
        <f>ROUND(F4,4)</f>
        <v>0.38429999999999997</v>
      </c>
      <c r="G13" s="54">
        <f>ROUND(G4,5)</f>
        <v>3.1850000000000003E-2</v>
      </c>
      <c r="H13" s="54">
        <f>ROUND(H4,5)</f>
        <v>9.6000000000000002E-4</v>
      </c>
      <c r="I13" s="52">
        <f>ROUND(I4,4)</f>
        <v>0.93400000000000005</v>
      </c>
      <c r="J13" s="52">
        <f>ROUND(J4,4)</f>
        <v>2.8999999999999998E-3</v>
      </c>
      <c r="K13" s="53">
        <f>ROUND(K4,2)</f>
        <v>33.71</v>
      </c>
      <c r="L13" s="52">
        <f>ROUND(L4,4)</f>
        <v>0.28179999999999999</v>
      </c>
      <c r="M13" s="54">
        <f>ROUND(M4,5)</f>
        <v>5.5669999999999997E-2</v>
      </c>
      <c r="N13" s="54">
        <f>ROUND(N4,5)</f>
        <v>9.5E-4</v>
      </c>
    </row>
    <row r="14" spans="1:23" x14ac:dyDescent="0.25">
      <c r="C14" s="52">
        <f t="shared" ref="C14:D18" si="3">ROUND(C5,4)</f>
        <v>0.98609999999999998</v>
      </c>
      <c r="D14" s="52">
        <f t="shared" si="3"/>
        <v>5.9999999999999995E-4</v>
      </c>
      <c r="E14" s="53">
        <f t="shared" ref="E14:E16" si="4">ROUND(E5,2)</f>
        <v>40.32</v>
      </c>
      <c r="F14" s="52">
        <f t="shared" ref="F14:F16" si="5">ROUND(F5,4)</f>
        <v>0.35239999999999999</v>
      </c>
      <c r="G14" s="54">
        <f t="shared" ref="G14:H16" si="6">ROUND(G5,5)</f>
        <v>2.656E-2</v>
      </c>
      <c r="H14" s="54">
        <f t="shared" si="6"/>
        <v>7.1000000000000002E-4</v>
      </c>
      <c r="I14" s="52">
        <f t="shared" ref="I14:J14" si="7">ROUND(I5,4)</f>
        <v>0.86699999999999999</v>
      </c>
      <c r="J14" s="52">
        <f t="shared" si="7"/>
        <v>5.4000000000000003E-3</v>
      </c>
      <c r="K14" s="53">
        <f t="shared" ref="K14:K16" si="8">ROUND(K5,2)</f>
        <v>28.65</v>
      </c>
      <c r="L14" s="52">
        <f t="shared" ref="L14:L16" si="9">ROUND(L5,4)</f>
        <v>0.42520000000000002</v>
      </c>
      <c r="M14" s="54">
        <f t="shared" ref="M14:N14" si="10">ROUND(M5,5)</f>
        <v>9.9779999999999994E-2</v>
      </c>
      <c r="N14" s="54">
        <f t="shared" si="10"/>
        <v>3.3899999999999998E-3</v>
      </c>
    </row>
    <row r="15" spans="1:23" x14ac:dyDescent="0.25">
      <c r="C15" s="52">
        <f t="shared" si="3"/>
        <v>0.96740000000000004</v>
      </c>
      <c r="D15" s="52">
        <f t="shared" si="3"/>
        <v>1.5E-3</v>
      </c>
      <c r="E15" s="53">
        <f t="shared" si="4"/>
        <v>36.06</v>
      </c>
      <c r="F15" s="52">
        <f t="shared" si="5"/>
        <v>0.33960000000000001</v>
      </c>
      <c r="G15" s="54">
        <f t="shared" si="6"/>
        <v>4.335E-2</v>
      </c>
      <c r="H15" s="54">
        <f t="shared" si="6"/>
        <v>1.1199999999999999E-3</v>
      </c>
      <c r="I15" s="52">
        <f t="shared" ref="I15:J15" si="11">ROUND(I6,4)</f>
        <v>0.9415</v>
      </c>
      <c r="J15" s="52">
        <f t="shared" si="11"/>
        <v>2.7000000000000001E-3</v>
      </c>
      <c r="K15" s="53">
        <f t="shared" si="8"/>
        <v>34.89</v>
      </c>
      <c r="L15" s="52">
        <f t="shared" si="9"/>
        <v>0.2409</v>
      </c>
      <c r="M15" s="54">
        <f t="shared" ref="M15:N15" si="12">ROUND(M6,5)</f>
        <v>4.8619999999999997E-2</v>
      </c>
      <c r="N15" s="54">
        <f t="shared" si="12"/>
        <v>6.4999999999999997E-4</v>
      </c>
    </row>
    <row r="16" spans="1:23" x14ac:dyDescent="0.25">
      <c r="C16" s="52">
        <f t="shared" si="3"/>
        <v>0.9748</v>
      </c>
      <c r="D16" s="52">
        <f t="shared" si="3"/>
        <v>1.1999999999999999E-3</v>
      </c>
      <c r="E16" s="53">
        <f t="shared" si="4"/>
        <v>37.68</v>
      </c>
      <c r="F16" s="52">
        <f t="shared" si="5"/>
        <v>0.32269999999999999</v>
      </c>
      <c r="G16" s="54">
        <f t="shared" si="6"/>
        <v>3.5970000000000002E-2</v>
      </c>
      <c r="H16" s="54">
        <f t="shared" si="6"/>
        <v>9.3999999999999997E-4</v>
      </c>
      <c r="I16" s="52">
        <f t="shared" ref="I16:J16" si="13">ROUND(I7,4)</f>
        <v>0.93610000000000004</v>
      </c>
      <c r="J16" s="52">
        <f t="shared" si="13"/>
        <v>2.8E-3</v>
      </c>
      <c r="K16" s="53">
        <f t="shared" si="8"/>
        <v>33.93</v>
      </c>
      <c r="L16" s="52">
        <f t="shared" si="9"/>
        <v>0.2361</v>
      </c>
      <c r="M16" s="54">
        <f t="shared" ref="M16:N16" si="14">ROUND(M7,5)</f>
        <v>5.4280000000000002E-2</v>
      </c>
      <c r="N16" s="54">
        <f t="shared" si="14"/>
        <v>6.7000000000000002E-4</v>
      </c>
    </row>
    <row r="17" spans="3:3" x14ac:dyDescent="0.25">
      <c r="C17" s="52"/>
    </row>
    <row r="24" spans="3:3" x14ac:dyDescent="0.25">
      <c r="C24" s="52"/>
    </row>
  </sheetData>
  <mergeCells count="4">
    <mergeCell ref="C1:H1"/>
    <mergeCell ref="I1:N1"/>
    <mergeCell ref="A2:B2"/>
    <mergeCell ref="A4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Boonstoppel, D.J.</dc:creator>
  <cp:lastModifiedBy>Boonstoppel, D.J.</cp:lastModifiedBy>
  <dcterms:created xsi:type="dcterms:W3CDTF">2022-10-27T07:50:27Z</dcterms:created>
  <dcterms:modified xsi:type="dcterms:W3CDTF">2022-10-31T16:37:39Z</dcterms:modified>
</cp:coreProperties>
</file>