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diensten\Stack\Documenten\01 Eindhoven\01 TU Eindhoven\Master\Afstuderen\Code\"/>
    </mc:Choice>
  </mc:AlternateContent>
  <xr:revisionPtr revIDLastSave="0" documentId="13_ncr:1_{B1E44258-E353-45A4-A916-781BB33FAC4A}" xr6:coauthVersionLast="47" xr6:coauthVersionMax="47" xr10:uidLastSave="{00000000-0000-0000-0000-000000000000}"/>
  <bookViews>
    <workbookView xWindow="28680" yWindow="-120" windowWidth="29040" windowHeight="15840" activeTab="4" xr2:uid="{467F7A0A-60A9-453F-A0E0-556BFBB296AA}"/>
  </bookViews>
  <sheets>
    <sheet name="Sheet1" sheetId="1" r:id="rId1"/>
    <sheet name="Exp1" sheetId="4" r:id="rId2"/>
    <sheet name="Exp1 - old" sheetId="2" r:id="rId3"/>
    <sheet name="exp2a" sheetId="5" r:id="rId4"/>
    <sheet name="exp2a - ol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5" l="1"/>
  <c r="V5" i="5"/>
  <c r="V7" i="5"/>
  <c r="U4" i="5"/>
  <c r="C16" i="5"/>
  <c r="R7" i="5" s="1"/>
  <c r="N16" i="5"/>
  <c r="M16" i="5"/>
  <c r="W7" i="5" s="1"/>
  <c r="L16" i="5"/>
  <c r="K16" i="5"/>
  <c r="J16" i="5"/>
  <c r="I16" i="5"/>
  <c r="H16" i="5"/>
  <c r="G16" i="5"/>
  <c r="F16" i="5"/>
  <c r="E16" i="5"/>
  <c r="S7" i="5" s="1"/>
  <c r="D16" i="5"/>
  <c r="N15" i="5"/>
  <c r="M15" i="5"/>
  <c r="L15" i="5"/>
  <c r="K15" i="5"/>
  <c r="J15" i="5"/>
  <c r="I15" i="5"/>
  <c r="H15" i="5"/>
  <c r="G15" i="5"/>
  <c r="T6" i="5" s="1"/>
  <c r="F15" i="5"/>
  <c r="E15" i="5"/>
  <c r="S6" i="5" s="1"/>
  <c r="D15" i="5"/>
  <c r="C15" i="5"/>
  <c r="N14" i="5"/>
  <c r="M14" i="5"/>
  <c r="L14" i="5"/>
  <c r="K14" i="5"/>
  <c r="J14" i="5"/>
  <c r="I14" i="5"/>
  <c r="H14" i="5"/>
  <c r="G14" i="5"/>
  <c r="F14" i="5"/>
  <c r="E14" i="5"/>
  <c r="S5" i="5" s="1"/>
  <c r="D14" i="5"/>
  <c r="C14" i="5"/>
  <c r="N13" i="5"/>
  <c r="M13" i="5"/>
  <c r="L13" i="5"/>
  <c r="K13" i="5"/>
  <c r="J13" i="5"/>
  <c r="I13" i="5"/>
  <c r="H13" i="5"/>
  <c r="G13" i="5"/>
  <c r="F13" i="5"/>
  <c r="E13" i="5"/>
  <c r="D13" i="5"/>
  <c r="C13" i="5"/>
  <c r="P9" i="4"/>
  <c r="N3" i="4"/>
  <c r="N4" i="4"/>
  <c r="K19" i="4"/>
  <c r="J19" i="4"/>
  <c r="I19" i="4"/>
  <c r="H19" i="4"/>
  <c r="G19" i="4"/>
  <c r="F19" i="4"/>
  <c r="K18" i="4"/>
  <c r="J18" i="4"/>
  <c r="I18" i="4"/>
  <c r="H18" i="4"/>
  <c r="O8" i="4" s="1"/>
  <c r="G18" i="4"/>
  <c r="N8" i="4" s="1"/>
  <c r="F18" i="4"/>
  <c r="K17" i="4"/>
  <c r="J17" i="4"/>
  <c r="I17" i="4"/>
  <c r="H17" i="4"/>
  <c r="G17" i="4"/>
  <c r="F17" i="4"/>
  <c r="K16" i="4"/>
  <c r="J16" i="4"/>
  <c r="I16" i="4"/>
  <c r="H16" i="4"/>
  <c r="G16" i="4"/>
  <c r="F16" i="4"/>
  <c r="K15" i="4"/>
  <c r="P5" i="4" s="1"/>
  <c r="J15" i="4"/>
  <c r="I15" i="4"/>
  <c r="H15" i="4"/>
  <c r="G15" i="4"/>
  <c r="F15" i="4"/>
  <c r="K14" i="4"/>
  <c r="J14" i="4"/>
  <c r="I14" i="4"/>
  <c r="H14" i="4"/>
  <c r="O4" i="4" s="1"/>
  <c r="G14" i="4"/>
  <c r="F14" i="4"/>
  <c r="K13" i="4"/>
  <c r="J13" i="4"/>
  <c r="I13" i="4"/>
  <c r="H13" i="4"/>
  <c r="G13" i="4"/>
  <c r="F13" i="4"/>
  <c r="V5" i="3"/>
  <c r="U5" i="3"/>
  <c r="O9" i="2"/>
  <c r="O7" i="2"/>
  <c r="O8" i="2"/>
  <c r="O6" i="2"/>
  <c r="F17" i="2"/>
  <c r="G17" i="2"/>
  <c r="H17" i="2"/>
  <c r="I17" i="2"/>
  <c r="J17" i="2"/>
  <c r="K17" i="2"/>
  <c r="F18" i="2"/>
  <c r="G18" i="2"/>
  <c r="H18" i="2"/>
  <c r="I18" i="2"/>
  <c r="J18" i="2"/>
  <c r="K18" i="2"/>
  <c r="F19" i="2"/>
  <c r="G19" i="2"/>
  <c r="H19" i="2"/>
  <c r="I19" i="2"/>
  <c r="J19" i="2"/>
  <c r="K19" i="2"/>
  <c r="P9" i="2" s="1"/>
  <c r="F16" i="2"/>
  <c r="U4" i="3"/>
  <c r="W4" i="3"/>
  <c r="V4" i="3"/>
  <c r="S4" i="3"/>
  <c r="T4" i="3"/>
  <c r="R4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H14" i="3"/>
  <c r="H15" i="3"/>
  <c r="H16" i="3"/>
  <c r="H13" i="3"/>
  <c r="G14" i="3"/>
  <c r="G15" i="3"/>
  <c r="G16" i="3"/>
  <c r="G13" i="3"/>
  <c r="F14" i="3"/>
  <c r="F15" i="3"/>
  <c r="F16" i="3"/>
  <c r="F13" i="3"/>
  <c r="E14" i="3"/>
  <c r="E15" i="3"/>
  <c r="S6" i="3" s="1"/>
  <c r="E16" i="3"/>
  <c r="E13" i="3"/>
  <c r="D14" i="3"/>
  <c r="D15" i="3"/>
  <c r="D16" i="3"/>
  <c r="D13" i="3"/>
  <c r="C14" i="3"/>
  <c r="C15" i="3"/>
  <c r="R6" i="3" s="1"/>
  <c r="C16" i="3"/>
  <c r="C13" i="3"/>
  <c r="K14" i="2"/>
  <c r="K15" i="2"/>
  <c r="K16" i="2"/>
  <c r="J14" i="2"/>
  <c r="P4" i="2" s="1"/>
  <c r="J15" i="2"/>
  <c r="J16" i="2"/>
  <c r="I14" i="2"/>
  <c r="I15" i="2"/>
  <c r="I16" i="2"/>
  <c r="H14" i="2"/>
  <c r="O4" i="2" s="1"/>
  <c r="H15" i="2"/>
  <c r="O5" i="2" s="1"/>
  <c r="H16" i="2"/>
  <c r="G14" i="2"/>
  <c r="G15" i="2"/>
  <c r="G16" i="2"/>
  <c r="J13" i="2"/>
  <c r="K13" i="2"/>
  <c r="I13" i="2"/>
  <c r="H13" i="2"/>
  <c r="O3" i="2" s="1"/>
  <c r="G13" i="2"/>
  <c r="F14" i="2"/>
  <c r="F15" i="2"/>
  <c r="N5" i="2" s="1"/>
  <c r="F13" i="2"/>
  <c r="W4" i="5" l="1"/>
  <c r="V4" i="5"/>
  <c r="T4" i="5"/>
  <c r="R4" i="5"/>
  <c r="T5" i="5"/>
  <c r="R5" i="5"/>
  <c r="R6" i="5"/>
  <c r="T7" i="5"/>
  <c r="U7" i="5"/>
  <c r="V6" i="5"/>
  <c r="U6" i="5"/>
  <c r="W5" i="5"/>
  <c r="U5" i="5"/>
  <c r="S4" i="5"/>
  <c r="P3" i="4"/>
  <c r="O3" i="4"/>
  <c r="O9" i="4"/>
  <c r="N9" i="4"/>
  <c r="P7" i="4"/>
  <c r="N7" i="4"/>
  <c r="P6" i="4"/>
  <c r="O6" i="4"/>
  <c r="N6" i="4"/>
  <c r="O5" i="4"/>
  <c r="N5" i="4"/>
  <c r="P4" i="4"/>
  <c r="O7" i="4"/>
  <c r="P8" i="4"/>
  <c r="W7" i="3"/>
  <c r="V7" i="3"/>
  <c r="U7" i="3"/>
  <c r="W6" i="3"/>
  <c r="V6" i="3"/>
  <c r="U6" i="3"/>
  <c r="W5" i="3"/>
  <c r="T7" i="3"/>
  <c r="S7" i="3"/>
  <c r="R7" i="3"/>
  <c r="T6" i="3"/>
  <c r="T5" i="3"/>
  <c r="S5" i="3"/>
  <c r="R5" i="3"/>
  <c r="P8" i="2"/>
  <c r="N8" i="2"/>
  <c r="N9" i="2"/>
  <c r="P6" i="2"/>
  <c r="P7" i="2"/>
  <c r="N3" i="2"/>
  <c r="N7" i="2"/>
  <c r="N4" i="2"/>
  <c r="P3" i="2"/>
  <c r="N6" i="2"/>
  <c r="P5" i="2"/>
</calcChain>
</file>

<file path=xl/sharedStrings.xml><?xml version="1.0" encoding="utf-8"?>
<sst xmlns="http://schemas.openxmlformats.org/spreadsheetml/2006/main" count="204" uniqueCount="45">
  <si>
    <t>Experiment 1</t>
  </si>
  <si>
    <t>Pixel</t>
  </si>
  <si>
    <t>Edge</t>
  </si>
  <si>
    <t>Perceptual</t>
  </si>
  <si>
    <t>Adversarial</t>
  </si>
  <si>
    <t>SSIM</t>
  </si>
  <si>
    <t>PSNR</t>
  </si>
  <si>
    <t>NRMSE</t>
  </si>
  <si>
    <t>Train</t>
  </si>
  <si>
    <t>Val</t>
  </si>
  <si>
    <t>Test</t>
  </si>
  <si>
    <t>Data</t>
  </si>
  <si>
    <t>Sim</t>
  </si>
  <si>
    <t>Experiment 2</t>
  </si>
  <si>
    <t>HCP</t>
  </si>
  <si>
    <t>OASIS</t>
  </si>
  <si>
    <t>MRBrains</t>
  </si>
  <si>
    <t>Loss weighting</t>
  </si>
  <si>
    <t>Training distribution</t>
  </si>
  <si>
    <t>Qualitative evaluation on MRBrains en OASIS</t>
  </si>
  <si>
    <t>Mean</t>
  </si>
  <si>
    <t>Std</t>
  </si>
  <si>
    <t>Test influence of loss function. Train, val, test on sim data only</t>
  </si>
  <si>
    <t>Test influence of training data distribution, train on sim and hcp, val and test on all datasets</t>
  </si>
  <si>
    <t>LR</t>
  </si>
  <si>
    <t>Loss configuration</t>
  </si>
  <si>
    <t>Baseline</t>
  </si>
  <si>
    <t>Baseline + perceptual</t>
  </si>
  <si>
    <t>SSIM ↑</t>
  </si>
  <si>
    <t>PSNR ↑</t>
  </si>
  <si>
    <t>NRMSE ↓</t>
  </si>
  <si>
    <t>Rounded</t>
  </si>
  <si>
    <t>Formatted</t>
  </si>
  <si>
    <t>Model</t>
  </si>
  <si>
    <t>Only HCP</t>
  </si>
  <si>
    <t>Only Sim</t>
  </si>
  <si>
    <t>HCP and Sim</t>
  </si>
  <si>
    <t>Mode</t>
  </si>
  <si>
    <t>-</t>
  </si>
  <si>
    <t>RaSGAN</t>
  </si>
  <si>
    <t>WGAN</t>
  </si>
  <si>
    <t>Baseline + RaSGAN</t>
  </si>
  <si>
    <t>Baseline + WGAN</t>
  </si>
  <si>
    <t>Baseline + perceptual + RaSGAN</t>
  </si>
  <si>
    <t>Baseline + perceptual + WGAN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</si>
</sst>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70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7" xfId="0" applyNumberFormat="1" applyBorder="1"/>
    <xf numFmtId="164" fontId="1" fillId="0" borderId="0" xfId="0" applyNumberFormat="1" applyFont="1" applyFill="1" applyBorder="1"/>
    <xf numFmtId="0" fontId="1" fillId="0" borderId="0" xfId="0" applyFont="1" applyFill="1" applyBorder="1"/>
    <xf numFmtId="164" fontId="0" fillId="0" borderId="0" xfId="0" applyNumberFormat="1" applyFont="1" applyFill="1" applyBorder="1"/>
    <xf numFmtId="0" fontId="0" fillId="0" borderId="5" xfId="0" applyFont="1" applyBorder="1"/>
    <xf numFmtId="164" fontId="0" fillId="0" borderId="0" xfId="0" applyNumberFormat="1" applyBorder="1"/>
    <xf numFmtId="164" fontId="0" fillId="0" borderId="7" xfId="0" applyNumberFormat="1" applyFont="1" applyBorder="1"/>
    <xf numFmtId="0" fontId="0" fillId="0" borderId="8" xfId="0" applyFont="1" applyBorder="1"/>
    <xf numFmtId="0" fontId="0" fillId="0" borderId="22" xfId="0" applyBorder="1"/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/>
    <xf numFmtId="2" fontId="0" fillId="0" borderId="0" xfId="0" applyNumberFormat="1" applyBorder="1"/>
    <xf numFmtId="2" fontId="1" fillId="0" borderId="0" xfId="0" applyNumberFormat="1" applyFont="1" applyFill="1" applyBorder="1"/>
    <xf numFmtId="2" fontId="0" fillId="0" borderId="0" xfId="0" applyNumberFormat="1" applyFill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164" fontId="0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 applyFont="1" applyBorder="1"/>
    <xf numFmtId="165" fontId="0" fillId="0" borderId="0" xfId="0" applyNumberFormat="1" applyFon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170" fontId="0" fillId="0" borderId="0" xfId="0" applyNumberFormat="1" applyBorder="1"/>
    <xf numFmtId="165" fontId="0" fillId="0" borderId="0" xfId="0" applyNumberFormat="1" applyFill="1" applyBorder="1"/>
    <xf numFmtId="170" fontId="0" fillId="0" borderId="0" xfId="0" applyNumberFormat="1" applyFill="1" applyBorder="1"/>
    <xf numFmtId="170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E715-0E69-48D7-923A-0C5886B5EFC8}">
  <dimension ref="A1:P32"/>
  <sheetViews>
    <sheetView zoomScale="120" zoomScaleNormal="120" workbookViewId="0">
      <selection activeCell="J17" sqref="J17"/>
    </sheetView>
  </sheetViews>
  <sheetFormatPr defaultRowHeight="15" x14ac:dyDescent="0.25"/>
  <cols>
    <col min="2" max="2" width="10.85546875" customWidth="1"/>
    <col min="3" max="3" width="10.5703125" bestFit="1" customWidth="1"/>
    <col min="4" max="4" width="11" bestFit="1" customWidth="1"/>
  </cols>
  <sheetData>
    <row r="1" spans="1:10" ht="18.75" x14ac:dyDescent="0.3">
      <c r="A1" s="2" t="s">
        <v>0</v>
      </c>
      <c r="C1" t="s">
        <v>22</v>
      </c>
    </row>
    <row r="2" spans="1:10" x14ac:dyDescent="0.25">
      <c r="A2" s="1" t="s">
        <v>11</v>
      </c>
      <c r="B2" t="s">
        <v>12</v>
      </c>
    </row>
    <row r="3" spans="1:10" x14ac:dyDescent="0.25">
      <c r="A3" t="s">
        <v>8</v>
      </c>
      <c r="B3">
        <v>30</v>
      </c>
    </row>
    <row r="4" spans="1:10" x14ac:dyDescent="0.25">
      <c r="A4" t="s">
        <v>9</v>
      </c>
      <c r="B4">
        <v>10</v>
      </c>
    </row>
    <row r="5" spans="1:10" ht="15.75" thickBot="1" x14ac:dyDescent="0.3">
      <c r="A5" t="s">
        <v>10</v>
      </c>
      <c r="B5">
        <v>10</v>
      </c>
    </row>
    <row r="6" spans="1:10" x14ac:dyDescent="0.25">
      <c r="A6" s="3"/>
      <c r="B6" s="4"/>
      <c r="C6" s="4"/>
      <c r="D6" s="14"/>
      <c r="E6" s="51" t="s">
        <v>12</v>
      </c>
      <c r="F6" s="51"/>
      <c r="G6" s="51"/>
      <c r="H6" s="51"/>
      <c r="I6" s="51"/>
      <c r="J6" s="52"/>
    </row>
    <row r="7" spans="1:10" x14ac:dyDescent="0.25">
      <c r="A7" s="48" t="s">
        <v>17</v>
      </c>
      <c r="B7" s="49"/>
      <c r="C7" s="49"/>
      <c r="D7" s="50"/>
      <c r="E7" s="5" t="s">
        <v>5</v>
      </c>
      <c r="F7" s="5"/>
      <c r="G7" s="5" t="s">
        <v>6</v>
      </c>
      <c r="H7" s="5"/>
      <c r="I7" s="5" t="s">
        <v>7</v>
      </c>
      <c r="J7" s="6"/>
    </row>
    <row r="8" spans="1:10" x14ac:dyDescent="0.25">
      <c r="A8" s="11" t="s">
        <v>1</v>
      </c>
      <c r="B8" s="12" t="s">
        <v>2</v>
      </c>
      <c r="C8" s="12" t="s">
        <v>3</v>
      </c>
      <c r="D8" s="15" t="s">
        <v>4</v>
      </c>
      <c r="E8" s="12" t="s">
        <v>20</v>
      </c>
      <c r="F8" s="12" t="s">
        <v>21</v>
      </c>
      <c r="G8" s="12" t="s">
        <v>20</v>
      </c>
      <c r="H8" s="12" t="s">
        <v>21</v>
      </c>
      <c r="I8" s="12" t="s">
        <v>20</v>
      </c>
      <c r="J8" s="13" t="s">
        <v>21</v>
      </c>
    </row>
    <row r="9" spans="1:10" x14ac:dyDescent="0.25">
      <c r="A9" s="55" t="s">
        <v>24</v>
      </c>
      <c r="B9" s="46"/>
      <c r="C9" s="46"/>
      <c r="D9" s="47"/>
      <c r="E9" s="28">
        <v>0.93395265613830702</v>
      </c>
      <c r="F9" s="28">
        <v>2.9420538124850502E-3</v>
      </c>
      <c r="G9" s="5">
        <v>33.712212390716502</v>
      </c>
      <c r="H9" s="21">
        <v>0.281798821292427</v>
      </c>
      <c r="I9" s="21">
        <v>5.5667151160603397E-2</v>
      </c>
      <c r="J9" s="6">
        <v>9.5328345946582105E-4</v>
      </c>
    </row>
    <row r="10" spans="1:10" x14ac:dyDescent="0.25">
      <c r="A10" s="7">
        <v>0.7</v>
      </c>
      <c r="B10" s="5">
        <v>0.3</v>
      </c>
      <c r="C10" s="5">
        <v>0</v>
      </c>
      <c r="D10" s="16">
        <v>0</v>
      </c>
      <c r="E10" s="24">
        <v>0.96193014094930696</v>
      </c>
      <c r="F10" s="26">
        <v>2.0378893891147402E-3</v>
      </c>
      <c r="G10" s="25">
        <v>36.141604121887703</v>
      </c>
      <c r="H10" s="26">
        <v>0.61015832883822296</v>
      </c>
      <c r="I10" s="25">
        <v>4.2151142499425497E-2</v>
      </c>
      <c r="J10" s="27">
        <v>2.4414506059491099E-3</v>
      </c>
    </row>
    <row r="11" spans="1:10" x14ac:dyDescent="0.25">
      <c r="A11" s="7">
        <v>0.7</v>
      </c>
      <c r="B11" s="5">
        <v>0.3</v>
      </c>
      <c r="C11" s="5">
        <v>1</v>
      </c>
      <c r="D11" s="16">
        <v>0</v>
      </c>
      <c r="E11" s="22">
        <v>0.95021300498626904</v>
      </c>
      <c r="F11" s="22">
        <v>2.3349034316965298E-3</v>
      </c>
      <c r="G11" s="21">
        <v>35.819949409747103</v>
      </c>
      <c r="H11" s="22">
        <v>0.26333616443114799</v>
      </c>
      <c r="I11" s="21">
        <v>4.3671416102453897E-2</v>
      </c>
      <c r="J11" s="6">
        <v>6.5133560854454197E-4</v>
      </c>
    </row>
    <row r="12" spans="1:10" x14ac:dyDescent="0.25">
      <c r="A12" s="7">
        <v>0.7</v>
      </c>
      <c r="B12" s="5">
        <v>0.3</v>
      </c>
      <c r="C12" s="5">
        <v>0</v>
      </c>
      <c r="D12" s="16">
        <v>0.1</v>
      </c>
      <c r="E12" s="22">
        <v>0.94519342165907705</v>
      </c>
      <c r="F12" s="22">
        <v>2.5310582666105501E-3</v>
      </c>
      <c r="G12" s="21">
        <v>35.096214071912797</v>
      </c>
      <c r="H12" s="22">
        <v>0.25236841518528103</v>
      </c>
      <c r="I12" s="21">
        <v>4.7465468192798801E-2</v>
      </c>
      <c r="J12" s="6">
        <v>6.6123680887165905E-4</v>
      </c>
    </row>
    <row r="13" spans="1:10" ht="15.75" thickBot="1" x14ac:dyDescent="0.3">
      <c r="A13" s="8">
        <v>0.7</v>
      </c>
      <c r="B13" s="9">
        <v>0.3</v>
      </c>
      <c r="C13" s="9">
        <v>1</v>
      </c>
      <c r="D13" s="17">
        <v>0.1</v>
      </c>
      <c r="E13" s="23">
        <v>0.94278755772430201</v>
      </c>
      <c r="F13" s="23">
        <v>2.5972124473301801E-3</v>
      </c>
      <c r="G13" s="9">
        <v>34.840224980059403</v>
      </c>
      <c r="H13" s="29">
        <v>0.23896000256801</v>
      </c>
      <c r="I13" s="9">
        <v>4.8884485129473097E-2</v>
      </c>
      <c r="J13" s="30">
        <v>6.3036153601249401E-4</v>
      </c>
    </row>
    <row r="16" spans="1:10" ht="18.75" x14ac:dyDescent="0.3">
      <c r="A16" s="2" t="s">
        <v>13</v>
      </c>
      <c r="C16" t="s">
        <v>23</v>
      </c>
    </row>
    <row r="17" spans="1:16" x14ac:dyDescent="0.25">
      <c r="A17" s="1" t="s">
        <v>11</v>
      </c>
      <c r="B17" t="s">
        <v>12</v>
      </c>
      <c r="C17" t="s">
        <v>14</v>
      </c>
      <c r="D17" t="s">
        <v>16</v>
      </c>
      <c r="E17" t="s">
        <v>15</v>
      </c>
    </row>
    <row r="18" spans="1:16" x14ac:dyDescent="0.25">
      <c r="A18" t="s">
        <v>8</v>
      </c>
      <c r="B18">
        <v>30</v>
      </c>
      <c r="C18">
        <v>30</v>
      </c>
      <c r="D18">
        <v>0</v>
      </c>
      <c r="E18">
        <v>0</v>
      </c>
    </row>
    <row r="19" spans="1:16" x14ac:dyDescent="0.25">
      <c r="A19" t="s">
        <v>9</v>
      </c>
      <c r="B19">
        <v>10</v>
      </c>
      <c r="C19">
        <v>10</v>
      </c>
      <c r="D19">
        <v>4</v>
      </c>
      <c r="E19">
        <v>5</v>
      </c>
    </row>
    <row r="20" spans="1:16" x14ac:dyDescent="0.25">
      <c r="A20" t="s">
        <v>10</v>
      </c>
      <c r="B20">
        <v>10</v>
      </c>
      <c r="C20">
        <v>10</v>
      </c>
      <c r="D20">
        <v>3</v>
      </c>
      <c r="E20">
        <v>5</v>
      </c>
    </row>
    <row r="22" spans="1:16" ht="15.75" thickBot="1" x14ac:dyDescent="0.3"/>
    <row r="23" spans="1:16" x14ac:dyDescent="0.25">
      <c r="A23" s="3"/>
      <c r="B23" s="14"/>
      <c r="C23" s="53" t="s">
        <v>14</v>
      </c>
      <c r="D23" s="51"/>
      <c r="E23" s="51"/>
      <c r="F23" s="51"/>
      <c r="G23" s="51"/>
      <c r="H23" s="54"/>
      <c r="I23" s="51" t="s">
        <v>12</v>
      </c>
      <c r="J23" s="51"/>
      <c r="K23" s="51"/>
      <c r="L23" s="51"/>
      <c r="M23" s="51"/>
      <c r="N23" s="52"/>
      <c r="P23" t="s">
        <v>19</v>
      </c>
    </row>
    <row r="24" spans="1:16" x14ac:dyDescent="0.25">
      <c r="A24" s="48" t="s">
        <v>18</v>
      </c>
      <c r="B24" s="50"/>
      <c r="C24" s="18" t="s">
        <v>5</v>
      </c>
      <c r="D24" s="5"/>
      <c r="E24" s="5" t="s">
        <v>6</v>
      </c>
      <c r="F24" s="5"/>
      <c r="G24" s="5" t="s">
        <v>7</v>
      </c>
      <c r="H24" s="16"/>
      <c r="I24" s="5" t="s">
        <v>5</v>
      </c>
      <c r="J24" s="5"/>
      <c r="K24" s="5" t="s">
        <v>6</v>
      </c>
      <c r="L24" s="5"/>
      <c r="M24" s="5" t="s">
        <v>7</v>
      </c>
      <c r="N24" s="6"/>
    </row>
    <row r="25" spans="1:16" x14ac:dyDescent="0.25">
      <c r="A25" s="11" t="s">
        <v>14</v>
      </c>
      <c r="B25" s="15" t="s">
        <v>12</v>
      </c>
      <c r="C25" s="20" t="s">
        <v>20</v>
      </c>
      <c r="D25" s="12" t="s">
        <v>21</v>
      </c>
      <c r="E25" s="12" t="s">
        <v>20</v>
      </c>
      <c r="F25" s="12" t="s">
        <v>21</v>
      </c>
      <c r="G25" s="12" t="s">
        <v>20</v>
      </c>
      <c r="H25" s="15" t="s">
        <v>21</v>
      </c>
      <c r="I25" s="12" t="s">
        <v>20</v>
      </c>
      <c r="J25" s="12" t="s">
        <v>21</v>
      </c>
      <c r="K25" s="12" t="s">
        <v>20</v>
      </c>
      <c r="L25" s="12" t="s">
        <v>21</v>
      </c>
      <c r="M25" s="12" t="s">
        <v>20</v>
      </c>
      <c r="N25" s="13" t="s">
        <v>21</v>
      </c>
    </row>
    <row r="26" spans="1:16" x14ac:dyDescent="0.25">
      <c r="A26" s="46" t="s">
        <v>24</v>
      </c>
      <c r="B26" s="47"/>
      <c r="C26">
        <v>0.97865320453161098</v>
      </c>
      <c r="D26">
        <v>1.2190669074549001E-3</v>
      </c>
      <c r="E26">
        <v>38.740329353190198</v>
      </c>
      <c r="F26">
        <v>0.384324596025233</v>
      </c>
      <c r="G26">
        <v>3.1849222640504098E-2</v>
      </c>
      <c r="H26" s="31">
        <v>9.6185954224135102E-4</v>
      </c>
      <c r="I26" s="28">
        <v>0.93395265613830702</v>
      </c>
      <c r="J26" s="5">
        <v>2.9420538124850502E-3</v>
      </c>
      <c r="K26" s="5">
        <v>33.712212390716502</v>
      </c>
      <c r="L26" s="21">
        <v>0.281798821292427</v>
      </c>
      <c r="M26" s="21">
        <v>5.5667151160603397E-2</v>
      </c>
      <c r="N26" s="6">
        <v>9.5328345946582105E-4</v>
      </c>
    </row>
    <row r="27" spans="1:16" x14ac:dyDescent="0.25">
      <c r="A27" s="7">
        <v>30</v>
      </c>
      <c r="B27" s="16">
        <v>0</v>
      </c>
      <c r="C27" s="18">
        <v>0.98613538886933705</v>
      </c>
      <c r="D27" s="5">
        <v>6.4040743645354405E-4</v>
      </c>
      <c r="E27" s="5">
        <v>40.315516721469201</v>
      </c>
      <c r="F27" s="21">
        <v>0.35242389853908002</v>
      </c>
      <c r="G27" s="21">
        <v>2.6564304071543001E-2</v>
      </c>
      <c r="H27" s="16">
        <v>7.1385377445386895E-4</v>
      </c>
      <c r="I27" s="21">
        <v>0.86703876258988999</v>
      </c>
      <c r="J27" s="21">
        <v>5.3695413591825798E-3</v>
      </c>
      <c r="K27" s="21">
        <v>28.647436784116699</v>
      </c>
      <c r="L27" s="21">
        <v>0.42524085490510199</v>
      </c>
      <c r="M27" s="21">
        <v>9.9776298405802905E-2</v>
      </c>
      <c r="N27" s="6">
        <v>3.3899335566959601E-3</v>
      </c>
    </row>
    <row r="28" spans="1:16" x14ac:dyDescent="0.25">
      <c r="A28" s="7">
        <v>0</v>
      </c>
      <c r="B28" s="16">
        <v>30</v>
      </c>
      <c r="C28" s="18">
        <v>0.96741371305133095</v>
      </c>
      <c r="D28" s="21">
        <v>1.5484757318919701E-3</v>
      </c>
      <c r="E28" s="21">
        <v>36.061484141172201</v>
      </c>
      <c r="F28" s="21">
        <v>0.33963541280156401</v>
      </c>
      <c r="G28" s="21">
        <v>4.3349817339358998E-2</v>
      </c>
      <c r="H28" s="16">
        <v>1.1156841890197699E-3</v>
      </c>
      <c r="I28" s="32">
        <v>0.94154102892533498</v>
      </c>
      <c r="J28" s="32">
        <v>2.71142616793054E-3</v>
      </c>
      <c r="K28" s="32">
        <v>34.887607245847803</v>
      </c>
      <c r="L28" s="32">
        <v>0.24094214535863401</v>
      </c>
      <c r="M28" s="32">
        <v>4.8618812731489498E-2</v>
      </c>
      <c r="N28" s="6">
        <v>6.4714275494098903E-4</v>
      </c>
    </row>
    <row r="29" spans="1:16" x14ac:dyDescent="0.25">
      <c r="A29" s="7">
        <v>30</v>
      </c>
      <c r="B29" s="16">
        <v>30</v>
      </c>
      <c r="C29" s="18">
        <v>0.97475202137444605</v>
      </c>
      <c r="D29" s="21">
        <v>1.17236871135975E-3</v>
      </c>
      <c r="E29" s="21">
        <v>37.683432041866403</v>
      </c>
      <c r="F29" s="21">
        <v>0.32274574333387701</v>
      </c>
      <c r="G29" s="21">
        <v>3.5966216966542598E-2</v>
      </c>
      <c r="H29" s="16">
        <v>9.4357644759475098E-4</v>
      </c>
      <c r="I29" s="32">
        <v>0.93605071414291796</v>
      </c>
      <c r="J29" s="32">
        <v>2.78736645724399E-3</v>
      </c>
      <c r="K29" s="32">
        <v>33.930105744499897</v>
      </c>
      <c r="L29" s="32">
        <v>0.23611087540123901</v>
      </c>
      <c r="M29" s="32">
        <v>5.4284233495711397E-2</v>
      </c>
      <c r="N29" s="6">
        <v>6.6826685203324597E-4</v>
      </c>
    </row>
    <row r="30" spans="1:16" x14ac:dyDescent="0.25">
      <c r="A30" s="7"/>
      <c r="B30" s="16"/>
      <c r="C30" s="18"/>
      <c r="D30" s="5"/>
      <c r="E30" s="5"/>
      <c r="F30" s="5"/>
      <c r="G30" s="5"/>
      <c r="H30" s="16"/>
      <c r="I30" s="5"/>
      <c r="J30" s="5"/>
      <c r="K30" s="5"/>
      <c r="L30" s="5"/>
      <c r="M30" s="5"/>
      <c r="N30" s="6"/>
    </row>
    <row r="31" spans="1:16" x14ac:dyDescent="0.25">
      <c r="A31" s="7"/>
      <c r="B31" s="16"/>
      <c r="C31" s="18"/>
      <c r="D31" s="5"/>
      <c r="E31" s="5"/>
      <c r="F31" s="5"/>
      <c r="G31" s="5"/>
      <c r="H31" s="16"/>
      <c r="I31" s="5"/>
      <c r="J31" s="5"/>
      <c r="K31" s="5"/>
      <c r="L31" s="5"/>
      <c r="M31" s="5"/>
      <c r="N31" s="6"/>
    </row>
    <row r="32" spans="1:16" ht="15.75" thickBot="1" x14ac:dyDescent="0.3">
      <c r="A32" s="8"/>
      <c r="B32" s="17"/>
      <c r="C32" s="19"/>
      <c r="D32" s="9"/>
      <c r="E32" s="9"/>
      <c r="F32" s="9"/>
      <c r="G32" s="9"/>
      <c r="H32" s="17"/>
      <c r="I32" s="9"/>
      <c r="J32" s="9"/>
      <c r="K32" s="9"/>
      <c r="L32" s="9"/>
      <c r="M32" s="9"/>
      <c r="N32" s="10"/>
    </row>
  </sheetData>
  <mergeCells count="7">
    <mergeCell ref="A26:B26"/>
    <mergeCell ref="A7:D7"/>
    <mergeCell ref="E6:J6"/>
    <mergeCell ref="C23:H23"/>
    <mergeCell ref="I23:N23"/>
    <mergeCell ref="A24:B24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9D56-F318-48F8-B00F-95B262D00133}">
  <dimension ref="A1:Z31"/>
  <sheetViews>
    <sheetView workbookViewId="0">
      <selection activeCell="F18" sqref="F18"/>
    </sheetView>
  </sheetViews>
  <sheetFormatPr defaultRowHeight="15" x14ac:dyDescent="0.25"/>
  <cols>
    <col min="1" max="1" width="8.7109375" customWidth="1"/>
    <col min="3" max="3" width="10.140625" bestFit="1" customWidth="1"/>
    <col min="4" max="4" width="10.42578125" bestFit="1" customWidth="1"/>
    <col min="13" max="13" width="28.42578125" bestFit="1" customWidth="1"/>
    <col min="14" max="14" width="15.140625" bestFit="1" customWidth="1"/>
    <col min="15" max="15" width="13.140625" bestFit="1" customWidth="1"/>
    <col min="16" max="16" width="16.140625" bestFit="1" customWidth="1"/>
    <col min="17" max="17" width="20.42578125" bestFit="1" customWidth="1"/>
    <col min="18" max="18" width="14.140625" bestFit="1" customWidth="1"/>
    <col min="19" max="19" width="13.140625" bestFit="1" customWidth="1"/>
    <col min="20" max="20" width="16.140625" bestFit="1" customWidth="1"/>
  </cols>
  <sheetData>
    <row r="1" spans="1:26" x14ac:dyDescent="0.25">
      <c r="A1" s="5"/>
      <c r="B1" s="5"/>
      <c r="C1" s="5"/>
      <c r="D1" s="5"/>
      <c r="E1" s="5"/>
      <c r="F1" s="41" t="s">
        <v>12</v>
      </c>
      <c r="G1" s="41"/>
      <c r="H1" s="41"/>
      <c r="I1" s="41"/>
      <c r="J1" s="41"/>
      <c r="K1" s="41"/>
      <c r="N1" t="s">
        <v>32</v>
      </c>
    </row>
    <row r="2" spans="1:26" x14ac:dyDescent="0.25">
      <c r="A2" s="49" t="s">
        <v>17</v>
      </c>
      <c r="B2" s="49"/>
      <c r="C2" s="49"/>
      <c r="D2" s="49"/>
      <c r="E2" s="41"/>
      <c r="F2" s="5" t="s">
        <v>5</v>
      </c>
      <c r="G2" s="5"/>
      <c r="H2" s="5" t="s">
        <v>6</v>
      </c>
      <c r="I2" s="5"/>
      <c r="J2" s="5" t="s">
        <v>7</v>
      </c>
      <c r="K2" s="5"/>
      <c r="M2" t="s">
        <v>25</v>
      </c>
      <c r="N2" t="s">
        <v>28</v>
      </c>
      <c r="O2" t="s">
        <v>29</v>
      </c>
      <c r="P2" t="s">
        <v>30</v>
      </c>
    </row>
    <row r="3" spans="1:26" x14ac:dyDescent="0.25">
      <c r="A3" s="5" t="s">
        <v>1</v>
      </c>
      <c r="B3" s="5" t="s">
        <v>2</v>
      </c>
      <c r="C3" s="5" t="s">
        <v>3</v>
      </c>
      <c r="D3" s="5" t="s">
        <v>4</v>
      </c>
      <c r="E3" s="21" t="s">
        <v>37</v>
      </c>
      <c r="F3" s="5" t="s">
        <v>20</v>
      </c>
      <c r="G3" s="5" t="s">
        <v>21</v>
      </c>
      <c r="H3" s="5" t="s">
        <v>20</v>
      </c>
      <c r="I3" s="5" t="s">
        <v>21</v>
      </c>
      <c r="J3" s="5" t="s">
        <v>20</v>
      </c>
      <c r="K3" s="5" t="s">
        <v>21</v>
      </c>
      <c r="M3" t="s">
        <v>24</v>
      </c>
      <c r="N3" s="38" t="str">
        <f>F13&amp;" ± "&amp;G13</f>
        <v>0.9353 ± 0.0024</v>
      </c>
      <c r="O3" s="38" t="str">
        <f>H13&amp;" ± "&amp;I13</f>
        <v>32.97 ± 0.2009</v>
      </c>
      <c r="P3" s="38" t="str">
        <f>J13&amp;" ± "&amp;K13</f>
        <v>0.06123 ± 0.00098</v>
      </c>
    </row>
    <row r="4" spans="1:26" x14ac:dyDescent="0.25">
      <c r="A4" s="56" t="s">
        <v>24</v>
      </c>
      <c r="B4" s="56"/>
      <c r="C4" s="56"/>
      <c r="D4" s="56"/>
      <c r="E4" s="56"/>
      <c r="F4" s="28">
        <v>0.935290588464321</v>
      </c>
      <c r="G4" s="28">
        <v>2.39507803036199E-3</v>
      </c>
      <c r="H4" s="35">
        <v>32.970284457357899</v>
      </c>
      <c r="I4" s="22">
        <v>0.20088939637075701</v>
      </c>
      <c r="J4" s="22">
        <v>6.12348366535529E-2</v>
      </c>
      <c r="K4" s="43">
        <v>9.8242063777570997E-4</v>
      </c>
      <c r="M4" t="s">
        <v>26</v>
      </c>
      <c r="N4" s="39" t="str">
        <f>F14&amp;" ± "&amp;G14</f>
        <v>0.9639 ± 0.0015</v>
      </c>
      <c r="O4" s="38" t="str">
        <f>H14&amp;" ± "&amp;I14</f>
        <v>35.62 ± 0.5215</v>
      </c>
      <c r="P4" s="38" t="str">
        <f>J14&amp;" ± "&amp;K14</f>
        <v>0.04519 ± 0.00233</v>
      </c>
    </row>
    <row r="5" spans="1:26" x14ac:dyDescent="0.25">
      <c r="A5" s="5">
        <v>0.7</v>
      </c>
      <c r="B5" s="5">
        <v>0.3</v>
      </c>
      <c r="C5" s="5">
        <v>0</v>
      </c>
      <c r="D5" s="5">
        <v>0</v>
      </c>
      <c r="E5" s="5" t="s">
        <v>38</v>
      </c>
      <c r="F5" s="24">
        <v>0.963878274832073</v>
      </c>
      <c r="G5" s="26">
        <v>1.49911922723598E-3</v>
      </c>
      <c r="H5" s="36">
        <v>35.6191044180907</v>
      </c>
      <c r="I5" s="26">
        <v>0.52147720109723095</v>
      </c>
      <c r="J5" s="24">
        <v>4.5194850612784498E-2</v>
      </c>
      <c r="K5" s="44">
        <v>2.32859070238282E-3</v>
      </c>
      <c r="M5" t="s">
        <v>27</v>
      </c>
      <c r="N5" s="38" t="str">
        <f>F15&amp;" ± "&amp;G15</f>
        <v>0.9528 ± 0.0018</v>
      </c>
      <c r="O5" s="38" t="str">
        <f>H15&amp;" ± "&amp;I15</f>
        <v>35.19 ± 0.1942</v>
      </c>
      <c r="P5" s="38" t="str">
        <f>J15&amp;" ± "&amp;K15</f>
        <v>0.04744 ± 0.00066</v>
      </c>
    </row>
    <row r="6" spans="1:26" x14ac:dyDescent="0.25">
      <c r="A6" s="5">
        <v>0.7</v>
      </c>
      <c r="B6" s="5">
        <v>0.3</v>
      </c>
      <c r="C6" s="5">
        <v>1</v>
      </c>
      <c r="D6" s="5">
        <v>0</v>
      </c>
      <c r="E6" s="5" t="s">
        <v>38</v>
      </c>
      <c r="F6" s="22">
        <v>0.95277306734518297</v>
      </c>
      <c r="G6" s="22">
        <v>1.8340950069250499E-3</v>
      </c>
      <c r="H6" s="37">
        <v>35.186471794453901</v>
      </c>
      <c r="I6" s="22">
        <v>0.19417439708467699</v>
      </c>
      <c r="J6" s="22">
        <v>4.7443331977701703E-2</v>
      </c>
      <c r="K6" s="43">
        <v>6.5552989582707503E-4</v>
      </c>
      <c r="M6" t="s">
        <v>41</v>
      </c>
      <c r="N6" s="38" t="str">
        <f>F16&amp;" ± "&amp;G16</f>
        <v>0.9496 ± 0.0019</v>
      </c>
      <c r="O6" s="38" t="str">
        <f>H16&amp;" ± "&amp;I16</f>
        <v>34.51 ± 0.2046</v>
      </c>
      <c r="P6" s="38" t="str">
        <f>J16&amp;" ± "&amp;K16</f>
        <v>0.05129 ± 0.00077</v>
      </c>
      <c r="Z6" s="34"/>
    </row>
    <row r="7" spans="1:26" x14ac:dyDescent="0.25">
      <c r="A7" s="5">
        <v>0.7</v>
      </c>
      <c r="B7" s="5">
        <v>0.3</v>
      </c>
      <c r="C7" s="5">
        <v>0</v>
      </c>
      <c r="D7" s="5">
        <v>0.1</v>
      </c>
      <c r="E7" s="21" t="s">
        <v>39</v>
      </c>
      <c r="F7" s="22">
        <v>0.94962711480149298</v>
      </c>
      <c r="G7" s="22">
        <v>1.9378402611046699E-3</v>
      </c>
      <c r="H7" s="37">
        <v>34.509337753278899</v>
      </c>
      <c r="I7" s="22">
        <v>0.204603596469493</v>
      </c>
      <c r="J7" s="22">
        <v>5.1290821018945401E-2</v>
      </c>
      <c r="K7" s="43">
        <v>7.7195210449246005E-4</v>
      </c>
      <c r="M7" t="s">
        <v>42</v>
      </c>
      <c r="N7" s="38" t="str">
        <f>F17&amp;" ± "&amp;G17</f>
        <v>0.9459 ± 0.0023</v>
      </c>
      <c r="O7" s="38" t="str">
        <f t="shared" ref="O7:O8" si="0">H17&amp;" ± "&amp;I17</f>
        <v>34.58 ± 0.1843</v>
      </c>
      <c r="P7" s="38" t="str">
        <f>J17&amp;" ± "&amp;K17</f>
        <v>0.05088 ± 0.00062</v>
      </c>
    </row>
    <row r="8" spans="1:26" x14ac:dyDescent="0.25">
      <c r="A8" s="5">
        <v>0.7</v>
      </c>
      <c r="B8" s="5">
        <v>0.3</v>
      </c>
      <c r="C8" s="5">
        <v>0</v>
      </c>
      <c r="D8" s="21">
        <v>0.01</v>
      </c>
      <c r="E8" s="21" t="s">
        <v>40</v>
      </c>
      <c r="F8" s="22">
        <v>0.94589475401307499</v>
      </c>
      <c r="G8" s="22">
        <v>2.2951736886123101E-3</v>
      </c>
      <c r="H8" s="37">
        <v>34.578161045097303</v>
      </c>
      <c r="I8" s="22">
        <v>0.184257521116729</v>
      </c>
      <c r="J8" s="22">
        <v>5.0883990517169603E-2</v>
      </c>
      <c r="K8" s="43">
        <v>6.1707212848438999E-4</v>
      </c>
      <c r="M8" t="s">
        <v>43</v>
      </c>
      <c r="N8" s="38" t="str">
        <f t="shared" ref="N8:N9" si="1">F18&amp;" ± "&amp;G18</f>
        <v>0.9437 ± 0.0023</v>
      </c>
      <c r="O8" s="38" t="str">
        <f t="shared" si="0"/>
        <v>34.05 ± 0.1955</v>
      </c>
      <c r="P8" s="38" t="str">
        <f t="shared" ref="P8:P9" si="2">J18&amp;" ± "&amp;K18</f>
        <v>0.05405 ± 0.00071</v>
      </c>
    </row>
    <row r="9" spans="1:26" x14ac:dyDescent="0.25">
      <c r="A9" s="5">
        <v>0.7</v>
      </c>
      <c r="B9" s="5">
        <v>0.3</v>
      </c>
      <c r="C9" s="5">
        <v>1</v>
      </c>
      <c r="D9" s="21">
        <v>0.1</v>
      </c>
      <c r="E9" s="21" t="s">
        <v>39</v>
      </c>
      <c r="F9" s="22">
        <v>0.94369948831447903</v>
      </c>
      <c r="G9" s="22">
        <v>2.2706011668476799E-3</v>
      </c>
      <c r="H9" s="37">
        <v>34.053485801718203</v>
      </c>
      <c r="I9" s="22">
        <v>0.195510671721875</v>
      </c>
      <c r="J9" s="22">
        <v>5.4053085980761001E-2</v>
      </c>
      <c r="K9" s="43">
        <v>7.1164973798040299E-4</v>
      </c>
      <c r="M9" t="s">
        <v>44</v>
      </c>
      <c r="N9" s="38" t="str">
        <f t="shared" si="1"/>
        <v>0.9429 ± 0.0023</v>
      </c>
      <c r="O9" s="38" t="str">
        <f>H19&amp;" ± "&amp;I19</f>
        <v>34.05 ± 0.1935</v>
      </c>
      <c r="P9" s="38" t="str">
        <f>J19&amp;" ± "&amp;K19&amp;"0"</f>
        <v>0.05406 ± 0.00070</v>
      </c>
    </row>
    <row r="10" spans="1:26" x14ac:dyDescent="0.25">
      <c r="A10" s="5">
        <v>0.7</v>
      </c>
      <c r="B10" s="5">
        <v>0.3</v>
      </c>
      <c r="C10" s="5">
        <v>1</v>
      </c>
      <c r="D10" s="5">
        <v>0.01</v>
      </c>
      <c r="E10" s="21" t="s">
        <v>40</v>
      </c>
      <c r="F10" s="28">
        <v>0.94285067025132296</v>
      </c>
      <c r="G10" s="28">
        <v>2.30588093068798E-3</v>
      </c>
      <c r="H10" s="35">
        <v>34.0525827289595</v>
      </c>
      <c r="I10" s="42">
        <v>0.19352493059988701</v>
      </c>
      <c r="J10" s="26">
        <v>5.4058511610824103E-2</v>
      </c>
      <c r="K10" s="45">
        <v>6.9655830460831395E-4</v>
      </c>
    </row>
    <row r="12" spans="1:26" x14ac:dyDescent="0.25">
      <c r="F12" t="s">
        <v>31</v>
      </c>
    </row>
    <row r="13" spans="1:26" x14ac:dyDescent="0.25">
      <c r="F13" s="38">
        <f t="shared" ref="F13:G19" si="3">ROUND(F4,4)</f>
        <v>0.93530000000000002</v>
      </c>
      <c r="G13" s="38">
        <f t="shared" si="3"/>
        <v>2.3999999999999998E-3</v>
      </c>
      <c r="H13" s="39">
        <f>ROUND(H4,2)</f>
        <v>32.97</v>
      </c>
      <c r="I13" s="38">
        <f>ROUND(I4,4)</f>
        <v>0.2009</v>
      </c>
      <c r="J13" s="40">
        <f t="shared" ref="J13:K19" si="4">ROUND(J4,5)</f>
        <v>6.123E-2</v>
      </c>
      <c r="K13" s="40">
        <f t="shared" si="4"/>
        <v>9.7999999999999997E-4</v>
      </c>
    </row>
    <row r="14" spans="1:26" x14ac:dyDescent="0.25">
      <c r="F14" s="38">
        <f t="shared" si="3"/>
        <v>0.96389999999999998</v>
      </c>
      <c r="G14" s="38">
        <f t="shared" si="3"/>
        <v>1.5E-3</v>
      </c>
      <c r="H14" s="39">
        <f>ROUND(H5,2)</f>
        <v>35.619999999999997</v>
      </c>
      <c r="I14" s="38">
        <f>ROUND(I5,4)</f>
        <v>0.52149999999999996</v>
      </c>
      <c r="J14" s="40">
        <f t="shared" si="4"/>
        <v>4.5190000000000001E-2</v>
      </c>
      <c r="K14" s="40">
        <f t="shared" si="4"/>
        <v>2.33E-3</v>
      </c>
    </row>
    <row r="15" spans="1:26" x14ac:dyDescent="0.25">
      <c r="F15" s="38">
        <f t="shared" si="3"/>
        <v>0.95279999999999998</v>
      </c>
      <c r="G15" s="38">
        <f t="shared" si="3"/>
        <v>1.8E-3</v>
      </c>
      <c r="H15" s="39">
        <f>ROUND(H6,2)</f>
        <v>35.19</v>
      </c>
      <c r="I15" s="38">
        <f>ROUND(I6,4)</f>
        <v>0.19420000000000001</v>
      </c>
      <c r="J15" s="40">
        <f t="shared" si="4"/>
        <v>4.7440000000000003E-2</v>
      </c>
      <c r="K15" s="40">
        <f t="shared" si="4"/>
        <v>6.6E-4</v>
      </c>
    </row>
    <row r="16" spans="1:26" x14ac:dyDescent="0.25">
      <c r="F16" s="38">
        <f t="shared" si="3"/>
        <v>0.9496</v>
      </c>
      <c r="G16" s="38">
        <f t="shared" si="3"/>
        <v>1.9E-3</v>
      </c>
      <c r="H16" s="39">
        <f>ROUND(H7,2)</f>
        <v>34.51</v>
      </c>
      <c r="I16" s="38">
        <f>ROUND(I7,4)</f>
        <v>0.2046</v>
      </c>
      <c r="J16" s="40">
        <f t="shared" si="4"/>
        <v>5.1290000000000002E-2</v>
      </c>
      <c r="K16" s="40">
        <f t="shared" si="4"/>
        <v>7.6999999999999996E-4</v>
      </c>
    </row>
    <row r="17" spans="6:11" x14ac:dyDescent="0.25">
      <c r="F17" s="38">
        <f t="shared" si="3"/>
        <v>0.94589999999999996</v>
      </c>
      <c r="G17" s="38">
        <f t="shared" si="3"/>
        <v>2.3E-3</v>
      </c>
      <c r="H17" s="39">
        <f t="shared" ref="H17:H19" si="5">ROUND(H8,2)</f>
        <v>34.58</v>
      </c>
      <c r="I17" s="38">
        <f t="shared" ref="I17:I19" si="6">ROUND(I8,4)</f>
        <v>0.18429999999999999</v>
      </c>
      <c r="J17" s="40">
        <f t="shared" si="4"/>
        <v>5.0880000000000002E-2</v>
      </c>
      <c r="K17" s="40">
        <f t="shared" si="4"/>
        <v>6.2E-4</v>
      </c>
    </row>
    <row r="18" spans="6:11" x14ac:dyDescent="0.25">
      <c r="F18" s="38">
        <f t="shared" si="3"/>
        <v>0.94369999999999998</v>
      </c>
      <c r="G18" s="38">
        <f t="shared" si="3"/>
        <v>2.3E-3</v>
      </c>
      <c r="H18" s="39">
        <f t="shared" si="5"/>
        <v>34.049999999999997</v>
      </c>
      <c r="I18" s="38">
        <f t="shared" si="6"/>
        <v>0.19550000000000001</v>
      </c>
      <c r="J18" s="40">
        <f t="shared" si="4"/>
        <v>5.4050000000000001E-2</v>
      </c>
      <c r="K18" s="40">
        <f t="shared" si="4"/>
        <v>7.1000000000000002E-4</v>
      </c>
    </row>
    <row r="19" spans="6:11" x14ac:dyDescent="0.25">
      <c r="F19" s="38">
        <f t="shared" si="3"/>
        <v>0.94289999999999996</v>
      </c>
      <c r="G19" s="38">
        <f t="shared" si="3"/>
        <v>2.3E-3</v>
      </c>
      <c r="H19" s="39">
        <f t="shared" si="5"/>
        <v>34.049999999999997</v>
      </c>
      <c r="I19" s="38">
        <f t="shared" si="6"/>
        <v>0.19350000000000001</v>
      </c>
      <c r="J19" s="40">
        <f t="shared" si="4"/>
        <v>5.4059999999999997E-2</v>
      </c>
      <c r="K19" s="40">
        <f t="shared" si="4"/>
        <v>6.9999999999999999E-4</v>
      </c>
    </row>
    <row r="28" spans="6:11" x14ac:dyDescent="0.25">
      <c r="F28" s="38"/>
    </row>
    <row r="29" spans="6:11" x14ac:dyDescent="0.25">
      <c r="F29" s="38"/>
    </row>
    <row r="30" spans="6:11" x14ac:dyDescent="0.25">
      <c r="F30" s="38"/>
    </row>
    <row r="31" spans="6:11" x14ac:dyDescent="0.25">
      <c r="F31" s="38"/>
    </row>
  </sheetData>
  <mergeCells count="2">
    <mergeCell ref="A2:D2"/>
    <mergeCell ref="A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7490-FBDC-4F9E-BA9E-23A2CA096201}">
  <dimension ref="A1:Z31"/>
  <sheetViews>
    <sheetView workbookViewId="0">
      <selection activeCell="I33" sqref="I33"/>
    </sheetView>
  </sheetViews>
  <sheetFormatPr defaultRowHeight="15" x14ac:dyDescent="0.25"/>
  <cols>
    <col min="1" max="1" width="8.7109375" customWidth="1"/>
    <col min="3" max="3" width="10.140625" bestFit="1" customWidth="1"/>
    <col min="4" max="4" width="10.42578125" bestFit="1" customWidth="1"/>
    <col min="13" max="13" width="28.42578125" bestFit="1" customWidth="1"/>
    <col min="14" max="14" width="14.140625" bestFit="1" customWidth="1"/>
    <col min="15" max="15" width="13.140625" bestFit="1" customWidth="1"/>
    <col min="16" max="16" width="16.140625" bestFit="1" customWidth="1"/>
    <col min="17" max="17" width="20.42578125" bestFit="1" customWidth="1"/>
    <col min="18" max="18" width="14.140625" bestFit="1" customWidth="1"/>
    <col min="19" max="19" width="13.140625" bestFit="1" customWidth="1"/>
    <col min="20" max="20" width="16.140625" bestFit="1" customWidth="1"/>
  </cols>
  <sheetData>
    <row r="1" spans="1:26" x14ac:dyDescent="0.25">
      <c r="A1" s="5"/>
      <c r="B1" s="5"/>
      <c r="C1" s="5"/>
      <c r="D1" s="5"/>
      <c r="E1" s="5"/>
      <c r="F1" s="33" t="s">
        <v>12</v>
      </c>
      <c r="G1" s="33"/>
      <c r="H1" s="33"/>
      <c r="I1" s="33"/>
      <c r="J1" s="33"/>
      <c r="K1" s="33"/>
      <c r="N1" t="s">
        <v>32</v>
      </c>
    </row>
    <row r="2" spans="1:26" x14ac:dyDescent="0.25">
      <c r="A2" s="49" t="s">
        <v>17</v>
      </c>
      <c r="B2" s="49"/>
      <c r="C2" s="49"/>
      <c r="D2" s="49"/>
      <c r="E2" s="33"/>
      <c r="F2" s="5" t="s">
        <v>5</v>
      </c>
      <c r="G2" s="5"/>
      <c r="H2" s="5" t="s">
        <v>6</v>
      </c>
      <c r="I2" s="5"/>
      <c r="J2" s="5" t="s">
        <v>7</v>
      </c>
      <c r="K2" s="5"/>
      <c r="M2" t="s">
        <v>25</v>
      </c>
      <c r="N2" t="s">
        <v>28</v>
      </c>
      <c r="O2" t="s">
        <v>29</v>
      </c>
      <c r="P2" t="s">
        <v>30</v>
      </c>
    </row>
    <row r="3" spans="1:26" x14ac:dyDescent="0.25">
      <c r="A3" s="5" t="s">
        <v>1</v>
      </c>
      <c r="B3" s="5" t="s">
        <v>2</v>
      </c>
      <c r="C3" s="5" t="s">
        <v>3</v>
      </c>
      <c r="D3" s="5" t="s">
        <v>4</v>
      </c>
      <c r="E3" s="21" t="s">
        <v>37</v>
      </c>
      <c r="F3" s="5" t="s">
        <v>20</v>
      </c>
      <c r="G3" s="5" t="s">
        <v>21</v>
      </c>
      <c r="H3" s="5" t="s">
        <v>20</v>
      </c>
      <c r="I3" s="5" t="s">
        <v>21</v>
      </c>
      <c r="J3" s="5" t="s">
        <v>20</v>
      </c>
      <c r="K3" s="5" t="s">
        <v>21</v>
      </c>
      <c r="M3" t="s">
        <v>24</v>
      </c>
      <c r="N3" s="38" t="str">
        <f>F13&amp;"0 ± "&amp;G13</f>
        <v>0.9340 ± 0.0029</v>
      </c>
      <c r="O3" s="38" t="str">
        <f>H13&amp;" ± "&amp;I13</f>
        <v>33.71 ± 0.2818</v>
      </c>
      <c r="P3" s="38" t="str">
        <f>J13&amp;" ± "&amp;K13</f>
        <v>0.05567 ± 0.00095</v>
      </c>
    </row>
    <row r="4" spans="1:26" x14ac:dyDescent="0.25">
      <c r="A4" s="56" t="s">
        <v>24</v>
      </c>
      <c r="B4" s="56"/>
      <c r="C4" s="56"/>
      <c r="D4" s="56"/>
      <c r="E4" s="56"/>
      <c r="F4" s="28">
        <v>0.93395265613830702</v>
      </c>
      <c r="G4" s="28">
        <v>2.9420538124850502E-3</v>
      </c>
      <c r="H4" s="35">
        <v>33.712212390716502</v>
      </c>
      <c r="I4" s="22">
        <v>0.281798821292427</v>
      </c>
      <c r="J4" s="21">
        <v>5.5667151160603397E-2</v>
      </c>
      <c r="K4" s="43">
        <v>9.5328345946582105E-4</v>
      </c>
      <c r="M4" t="s">
        <v>26</v>
      </c>
      <c r="N4" s="39" t="str">
        <f>F14&amp;" ± "&amp;G14&amp;"0"</f>
        <v>0.9619 ± 0.0020</v>
      </c>
      <c r="O4" s="38" t="str">
        <f>H14&amp;" ± "&amp;I14</f>
        <v>36.14 ± 0.6102</v>
      </c>
      <c r="P4" s="38" t="str">
        <f>J14&amp;" ± "&amp;K14</f>
        <v>0.04215 ± 0.00244</v>
      </c>
    </row>
    <row r="5" spans="1:26" x14ac:dyDescent="0.25">
      <c r="A5" s="5">
        <v>0.7</v>
      </c>
      <c r="B5" s="5">
        <v>0.3</v>
      </c>
      <c r="C5" s="5">
        <v>0</v>
      </c>
      <c r="D5" s="5">
        <v>0</v>
      </c>
      <c r="E5" s="5" t="s">
        <v>38</v>
      </c>
      <c r="F5" s="24">
        <v>0.96193014094930696</v>
      </c>
      <c r="G5" s="26">
        <v>2.0378893891147402E-3</v>
      </c>
      <c r="H5" s="36">
        <v>36.141604121887703</v>
      </c>
      <c r="I5" s="26">
        <v>0.61015832883822296</v>
      </c>
      <c r="J5" s="25">
        <v>4.2151142499425497E-2</v>
      </c>
      <c r="K5" s="44">
        <v>2.4414506059491099E-3</v>
      </c>
      <c r="M5" t="s">
        <v>27</v>
      </c>
      <c r="N5" s="38" t="str">
        <f>F15&amp;" ± "&amp;G15</f>
        <v>0.9502 ± 0.0023</v>
      </c>
      <c r="O5" s="38" t="str">
        <f>H15&amp;" ± "&amp;I15</f>
        <v>35.82 ± 0.2633</v>
      </c>
      <c r="P5" s="38" t="str">
        <f>J15&amp;" ± "&amp;K15</f>
        <v>0.04367 ± 0.00065</v>
      </c>
    </row>
    <row r="6" spans="1:26" x14ac:dyDescent="0.25">
      <c r="A6" s="5">
        <v>0.7</v>
      </c>
      <c r="B6" s="5">
        <v>0.3</v>
      </c>
      <c r="C6" s="5">
        <v>1</v>
      </c>
      <c r="D6" s="5">
        <v>0</v>
      </c>
      <c r="E6" s="5" t="s">
        <v>38</v>
      </c>
      <c r="F6" s="22">
        <v>0.95021300498626904</v>
      </c>
      <c r="G6" s="22">
        <v>2.3349034316965298E-3</v>
      </c>
      <c r="H6" s="37">
        <v>35.819949409747103</v>
      </c>
      <c r="I6" s="22">
        <v>0.26333616443114799</v>
      </c>
      <c r="J6" s="21">
        <v>4.3671416102453897E-2</v>
      </c>
      <c r="K6" s="43">
        <v>6.5133560854454197E-4</v>
      </c>
      <c r="M6" t="s">
        <v>41</v>
      </c>
      <c r="N6" s="38" t="str">
        <f>F16&amp;" ± "&amp;G16</f>
        <v>0.9475 ± 0.0026</v>
      </c>
      <c r="O6" s="38" t="str">
        <f>H16&amp;" ± "&amp;I16</f>
        <v>35.18 ± 0.2803</v>
      </c>
      <c r="P6" s="38" t="str">
        <f>J16&amp;" ± "&amp;K16</f>
        <v>0.04702 ± 0.00078</v>
      </c>
      <c r="Z6" s="34"/>
    </row>
    <row r="7" spans="1:26" x14ac:dyDescent="0.25">
      <c r="A7" s="5">
        <v>0.7</v>
      </c>
      <c r="B7" s="5">
        <v>0.3</v>
      </c>
      <c r="C7" s="5">
        <v>0</v>
      </c>
      <c r="D7" s="5">
        <v>0.1</v>
      </c>
      <c r="E7" s="21" t="s">
        <v>39</v>
      </c>
      <c r="F7" s="22">
        <v>0.94746606655476195</v>
      </c>
      <c r="G7" s="22">
        <v>2.6051113293130098E-3</v>
      </c>
      <c r="H7" s="37">
        <v>35.179023292174399</v>
      </c>
      <c r="I7" s="22">
        <v>0.28025960470030598</v>
      </c>
      <c r="J7" s="22">
        <v>4.70170985375154E-2</v>
      </c>
      <c r="K7" s="43">
        <v>7.8456176402553405E-4</v>
      </c>
      <c r="M7" t="s">
        <v>42</v>
      </c>
      <c r="N7" s="38" t="str">
        <f>F17&amp;" ± "&amp;G17</f>
        <v>0.9427 ± 0.0026</v>
      </c>
      <c r="O7" s="38" t="str">
        <f t="shared" ref="O7:O8" si="0">H17&amp;" ± "&amp;I17</f>
        <v>35.18 ± 0.2402</v>
      </c>
      <c r="P7" s="38" t="str">
        <f>J17&amp;" ± "&amp;K17</f>
        <v>0.04703 ± 0.00059</v>
      </c>
    </row>
    <row r="8" spans="1:26" x14ac:dyDescent="0.25">
      <c r="A8" s="5">
        <v>0.7</v>
      </c>
      <c r="B8" s="5">
        <v>0.3</v>
      </c>
      <c r="C8" s="5">
        <v>0</v>
      </c>
      <c r="D8" s="21">
        <v>0.01</v>
      </c>
      <c r="E8" s="21" t="s">
        <v>40</v>
      </c>
      <c r="F8" s="22">
        <v>0.94265751955688004</v>
      </c>
      <c r="G8" s="22">
        <v>2.58041474429029E-3</v>
      </c>
      <c r="H8" s="37">
        <v>35.175265894996102</v>
      </c>
      <c r="I8" s="22">
        <v>0.24020551241308899</v>
      </c>
      <c r="J8" s="22">
        <v>4.7034584494654197E-2</v>
      </c>
      <c r="K8" s="43">
        <v>5.9086485001875696E-4</v>
      </c>
      <c r="M8" t="s">
        <v>43</v>
      </c>
      <c r="N8" s="38" t="str">
        <f t="shared" ref="N8:N9" si="1">F18&amp;" ± "&amp;G18</f>
        <v>0.9412 ± 0.0027</v>
      </c>
      <c r="O8" s="38" t="str">
        <f t="shared" si="0"/>
        <v>34.71 ± 0.2454</v>
      </c>
      <c r="P8" s="38" t="str">
        <f t="shared" ref="P8:P9" si="2">J18&amp;" ± "&amp;K18</f>
        <v>0.04962 ± 0.00068</v>
      </c>
    </row>
    <row r="9" spans="1:26" x14ac:dyDescent="0.25">
      <c r="A9" s="5">
        <v>0.7</v>
      </c>
      <c r="B9" s="5">
        <v>0.3</v>
      </c>
      <c r="C9" s="5">
        <v>1</v>
      </c>
      <c r="D9" s="21">
        <v>0.1</v>
      </c>
      <c r="E9" s="21" t="s">
        <v>39</v>
      </c>
      <c r="F9" s="22">
        <v>0.94117420003919905</v>
      </c>
      <c r="G9" s="22">
        <v>2.73180163553806E-3</v>
      </c>
      <c r="H9" s="37">
        <v>34.710563158329201</v>
      </c>
      <c r="I9" s="22">
        <v>0.24537939155548999</v>
      </c>
      <c r="J9" s="22">
        <v>4.96201720050976E-2</v>
      </c>
      <c r="K9" s="43">
        <v>6.7543232681285196E-4</v>
      </c>
      <c r="M9" t="s">
        <v>44</v>
      </c>
      <c r="N9" s="38" t="str">
        <f t="shared" si="1"/>
        <v>0.9402 ± 0.0028</v>
      </c>
      <c r="O9" s="38" t="str">
        <f>H19&amp;" ± "&amp;I19</f>
        <v>34.69 ± 0.2413</v>
      </c>
      <c r="P9" s="38" t="str">
        <f t="shared" si="2"/>
        <v>0.04977 ± 0.00066</v>
      </c>
    </row>
    <row r="10" spans="1:26" x14ac:dyDescent="0.25">
      <c r="A10" s="5">
        <v>0.7</v>
      </c>
      <c r="B10" s="5">
        <v>0.3</v>
      </c>
      <c r="C10" s="5">
        <v>1</v>
      </c>
      <c r="D10" s="5">
        <v>0.01</v>
      </c>
      <c r="E10" s="21" t="s">
        <v>40</v>
      </c>
      <c r="F10" s="28">
        <v>0.94015636237892497</v>
      </c>
      <c r="G10" s="28">
        <v>2.7563748680607099E-3</v>
      </c>
      <c r="H10" s="35">
        <v>34.685198823613703</v>
      </c>
      <c r="I10" s="42">
        <v>0.24134593670704299</v>
      </c>
      <c r="J10" s="26">
        <v>4.9765113644064003E-2</v>
      </c>
      <c r="K10" s="45">
        <v>6.64771349095182E-4</v>
      </c>
    </row>
    <row r="12" spans="1:26" x14ac:dyDescent="0.25">
      <c r="F12" t="s">
        <v>31</v>
      </c>
    </row>
    <row r="13" spans="1:26" x14ac:dyDescent="0.25">
      <c r="F13" s="38">
        <f t="shared" ref="F13:G16" si="3">ROUND(F4,4)</f>
        <v>0.93400000000000005</v>
      </c>
      <c r="G13" s="38">
        <f t="shared" si="3"/>
        <v>2.8999999999999998E-3</v>
      </c>
      <c r="H13" s="39">
        <f>ROUND(H4,2)</f>
        <v>33.71</v>
      </c>
      <c r="I13" s="38">
        <f>ROUND(I4,4)</f>
        <v>0.28179999999999999</v>
      </c>
      <c r="J13" s="40">
        <f t="shared" ref="J13:K16" si="4">ROUND(J4,5)</f>
        <v>5.5669999999999997E-2</v>
      </c>
      <c r="K13" s="40">
        <f t="shared" si="4"/>
        <v>9.5E-4</v>
      </c>
    </row>
    <row r="14" spans="1:26" x14ac:dyDescent="0.25">
      <c r="F14" s="38">
        <f t="shared" si="3"/>
        <v>0.96189999999999998</v>
      </c>
      <c r="G14" s="38">
        <f t="shared" si="3"/>
        <v>2E-3</v>
      </c>
      <c r="H14" s="39">
        <f>ROUND(H5,2)</f>
        <v>36.14</v>
      </c>
      <c r="I14" s="38">
        <f>ROUND(I5,4)</f>
        <v>0.61019999999999996</v>
      </c>
      <c r="J14" s="40">
        <f t="shared" si="4"/>
        <v>4.215E-2</v>
      </c>
      <c r="K14" s="40">
        <f t="shared" si="4"/>
        <v>2.4399999999999999E-3</v>
      </c>
    </row>
    <row r="15" spans="1:26" x14ac:dyDescent="0.25">
      <c r="F15" s="38">
        <f t="shared" si="3"/>
        <v>0.95020000000000004</v>
      </c>
      <c r="G15" s="38">
        <f t="shared" si="3"/>
        <v>2.3E-3</v>
      </c>
      <c r="H15" s="39">
        <f>ROUND(H6,2)</f>
        <v>35.82</v>
      </c>
      <c r="I15" s="38">
        <f>ROUND(I6,4)</f>
        <v>0.26329999999999998</v>
      </c>
      <c r="J15" s="40">
        <f t="shared" si="4"/>
        <v>4.367E-2</v>
      </c>
      <c r="K15" s="40">
        <f t="shared" si="4"/>
        <v>6.4999999999999997E-4</v>
      </c>
    </row>
    <row r="16" spans="1:26" x14ac:dyDescent="0.25">
      <c r="F16" s="38">
        <f t="shared" si="3"/>
        <v>0.94750000000000001</v>
      </c>
      <c r="G16" s="38">
        <f t="shared" si="3"/>
        <v>2.5999999999999999E-3</v>
      </c>
      <c r="H16" s="39">
        <f>ROUND(H7,2)</f>
        <v>35.18</v>
      </c>
      <c r="I16" s="38">
        <f>ROUND(I7,4)</f>
        <v>0.28029999999999999</v>
      </c>
      <c r="J16" s="40">
        <f t="shared" si="4"/>
        <v>4.7019999999999999E-2</v>
      </c>
      <c r="K16" s="40">
        <f t="shared" si="4"/>
        <v>7.7999999999999999E-4</v>
      </c>
    </row>
    <row r="17" spans="6:11" x14ac:dyDescent="0.25">
      <c r="F17" s="38">
        <f t="shared" ref="F17:G17" si="5">ROUND(F8,4)</f>
        <v>0.94269999999999998</v>
      </c>
      <c r="G17" s="38">
        <f t="shared" si="5"/>
        <v>2.5999999999999999E-3</v>
      </c>
      <c r="H17" s="39">
        <f t="shared" ref="H17:H19" si="6">ROUND(H8,2)</f>
        <v>35.18</v>
      </c>
      <c r="I17" s="38">
        <f t="shared" ref="I17:I19" si="7">ROUND(I8,4)</f>
        <v>0.2402</v>
      </c>
      <c r="J17" s="40">
        <f t="shared" ref="J17:K17" si="8">ROUND(J8,5)</f>
        <v>4.7030000000000002E-2</v>
      </c>
      <c r="K17" s="40">
        <f t="shared" si="8"/>
        <v>5.9000000000000003E-4</v>
      </c>
    </row>
    <row r="18" spans="6:11" x14ac:dyDescent="0.25">
      <c r="F18" s="38">
        <f t="shared" ref="F18:G18" si="9">ROUND(F9,4)</f>
        <v>0.94120000000000004</v>
      </c>
      <c r="G18" s="38">
        <f t="shared" si="9"/>
        <v>2.7000000000000001E-3</v>
      </c>
      <c r="H18" s="39">
        <f t="shared" si="6"/>
        <v>34.71</v>
      </c>
      <c r="I18" s="38">
        <f t="shared" si="7"/>
        <v>0.24540000000000001</v>
      </c>
      <c r="J18" s="40">
        <f t="shared" ref="J18:K18" si="10">ROUND(J9,5)</f>
        <v>4.9619999999999997E-2</v>
      </c>
      <c r="K18" s="40">
        <f t="shared" si="10"/>
        <v>6.8000000000000005E-4</v>
      </c>
    </row>
    <row r="19" spans="6:11" x14ac:dyDescent="0.25">
      <c r="F19" s="38">
        <f t="shared" ref="F19:G19" si="11">ROUND(F10,4)</f>
        <v>0.94020000000000004</v>
      </c>
      <c r="G19" s="38">
        <f t="shared" si="11"/>
        <v>2.8E-3</v>
      </c>
      <c r="H19" s="39">
        <f t="shared" si="6"/>
        <v>34.69</v>
      </c>
      <c r="I19" s="38">
        <f t="shared" si="7"/>
        <v>0.24129999999999999</v>
      </c>
      <c r="J19" s="40">
        <f t="shared" ref="J19:K19" si="12">ROUND(J10,5)</f>
        <v>4.9770000000000002E-2</v>
      </c>
      <c r="K19" s="40">
        <f t="shared" si="12"/>
        <v>6.6E-4</v>
      </c>
    </row>
    <row r="28" spans="6:11" x14ac:dyDescent="0.25">
      <c r="F28" s="38"/>
    </row>
    <row r="29" spans="6:11" x14ac:dyDescent="0.25">
      <c r="F29" s="38"/>
    </row>
    <row r="30" spans="6:11" x14ac:dyDescent="0.25">
      <c r="F30" s="38"/>
    </row>
    <row r="31" spans="6:11" x14ac:dyDescent="0.25">
      <c r="F31" s="38"/>
    </row>
  </sheetData>
  <mergeCells count="2">
    <mergeCell ref="A2:D2"/>
    <mergeCell ref="A4: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738F-9F0C-4F02-B33D-0931681EC780}">
  <dimension ref="A1:W24"/>
  <sheetViews>
    <sheetView workbookViewId="0">
      <selection activeCell="K17" sqref="K17"/>
    </sheetView>
  </sheetViews>
  <sheetFormatPr defaultRowHeight="15" x14ac:dyDescent="0.25"/>
  <cols>
    <col min="17" max="17" width="12" bestFit="1" customWidth="1"/>
    <col min="18" max="18" width="14.140625" bestFit="1" customWidth="1"/>
    <col min="19" max="19" width="13.140625" bestFit="1" customWidth="1"/>
    <col min="20" max="20" width="16.140625" bestFit="1" customWidth="1"/>
    <col min="21" max="21" width="14.140625" bestFit="1" customWidth="1"/>
    <col min="22" max="22" width="13.140625" bestFit="1" customWidth="1"/>
    <col min="23" max="23" width="16.140625" bestFit="1" customWidth="1"/>
  </cols>
  <sheetData>
    <row r="1" spans="1:23" x14ac:dyDescent="0.25">
      <c r="A1" s="3"/>
      <c r="B1" s="14"/>
      <c r="C1" s="53" t="s">
        <v>14</v>
      </c>
      <c r="D1" s="51"/>
      <c r="E1" s="51"/>
      <c r="F1" s="51"/>
      <c r="G1" s="51"/>
      <c r="H1" s="54"/>
      <c r="I1" s="51" t="s">
        <v>12</v>
      </c>
      <c r="J1" s="51"/>
      <c r="K1" s="51"/>
      <c r="L1" s="51"/>
      <c r="M1" s="51"/>
      <c r="N1" s="52"/>
      <c r="R1" t="s">
        <v>32</v>
      </c>
    </row>
    <row r="2" spans="1:23" x14ac:dyDescent="0.25">
      <c r="A2" s="48" t="s">
        <v>18</v>
      </c>
      <c r="B2" s="50"/>
      <c r="C2" s="18" t="s">
        <v>5</v>
      </c>
      <c r="D2" s="5"/>
      <c r="E2" s="5"/>
      <c r="F2" s="5"/>
      <c r="G2" s="5"/>
      <c r="H2" s="16"/>
      <c r="I2" s="5" t="s">
        <v>5</v>
      </c>
      <c r="J2" s="5"/>
      <c r="K2" s="5" t="s">
        <v>6</v>
      </c>
      <c r="L2" s="5"/>
      <c r="M2" s="5" t="s">
        <v>7</v>
      </c>
      <c r="N2" s="6"/>
      <c r="R2" t="s">
        <v>14</v>
      </c>
      <c r="U2" t="s">
        <v>12</v>
      </c>
    </row>
    <row r="3" spans="1:23" x14ac:dyDescent="0.25">
      <c r="A3" s="11" t="s">
        <v>14</v>
      </c>
      <c r="B3" s="15" t="s">
        <v>12</v>
      </c>
      <c r="C3" s="20" t="s">
        <v>20</v>
      </c>
      <c r="D3" s="12" t="s">
        <v>21</v>
      </c>
      <c r="E3" s="12" t="s">
        <v>20</v>
      </c>
      <c r="F3" s="12" t="s">
        <v>21</v>
      </c>
      <c r="G3" s="12" t="s">
        <v>20</v>
      </c>
      <c r="H3" s="15" t="s">
        <v>21</v>
      </c>
      <c r="I3" s="12" t="s">
        <v>20</v>
      </c>
      <c r="J3" s="12" t="s">
        <v>21</v>
      </c>
      <c r="K3" s="12" t="s">
        <v>20</v>
      </c>
      <c r="L3" s="12" t="s">
        <v>21</v>
      </c>
      <c r="M3" s="12" t="s">
        <v>20</v>
      </c>
      <c r="N3" s="13" t="s">
        <v>21</v>
      </c>
      <c r="Q3" t="s">
        <v>33</v>
      </c>
      <c r="R3" t="s">
        <v>28</v>
      </c>
      <c r="S3" t="s">
        <v>29</v>
      </c>
      <c r="T3" t="s">
        <v>30</v>
      </c>
      <c r="U3" t="s">
        <v>28</v>
      </c>
      <c r="V3" t="s">
        <v>29</v>
      </c>
      <c r="W3" t="s">
        <v>30</v>
      </c>
    </row>
    <row r="4" spans="1:23" x14ac:dyDescent="0.25">
      <c r="A4" s="46" t="s">
        <v>24</v>
      </c>
      <c r="B4" s="47"/>
      <c r="C4">
        <v>0.97671324508492596</v>
      </c>
      <c r="D4">
        <v>1.2542956937052401E-3</v>
      </c>
      <c r="E4">
        <v>36.073364939383801</v>
      </c>
      <c r="F4">
        <v>0.26821976638731398</v>
      </c>
      <c r="G4">
        <v>4.0328649649784103E-2</v>
      </c>
      <c r="H4" s="31">
        <v>1.0232122235715299E-3</v>
      </c>
      <c r="I4" s="57">
        <v>0.935290588464321</v>
      </c>
      <c r="J4" s="21">
        <v>2.39507803036199E-3</v>
      </c>
      <c r="K4" s="21">
        <v>32.970284457357899</v>
      </c>
      <c r="L4" s="21">
        <v>0.20088939637075701</v>
      </c>
      <c r="M4" s="21">
        <v>6.12348366535529E-2</v>
      </c>
      <c r="N4" s="6">
        <v>9.8242063777570997E-4</v>
      </c>
      <c r="Q4" t="s">
        <v>24</v>
      </c>
      <c r="R4" s="38" t="str">
        <f>C13&amp;" ± "&amp;D13</f>
        <v>0.9767 ± 0.0013</v>
      </c>
      <c r="S4" s="38" t="str">
        <f>E13&amp;" ± "&amp;F13</f>
        <v>36.07 ± 0.2682</v>
      </c>
      <c r="T4" s="38" t="str">
        <f>G13&amp;" ± "&amp;H13</f>
        <v>0.04033 ± 0.00102</v>
      </c>
      <c r="U4" s="38" t="str">
        <f>I13&amp;" ± "&amp;J13</f>
        <v>0.9353 ± 0.0024</v>
      </c>
      <c r="V4" s="38" t="str">
        <f>K13&amp;" ± "&amp;L13</f>
        <v>32.97 ± 0.2009</v>
      </c>
      <c r="W4" s="38" t="str">
        <f>M13&amp;" ± "&amp;N13</f>
        <v>0.06123 ± 0.00098</v>
      </c>
    </row>
    <row r="5" spans="1:23" x14ac:dyDescent="0.25">
      <c r="A5" s="7">
        <v>30</v>
      </c>
      <c r="B5" s="16">
        <v>0</v>
      </c>
      <c r="C5" s="18">
        <v>0.99229158461496303</v>
      </c>
      <c r="D5" s="21">
        <v>3.8368614034241098E-4</v>
      </c>
      <c r="E5" s="21">
        <v>40.076430234216197</v>
      </c>
      <c r="F5" s="21">
        <v>0.242259653192862</v>
      </c>
      <c r="G5" s="21">
        <v>2.5436235359706901E-2</v>
      </c>
      <c r="H5" s="16">
        <v>6.2552623176568103E-4</v>
      </c>
      <c r="I5" s="32">
        <v>0.67708620767938599</v>
      </c>
      <c r="J5" s="32">
        <v>1.11173915280494E-2</v>
      </c>
      <c r="K5" s="32">
        <v>19.1969818992212</v>
      </c>
      <c r="L5" s="32">
        <v>0.29231741116584498</v>
      </c>
      <c r="M5" s="32">
        <v>0.29906926175659199</v>
      </c>
      <c r="N5" s="6">
        <v>8.2162627088930903E-3</v>
      </c>
      <c r="Q5" t="s">
        <v>34</v>
      </c>
      <c r="R5" s="38" t="str">
        <f>C14&amp;" ± "&amp;D14</f>
        <v>0.9923 ± 0.0004</v>
      </c>
      <c r="S5" s="38" t="str">
        <f>E14&amp;" ± "&amp;F14</f>
        <v>40.08 ± 0.2423</v>
      </c>
      <c r="T5" s="38" t="str">
        <f>G14&amp;" ± "&amp;H14</f>
        <v>0.02544 ± 0.00063</v>
      </c>
      <c r="U5" s="38" t="str">
        <f>I14&amp;" ± "&amp;J14</f>
        <v>0.6771 ± 0.0111</v>
      </c>
      <c r="V5" s="38" t="str">
        <f>K14&amp;"0 ± "&amp;L14</f>
        <v>19.20 ± 0.2923</v>
      </c>
      <c r="W5" s="38" t="str">
        <f t="shared" ref="W5:W7" si="0">M14&amp;" ± "&amp;N14</f>
        <v>0.29907 ± 0.00822</v>
      </c>
    </row>
    <row r="6" spans="1:23" x14ac:dyDescent="0.25">
      <c r="A6" s="7">
        <v>0</v>
      </c>
      <c r="B6" s="16">
        <v>30</v>
      </c>
      <c r="C6" s="18">
        <v>0.96463874521395998</v>
      </c>
      <c r="D6" s="21">
        <v>1.63887417593308E-3</v>
      </c>
      <c r="E6" s="21">
        <v>33.809160908829099</v>
      </c>
      <c r="F6" s="58">
        <v>0.28907241200497902</v>
      </c>
      <c r="G6" s="59">
        <v>5.2339882107438798E-2</v>
      </c>
      <c r="H6" s="60">
        <v>1.35955628978461E-3</v>
      </c>
      <c r="I6" s="32">
        <v>0.94285067025132296</v>
      </c>
      <c r="J6" s="32">
        <v>2.30588093068798E-3</v>
      </c>
      <c r="K6" s="32">
        <v>34.0525827289595</v>
      </c>
      <c r="L6" s="32">
        <v>0.19352493059988701</v>
      </c>
      <c r="M6" s="32">
        <v>5.4058511610824103E-2</v>
      </c>
      <c r="N6" s="6">
        <v>6.9655830460831395E-4</v>
      </c>
      <c r="Q6" t="s">
        <v>35</v>
      </c>
      <c r="R6" s="38" t="str">
        <f>C15&amp;" ± "&amp;D15</f>
        <v>0.9646 ± 0.0016</v>
      </c>
      <c r="S6" s="38" t="str">
        <f>E15&amp;" ± "&amp;F15</f>
        <v>33.81 ± 0.2891</v>
      </c>
      <c r="T6" s="38" t="str">
        <f>G15&amp;" ± "&amp;H15</f>
        <v>0.05234 ± 0.00136</v>
      </c>
      <c r="U6" s="38" t="str">
        <f t="shared" ref="U6:U7" si="1">I15&amp;" ± "&amp;J15</f>
        <v>0.9429 ± 0.0023</v>
      </c>
      <c r="V6" s="38" t="str">
        <f t="shared" ref="V6:V7" si="2">K15&amp;" ± "&amp;L15</f>
        <v>34.05 ± 0.1935</v>
      </c>
      <c r="W6" s="38" t="str">
        <f>M15&amp;" ± "&amp;N15&amp;"0"</f>
        <v>0.05406 ± 0.00070</v>
      </c>
    </row>
    <row r="7" spans="1:23" x14ac:dyDescent="0.25">
      <c r="A7" s="7">
        <v>30</v>
      </c>
      <c r="B7" s="16">
        <v>30</v>
      </c>
      <c r="C7" s="18">
        <v>0.99213278266966698</v>
      </c>
      <c r="D7" s="21">
        <v>3.9831045150605398E-4</v>
      </c>
      <c r="E7" s="21">
        <v>40.5750115016614</v>
      </c>
      <c r="F7" s="58">
        <v>0.23406755993528999</v>
      </c>
      <c r="G7" s="21">
        <v>2.40162296528274E-2</v>
      </c>
      <c r="H7" s="16">
        <v>5.4657804755984705E-4</v>
      </c>
      <c r="I7" s="32">
        <v>0.94240475368947496</v>
      </c>
      <c r="J7" s="32">
        <v>2.1579286090612701E-3</v>
      </c>
      <c r="K7" s="32">
        <v>33.904240426585801</v>
      </c>
      <c r="L7" s="32">
        <v>0.16508544333116201</v>
      </c>
      <c r="M7" s="32">
        <v>5.4987788736753099E-2</v>
      </c>
      <c r="N7" s="6">
        <v>5.4329123767417201E-4</v>
      </c>
      <c r="Q7" t="s">
        <v>36</v>
      </c>
      <c r="R7" s="38" t="str">
        <f>C16&amp;" ± "&amp;D16</f>
        <v>0.9921 ± 0.0004</v>
      </c>
      <c r="S7" s="38" t="str">
        <f>E16&amp;" ± "&amp;F16</f>
        <v>40.58 ± 0.2341</v>
      </c>
      <c r="T7" s="38" t="str">
        <f>G16&amp;" ± "&amp;H16</f>
        <v>0.02402 ± 0.00055</v>
      </c>
      <c r="U7" s="38" t="str">
        <f t="shared" si="1"/>
        <v>0.9424 ± 0.0022</v>
      </c>
      <c r="V7" s="38" t="str">
        <f>K16&amp;"0 ± "&amp;L16</f>
        <v>33.90 ± 0.1651</v>
      </c>
      <c r="W7" s="38" t="str">
        <f t="shared" si="0"/>
        <v>0.05499 ± 0.00054</v>
      </c>
    </row>
    <row r="8" spans="1:23" x14ac:dyDescent="0.25">
      <c r="A8" s="7"/>
      <c r="B8" s="16"/>
      <c r="C8" s="18"/>
      <c r="D8" s="5"/>
      <c r="E8" s="5"/>
      <c r="F8" s="5"/>
      <c r="G8" s="5"/>
      <c r="H8" s="16"/>
      <c r="I8" s="5"/>
      <c r="J8" s="5"/>
      <c r="K8" s="5"/>
      <c r="L8" s="5"/>
      <c r="M8" s="5"/>
      <c r="N8" s="6"/>
    </row>
    <row r="9" spans="1:23" x14ac:dyDescent="0.25">
      <c r="A9" s="7"/>
      <c r="B9" s="16"/>
      <c r="C9" s="18"/>
      <c r="D9" s="5"/>
      <c r="E9" s="5"/>
      <c r="F9" s="5"/>
      <c r="G9" s="5"/>
      <c r="H9" s="16"/>
      <c r="I9" s="5"/>
      <c r="J9" s="5"/>
      <c r="K9" s="5"/>
      <c r="L9" s="5"/>
      <c r="M9" s="5"/>
      <c r="N9" s="6"/>
    </row>
    <row r="10" spans="1:23" ht="15.75" thickBot="1" x14ac:dyDescent="0.3">
      <c r="A10" s="8"/>
      <c r="B10" s="17"/>
      <c r="C10" s="19"/>
      <c r="D10" s="9"/>
      <c r="E10" s="9"/>
      <c r="F10" s="9"/>
      <c r="G10" s="9"/>
      <c r="H10" s="17"/>
      <c r="I10" s="9"/>
      <c r="J10" s="9"/>
      <c r="K10" s="9"/>
      <c r="L10" s="9"/>
      <c r="M10" s="9"/>
      <c r="N10" s="10"/>
    </row>
    <row r="12" spans="1:23" x14ac:dyDescent="0.25">
      <c r="C12" t="s">
        <v>31</v>
      </c>
    </row>
    <row r="13" spans="1:23" x14ac:dyDescent="0.25">
      <c r="C13" s="38">
        <f>ROUND(C4,4)</f>
        <v>0.97670000000000001</v>
      </c>
      <c r="D13" s="38">
        <f>ROUND(D4,4)</f>
        <v>1.2999999999999999E-3</v>
      </c>
      <c r="E13" s="39">
        <f>ROUND(E4,2)</f>
        <v>36.07</v>
      </c>
      <c r="F13" s="38">
        <f>ROUND(F4,4)</f>
        <v>0.26819999999999999</v>
      </c>
      <c r="G13" s="40">
        <f>ROUND(G4,5)</f>
        <v>4.0329999999999998E-2</v>
      </c>
      <c r="H13" s="40">
        <f>ROUND(H4,5)</f>
        <v>1.0200000000000001E-3</v>
      </c>
      <c r="I13" s="38">
        <f>ROUND(I4,4)</f>
        <v>0.93530000000000002</v>
      </c>
      <c r="J13" s="38">
        <f>ROUND(J4,4)</f>
        <v>2.3999999999999998E-3</v>
      </c>
      <c r="K13" s="39">
        <f>ROUND(K4,2)</f>
        <v>32.97</v>
      </c>
      <c r="L13" s="38">
        <f>ROUND(L4,4)</f>
        <v>0.2009</v>
      </c>
      <c r="M13" s="40">
        <f>ROUND(M4,5)</f>
        <v>6.123E-2</v>
      </c>
      <c r="N13" s="40">
        <f>ROUND(N4,5)</f>
        <v>9.7999999999999997E-4</v>
      </c>
    </row>
    <row r="14" spans="1:23" x14ac:dyDescent="0.25">
      <c r="C14" s="38">
        <f t="shared" ref="C14:D16" si="3">ROUND(C5,4)</f>
        <v>0.99229999999999996</v>
      </c>
      <c r="D14" s="38">
        <f t="shared" si="3"/>
        <v>4.0000000000000002E-4</v>
      </c>
      <c r="E14" s="39">
        <f t="shared" ref="E14:E16" si="4">ROUND(E5,2)</f>
        <v>40.08</v>
      </c>
      <c r="F14" s="38">
        <f t="shared" ref="F14:F16" si="5">ROUND(F5,4)</f>
        <v>0.24229999999999999</v>
      </c>
      <c r="G14" s="40">
        <f t="shared" ref="G14:H16" si="6">ROUND(G5,5)</f>
        <v>2.5440000000000001E-2</v>
      </c>
      <c r="H14" s="40">
        <f t="shared" si="6"/>
        <v>6.3000000000000003E-4</v>
      </c>
      <c r="I14" s="38">
        <f t="shared" ref="I14:J16" si="7">ROUND(I5,4)</f>
        <v>0.67710000000000004</v>
      </c>
      <c r="J14" s="38">
        <f t="shared" si="7"/>
        <v>1.11E-2</v>
      </c>
      <c r="K14" s="39">
        <f t="shared" ref="K14:K16" si="8">ROUND(K5,2)</f>
        <v>19.2</v>
      </c>
      <c r="L14" s="38">
        <f t="shared" ref="L14:L16" si="9">ROUND(L5,4)</f>
        <v>0.2923</v>
      </c>
      <c r="M14" s="40">
        <f t="shared" ref="M14:N16" si="10">ROUND(M5,5)</f>
        <v>0.29907</v>
      </c>
      <c r="N14" s="40">
        <f t="shared" si="10"/>
        <v>8.2199999999999999E-3</v>
      </c>
    </row>
    <row r="15" spans="1:23" x14ac:dyDescent="0.25">
      <c r="C15" s="38">
        <f t="shared" si="3"/>
        <v>0.96460000000000001</v>
      </c>
      <c r="D15" s="38">
        <f t="shared" si="3"/>
        <v>1.6000000000000001E-3</v>
      </c>
      <c r="E15" s="39">
        <f t="shared" si="4"/>
        <v>33.81</v>
      </c>
      <c r="F15" s="38">
        <f t="shared" si="5"/>
        <v>0.28910000000000002</v>
      </c>
      <c r="G15" s="40">
        <f t="shared" si="6"/>
        <v>5.2339999999999998E-2</v>
      </c>
      <c r="H15" s="40">
        <f t="shared" si="6"/>
        <v>1.3600000000000001E-3</v>
      </c>
      <c r="I15" s="38">
        <f t="shared" si="7"/>
        <v>0.94289999999999996</v>
      </c>
      <c r="J15" s="38">
        <f t="shared" si="7"/>
        <v>2.3E-3</v>
      </c>
      <c r="K15" s="39">
        <f t="shared" si="8"/>
        <v>34.049999999999997</v>
      </c>
      <c r="L15" s="38">
        <f t="shared" si="9"/>
        <v>0.19350000000000001</v>
      </c>
      <c r="M15" s="40">
        <f t="shared" si="10"/>
        <v>5.4059999999999997E-2</v>
      </c>
      <c r="N15" s="40">
        <f t="shared" si="10"/>
        <v>6.9999999999999999E-4</v>
      </c>
    </row>
    <row r="16" spans="1:23" x14ac:dyDescent="0.25">
      <c r="C16" s="38">
        <f>ROUND(C7,4)</f>
        <v>0.99209999999999998</v>
      </c>
      <c r="D16" s="38">
        <f t="shared" si="3"/>
        <v>4.0000000000000002E-4</v>
      </c>
      <c r="E16" s="39">
        <f t="shared" si="4"/>
        <v>40.58</v>
      </c>
      <c r="F16" s="38">
        <f t="shared" si="5"/>
        <v>0.2341</v>
      </c>
      <c r="G16" s="40">
        <f t="shared" si="6"/>
        <v>2.402E-2</v>
      </c>
      <c r="H16" s="40">
        <f t="shared" si="6"/>
        <v>5.5000000000000003E-4</v>
      </c>
      <c r="I16" s="38">
        <f t="shared" si="7"/>
        <v>0.94240000000000002</v>
      </c>
      <c r="J16" s="38">
        <f t="shared" si="7"/>
        <v>2.2000000000000001E-3</v>
      </c>
      <c r="K16" s="39">
        <f t="shared" si="8"/>
        <v>33.9</v>
      </c>
      <c r="L16" s="38">
        <f t="shared" si="9"/>
        <v>0.1651</v>
      </c>
      <c r="M16" s="40">
        <f t="shared" si="10"/>
        <v>5.4989999999999997E-2</v>
      </c>
      <c r="N16" s="40">
        <f t="shared" si="10"/>
        <v>5.4000000000000001E-4</v>
      </c>
    </row>
    <row r="17" spans="3:3" x14ac:dyDescent="0.25">
      <c r="C17" s="38"/>
    </row>
    <row r="24" spans="3:3" x14ac:dyDescent="0.25">
      <c r="C24" s="38"/>
    </row>
  </sheetData>
  <mergeCells count="4">
    <mergeCell ref="C1:H1"/>
    <mergeCell ref="I1:N1"/>
    <mergeCell ref="A2:B2"/>
    <mergeCell ref="A4:B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F9BF-A0BA-4602-BBE9-E6FCEA5C385D}">
  <dimension ref="A1:W24"/>
  <sheetViews>
    <sheetView tabSelected="1" workbookViewId="0">
      <selection activeCell="H22" sqref="H22"/>
    </sheetView>
  </sheetViews>
  <sheetFormatPr defaultRowHeight="15" x14ac:dyDescent="0.25"/>
  <cols>
    <col min="17" max="17" width="12" bestFit="1" customWidth="1"/>
    <col min="18" max="18" width="14.140625" bestFit="1" customWidth="1"/>
    <col min="19" max="19" width="13.140625" bestFit="1" customWidth="1"/>
    <col min="20" max="20" width="16.140625" bestFit="1" customWidth="1"/>
    <col min="21" max="21" width="14.140625" bestFit="1" customWidth="1"/>
    <col min="22" max="22" width="13.140625" bestFit="1" customWidth="1"/>
    <col min="23" max="23" width="16.140625" bestFit="1" customWidth="1"/>
  </cols>
  <sheetData>
    <row r="1" spans="1:23" x14ac:dyDescent="0.25">
      <c r="A1" s="3"/>
      <c r="B1" s="14"/>
      <c r="C1" s="53" t="s">
        <v>14</v>
      </c>
      <c r="D1" s="51"/>
      <c r="E1" s="51"/>
      <c r="F1" s="51"/>
      <c r="G1" s="51"/>
      <c r="H1" s="54"/>
      <c r="I1" s="51" t="s">
        <v>12</v>
      </c>
      <c r="J1" s="51"/>
      <c r="K1" s="51"/>
      <c r="L1" s="51"/>
      <c r="M1" s="51"/>
      <c r="N1" s="52"/>
      <c r="R1" t="s">
        <v>32</v>
      </c>
    </row>
    <row r="2" spans="1:23" x14ac:dyDescent="0.25">
      <c r="A2" s="48" t="s">
        <v>18</v>
      </c>
      <c r="B2" s="50"/>
      <c r="C2" s="18" t="s">
        <v>5</v>
      </c>
      <c r="D2" s="5"/>
      <c r="E2" s="5"/>
      <c r="F2" s="5"/>
      <c r="G2" s="5"/>
      <c r="H2" s="16"/>
      <c r="I2" s="5" t="s">
        <v>5</v>
      </c>
      <c r="J2" s="5"/>
      <c r="K2" s="5" t="s">
        <v>6</v>
      </c>
      <c r="L2" s="5"/>
      <c r="M2" s="5" t="s">
        <v>7</v>
      </c>
      <c r="N2" s="6"/>
      <c r="R2" t="s">
        <v>14</v>
      </c>
      <c r="U2" t="s">
        <v>12</v>
      </c>
    </row>
    <row r="3" spans="1:23" x14ac:dyDescent="0.25">
      <c r="A3" s="11" t="s">
        <v>14</v>
      </c>
      <c r="B3" s="15" t="s">
        <v>12</v>
      </c>
      <c r="C3" s="20" t="s">
        <v>20</v>
      </c>
      <c r="D3" s="12" t="s">
        <v>21</v>
      </c>
      <c r="E3" s="12" t="s">
        <v>20</v>
      </c>
      <c r="F3" s="12" t="s">
        <v>21</v>
      </c>
      <c r="G3" s="12" t="s">
        <v>20</v>
      </c>
      <c r="H3" s="15" t="s">
        <v>21</v>
      </c>
      <c r="I3" s="12" t="s">
        <v>20</v>
      </c>
      <c r="J3" s="12" t="s">
        <v>21</v>
      </c>
      <c r="K3" s="12" t="s">
        <v>20</v>
      </c>
      <c r="L3" s="12" t="s">
        <v>21</v>
      </c>
      <c r="M3" s="12" t="s">
        <v>20</v>
      </c>
      <c r="N3" s="13" t="s">
        <v>21</v>
      </c>
      <c r="Q3" t="s">
        <v>33</v>
      </c>
      <c r="R3" t="s">
        <v>28</v>
      </c>
      <c r="S3" t="s">
        <v>29</v>
      </c>
      <c r="T3" t="s">
        <v>30</v>
      </c>
      <c r="U3" t="s">
        <v>28</v>
      </c>
      <c r="V3" t="s">
        <v>29</v>
      </c>
      <c r="W3" t="s">
        <v>30</v>
      </c>
    </row>
    <row r="4" spans="1:23" x14ac:dyDescent="0.25">
      <c r="A4" s="46" t="s">
        <v>24</v>
      </c>
      <c r="B4" s="47"/>
      <c r="C4">
        <v>0.97865320453161098</v>
      </c>
      <c r="D4">
        <v>1.2190669074549001E-3</v>
      </c>
      <c r="E4">
        <v>38.740329353190198</v>
      </c>
      <c r="F4">
        <v>0.384324596025233</v>
      </c>
      <c r="G4">
        <v>3.1849222640504098E-2</v>
      </c>
      <c r="H4" s="31">
        <v>9.6185954224135102E-4</v>
      </c>
      <c r="I4" s="28">
        <v>0.93395265613830702</v>
      </c>
      <c r="J4" s="5">
        <v>2.9420538124850502E-3</v>
      </c>
      <c r="K4" s="5">
        <v>33.712212390716502</v>
      </c>
      <c r="L4" s="21">
        <v>0.281798821292427</v>
      </c>
      <c r="M4" s="21">
        <v>5.5667151160603397E-2</v>
      </c>
      <c r="N4" s="6">
        <v>9.5328345946582105E-4</v>
      </c>
      <c r="Q4" t="s">
        <v>24</v>
      </c>
      <c r="R4" s="38" t="str">
        <f>C13&amp;" ± "&amp;D13</f>
        <v>0.9787 ± 0.0012</v>
      </c>
      <c r="S4" s="38" t="str">
        <f>E13&amp;" ± "&amp;F13</f>
        <v>38.74 ± 0.3843</v>
      </c>
      <c r="T4" s="38" t="str">
        <f>G13&amp;" ± "&amp;H13</f>
        <v>0.03185 ± 0.00096</v>
      </c>
      <c r="U4" s="38" t="str">
        <f>I13&amp;"0 ± "&amp;J13</f>
        <v>0.9340 ± 0.0029</v>
      </c>
      <c r="V4" s="38" t="str">
        <f>K13&amp;" ± "&amp;L13</f>
        <v>33.71 ± 0.2818</v>
      </c>
      <c r="W4" s="38" t="str">
        <f>M13&amp;" ± "&amp;N13</f>
        <v>0.05567 ± 0.00095</v>
      </c>
    </row>
    <row r="5" spans="1:23" x14ac:dyDescent="0.25">
      <c r="A5" s="7">
        <v>30</v>
      </c>
      <c r="B5" s="16">
        <v>0</v>
      </c>
      <c r="C5" s="18">
        <v>0.99358902069029298</v>
      </c>
      <c r="D5" s="21">
        <v>3.0606778575671001E-4</v>
      </c>
      <c r="E5" s="21">
        <v>43.524044186714498</v>
      </c>
      <c r="F5" s="21">
        <v>0.35885724479491099</v>
      </c>
      <c r="G5" s="21">
        <v>1.83608984102804E-2</v>
      </c>
      <c r="H5" s="16">
        <v>5.2741672651467205E-4</v>
      </c>
      <c r="I5" s="32">
        <v>0.70114836218905596</v>
      </c>
      <c r="J5" s="32">
        <v>1.10568267807025E-2</v>
      </c>
      <c r="K5" s="32">
        <v>19.401862956529399</v>
      </c>
      <c r="L5" s="32">
        <v>0.36800782744885502</v>
      </c>
      <c r="M5" s="32">
        <v>0.28921800555418298</v>
      </c>
      <c r="N5" s="6">
        <v>8.1594105965921097E-3</v>
      </c>
      <c r="Q5" t="s">
        <v>34</v>
      </c>
      <c r="R5" s="38" t="str">
        <f>C14&amp;" ± "&amp;D14</f>
        <v>0.9936 ± 0.0003</v>
      </c>
      <c r="S5" s="38" t="str">
        <f>E14&amp;" ± "&amp;F14</f>
        <v>43.52 ± 0.3589</v>
      </c>
      <c r="T5" s="38" t="str">
        <f>G14&amp;" ± "&amp;H14</f>
        <v>0.01836 ± 0.00053</v>
      </c>
      <c r="U5" s="38" t="str">
        <f>I14&amp;" ± "&amp;J14</f>
        <v>0.7011 ± 0.0111</v>
      </c>
      <c r="V5" s="38" t="str">
        <f>K14&amp;"0 ± "&amp;L14&amp;"0"</f>
        <v>19.40 ± 0.3680</v>
      </c>
      <c r="W5" s="38" t="str">
        <f t="shared" ref="W5:W7" si="0">M14&amp;" ± "&amp;N14</f>
        <v>0.28922 ± 0.00816</v>
      </c>
    </row>
    <row r="6" spans="1:23" x14ac:dyDescent="0.25">
      <c r="A6" s="7">
        <v>0</v>
      </c>
      <c r="B6" s="16">
        <v>30</v>
      </c>
      <c r="C6" s="18">
        <v>0.96868291771128501</v>
      </c>
      <c r="D6" s="21">
        <v>1.55913382133008E-3</v>
      </c>
      <c r="E6" s="21">
        <v>36.035745523927403</v>
      </c>
      <c r="F6" s="21">
        <v>0.39678289698761798</v>
      </c>
      <c r="G6" s="21">
        <v>4.3485006713559197E-2</v>
      </c>
      <c r="H6" s="16">
        <v>1.3396352523636799E-3</v>
      </c>
      <c r="I6" s="32">
        <v>0.94015636237892497</v>
      </c>
      <c r="J6" s="32">
        <v>2.7563748680607099E-3</v>
      </c>
      <c r="K6" s="32">
        <v>34.685198823613703</v>
      </c>
      <c r="L6" s="32">
        <v>0.24134593670704299</v>
      </c>
      <c r="M6" s="32">
        <v>4.9765113644064003E-2</v>
      </c>
      <c r="N6" s="6">
        <v>6.64771349095182E-4</v>
      </c>
      <c r="Q6" t="s">
        <v>35</v>
      </c>
      <c r="R6" s="38" t="str">
        <f>C15&amp;" ± "&amp;D15</f>
        <v>0.9687 ± 0.0016</v>
      </c>
      <c r="S6" s="38" t="str">
        <f>E15&amp;" ± "&amp;F15</f>
        <v>36.04 ± 0.3968</v>
      </c>
      <c r="T6" s="38" t="str">
        <f>G15&amp;" ± "&amp;H15</f>
        <v>0.04349 ± 0.00134</v>
      </c>
      <c r="U6" s="38" t="str">
        <f t="shared" ref="U6:U7" si="1">I15&amp;" ± "&amp;J15</f>
        <v>0.9402 ± 0.0028</v>
      </c>
      <c r="V6" s="38" t="str">
        <f t="shared" ref="V6:V7" si="2">K15&amp;" ± "&amp;L15</f>
        <v>34.69 ± 0.2413</v>
      </c>
      <c r="W6" s="38" t="str">
        <f t="shared" si="0"/>
        <v>0.04977 ± 0.00066</v>
      </c>
    </row>
    <row r="7" spans="1:23" x14ac:dyDescent="0.25">
      <c r="A7" s="7">
        <v>30</v>
      </c>
      <c r="B7" s="16">
        <v>30</v>
      </c>
      <c r="C7" s="18">
        <v>0.99306839441791905</v>
      </c>
      <c r="D7" s="21">
        <v>3.5722121139249602E-4</v>
      </c>
      <c r="E7" s="21">
        <v>43.289590558337302</v>
      </c>
      <c r="F7" s="21">
        <v>0.32190844921298101</v>
      </c>
      <c r="G7" s="21">
        <v>1.8862406712386402E-2</v>
      </c>
      <c r="H7" s="16">
        <v>5.1336832737636597E-4</v>
      </c>
      <c r="I7" s="32">
        <v>0.94014225521042905</v>
      </c>
      <c r="J7" s="32">
        <v>2.59435398570073E-3</v>
      </c>
      <c r="K7" s="32">
        <v>34.641307378889799</v>
      </c>
      <c r="L7" s="32">
        <v>0.22442304807906899</v>
      </c>
      <c r="M7" s="32">
        <v>5.0015903263687898E-2</v>
      </c>
      <c r="N7" s="6">
        <v>5.6176750053787701E-4</v>
      </c>
      <c r="Q7" t="s">
        <v>36</v>
      </c>
      <c r="R7" s="38" t="str">
        <f>C16&amp;" ± "&amp;D16</f>
        <v>0.9931 ± 0.0004</v>
      </c>
      <c r="S7" s="38" t="str">
        <f>E16&amp;" ± "&amp;F16</f>
        <v>43.29 ± 0.3219</v>
      </c>
      <c r="T7" s="38" t="str">
        <f>G16&amp;" ± "&amp;H16</f>
        <v>0.01886 ± 0.00051</v>
      </c>
      <c r="U7" s="38" t="str">
        <f t="shared" si="1"/>
        <v>0.9401 ± 0.0026</v>
      </c>
      <c r="V7" s="38" t="str">
        <f t="shared" si="2"/>
        <v>34.64 ± 0.2244</v>
      </c>
      <c r="W7" s="38" t="str">
        <f t="shared" si="0"/>
        <v>0.05002 ± 0.00056</v>
      </c>
    </row>
    <row r="8" spans="1:23" x14ac:dyDescent="0.25">
      <c r="A8" s="7"/>
      <c r="B8" s="16"/>
      <c r="C8" s="18"/>
      <c r="D8" s="5"/>
      <c r="E8" s="5"/>
      <c r="F8" s="5"/>
      <c r="G8" s="5"/>
      <c r="H8" s="16"/>
      <c r="I8" s="5"/>
      <c r="J8" s="5"/>
      <c r="K8" s="5"/>
      <c r="L8" s="5"/>
      <c r="M8" s="5"/>
      <c r="N8" s="6"/>
    </row>
    <row r="9" spans="1:23" x14ac:dyDescent="0.25">
      <c r="A9" s="7"/>
      <c r="B9" s="16"/>
      <c r="C9" s="18"/>
      <c r="D9" s="5"/>
      <c r="E9" s="5"/>
      <c r="F9" s="5"/>
      <c r="G9" s="5"/>
      <c r="H9" s="16"/>
      <c r="I9" s="5"/>
      <c r="J9" s="5"/>
      <c r="K9" s="5"/>
      <c r="L9" s="5"/>
      <c r="M9" s="5"/>
      <c r="N9" s="6"/>
    </row>
    <row r="10" spans="1:23" ht="15.75" thickBot="1" x14ac:dyDescent="0.3">
      <c r="A10" s="8"/>
      <c r="B10" s="17"/>
      <c r="C10" s="19"/>
      <c r="D10" s="9"/>
      <c r="E10" s="9"/>
      <c r="F10" s="9"/>
      <c r="G10" s="9"/>
      <c r="H10" s="17"/>
      <c r="I10" s="9"/>
      <c r="J10" s="9"/>
      <c r="K10" s="9"/>
      <c r="L10" s="9"/>
      <c r="M10" s="9"/>
      <c r="N10" s="10"/>
    </row>
    <row r="12" spans="1:23" x14ac:dyDescent="0.25">
      <c r="C12" t="s">
        <v>31</v>
      </c>
    </row>
    <row r="13" spans="1:23" x14ac:dyDescent="0.25">
      <c r="C13" s="38">
        <f>ROUND(C4,4)</f>
        <v>0.97870000000000001</v>
      </c>
      <c r="D13" s="38">
        <f>ROUND(D4,4)</f>
        <v>1.1999999999999999E-3</v>
      </c>
      <c r="E13" s="39">
        <f>ROUND(E4,2)</f>
        <v>38.74</v>
      </c>
      <c r="F13" s="38">
        <f>ROUND(F4,4)</f>
        <v>0.38429999999999997</v>
      </c>
      <c r="G13" s="40">
        <f>ROUND(G4,5)</f>
        <v>3.1850000000000003E-2</v>
      </c>
      <c r="H13" s="40">
        <f>ROUND(H4,5)</f>
        <v>9.6000000000000002E-4</v>
      </c>
      <c r="I13" s="38">
        <f>ROUND(I4,4)</f>
        <v>0.93400000000000005</v>
      </c>
      <c r="J13" s="38">
        <f>ROUND(J4,4)</f>
        <v>2.8999999999999998E-3</v>
      </c>
      <c r="K13" s="39">
        <f>ROUND(K4,2)</f>
        <v>33.71</v>
      </c>
      <c r="L13" s="38">
        <f>ROUND(L4,4)</f>
        <v>0.28179999999999999</v>
      </c>
      <c r="M13" s="40">
        <f>ROUND(M4,5)</f>
        <v>5.5669999999999997E-2</v>
      </c>
      <c r="N13" s="40">
        <f>ROUND(N4,5)</f>
        <v>9.5E-4</v>
      </c>
    </row>
    <row r="14" spans="1:23" x14ac:dyDescent="0.25">
      <c r="C14" s="38">
        <f t="shared" ref="C14:D16" si="3">ROUND(C5,4)</f>
        <v>0.99360000000000004</v>
      </c>
      <c r="D14" s="38">
        <f t="shared" si="3"/>
        <v>2.9999999999999997E-4</v>
      </c>
      <c r="E14" s="39">
        <f t="shared" ref="E14:E16" si="4">ROUND(E5,2)</f>
        <v>43.52</v>
      </c>
      <c r="F14" s="38">
        <f t="shared" ref="F14:F16" si="5">ROUND(F5,4)</f>
        <v>0.3589</v>
      </c>
      <c r="G14" s="40">
        <f t="shared" ref="G14:H16" si="6">ROUND(G5,5)</f>
        <v>1.8360000000000001E-2</v>
      </c>
      <c r="H14" s="40">
        <f t="shared" si="6"/>
        <v>5.2999999999999998E-4</v>
      </c>
      <c r="I14" s="38">
        <f t="shared" ref="I14:J14" si="7">ROUND(I5,4)</f>
        <v>0.70109999999999995</v>
      </c>
      <c r="J14" s="38">
        <f t="shared" si="7"/>
        <v>1.11E-2</v>
      </c>
      <c r="K14" s="39">
        <f t="shared" ref="K14:K16" si="8">ROUND(K5,2)</f>
        <v>19.399999999999999</v>
      </c>
      <c r="L14" s="38">
        <f t="shared" ref="L14:L16" si="9">ROUND(L5,4)</f>
        <v>0.36799999999999999</v>
      </c>
      <c r="M14" s="40">
        <f t="shared" ref="M14:N14" si="10">ROUND(M5,5)</f>
        <v>0.28921999999999998</v>
      </c>
      <c r="N14" s="40">
        <f t="shared" si="10"/>
        <v>8.1600000000000006E-3</v>
      </c>
    </row>
    <row r="15" spans="1:23" x14ac:dyDescent="0.25">
      <c r="C15" s="38">
        <f t="shared" si="3"/>
        <v>0.96870000000000001</v>
      </c>
      <c r="D15" s="38">
        <f t="shared" si="3"/>
        <v>1.6000000000000001E-3</v>
      </c>
      <c r="E15" s="39">
        <f t="shared" si="4"/>
        <v>36.04</v>
      </c>
      <c r="F15" s="38">
        <f t="shared" si="5"/>
        <v>0.39679999999999999</v>
      </c>
      <c r="G15" s="40">
        <f t="shared" si="6"/>
        <v>4.3490000000000001E-2</v>
      </c>
      <c r="H15" s="40">
        <f t="shared" si="6"/>
        <v>1.34E-3</v>
      </c>
      <c r="I15" s="38">
        <f t="shared" ref="I15:J15" si="11">ROUND(I6,4)</f>
        <v>0.94020000000000004</v>
      </c>
      <c r="J15" s="38">
        <f t="shared" si="11"/>
        <v>2.8E-3</v>
      </c>
      <c r="K15" s="39">
        <f t="shared" si="8"/>
        <v>34.69</v>
      </c>
      <c r="L15" s="38">
        <f t="shared" si="9"/>
        <v>0.24129999999999999</v>
      </c>
      <c r="M15" s="40">
        <f t="shared" ref="M15:N15" si="12">ROUND(M6,5)</f>
        <v>4.9770000000000002E-2</v>
      </c>
      <c r="N15" s="40">
        <f t="shared" si="12"/>
        <v>6.6E-4</v>
      </c>
    </row>
    <row r="16" spans="1:23" x14ac:dyDescent="0.25">
      <c r="C16" s="38">
        <f t="shared" si="3"/>
        <v>0.99309999999999998</v>
      </c>
      <c r="D16" s="38">
        <f t="shared" si="3"/>
        <v>4.0000000000000002E-4</v>
      </c>
      <c r="E16" s="39">
        <f t="shared" si="4"/>
        <v>43.29</v>
      </c>
      <c r="F16" s="38">
        <f t="shared" si="5"/>
        <v>0.32190000000000002</v>
      </c>
      <c r="G16" s="40">
        <f t="shared" si="6"/>
        <v>1.8859999999999998E-2</v>
      </c>
      <c r="H16" s="40">
        <f t="shared" si="6"/>
        <v>5.1000000000000004E-4</v>
      </c>
      <c r="I16" s="38">
        <f t="shared" ref="I16:J16" si="13">ROUND(I7,4)</f>
        <v>0.94010000000000005</v>
      </c>
      <c r="J16" s="38">
        <f t="shared" si="13"/>
        <v>2.5999999999999999E-3</v>
      </c>
      <c r="K16" s="39">
        <f t="shared" si="8"/>
        <v>34.64</v>
      </c>
      <c r="L16" s="38">
        <f t="shared" si="9"/>
        <v>0.22439999999999999</v>
      </c>
      <c r="M16" s="40">
        <f t="shared" ref="M16:N16" si="14">ROUND(M7,5)</f>
        <v>5.0020000000000002E-2</v>
      </c>
      <c r="N16" s="40">
        <f t="shared" si="14"/>
        <v>5.5999999999999995E-4</v>
      </c>
    </row>
    <row r="17" spans="3:3" x14ac:dyDescent="0.25">
      <c r="C17" s="38"/>
    </row>
    <row r="24" spans="3:3" x14ac:dyDescent="0.25">
      <c r="C24" s="38"/>
    </row>
  </sheetData>
  <mergeCells count="4">
    <mergeCell ref="C1:H1"/>
    <mergeCell ref="I1:N1"/>
    <mergeCell ref="A2:B2"/>
    <mergeCell ref="A4:B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Exp1</vt:lpstr>
      <vt:lpstr>Exp1 - old</vt:lpstr>
      <vt:lpstr>exp2a</vt:lpstr>
      <vt:lpstr>exp2a -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Boonstoppel, D.J.</dc:creator>
  <cp:lastModifiedBy>Boonstoppel, D.J.</cp:lastModifiedBy>
  <dcterms:created xsi:type="dcterms:W3CDTF">2022-10-27T07:50:27Z</dcterms:created>
  <dcterms:modified xsi:type="dcterms:W3CDTF">2022-11-16T17:13:02Z</dcterms:modified>
</cp:coreProperties>
</file>