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maminstituteoftechnology-my.sharepoint.com/personal/4nm20ai042_nmamit_org/Documents/"/>
    </mc:Choice>
  </mc:AlternateContent>
  <xr:revisionPtr revIDLastSave="418" documentId="8_{1A844AC0-E1E5-46F3-8966-0FAA18370A3D}" xr6:coauthVersionLast="47" xr6:coauthVersionMax="47" xr10:uidLastSave="{C3F06543-6713-4000-919D-509F6201D40B}"/>
  <bookViews>
    <workbookView xWindow="-120" yWindow="-120" windowWidth="20730" windowHeight="11160" xr2:uid="{0839C153-1FBA-4A20-AC52-1F14DB0BBF6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9" i="1" l="1"/>
  <c r="A58" i="1"/>
  <c r="F57" i="1"/>
  <c r="F56" i="1"/>
  <c r="C65" i="1"/>
  <c r="C64" i="1"/>
  <c r="A55" i="1"/>
  <c r="A56" i="1"/>
  <c r="A57" i="1"/>
  <c r="A54" i="1"/>
  <c r="C61" i="1"/>
  <c r="H4" i="1"/>
  <c r="H7" i="1"/>
  <c r="H8" i="1"/>
  <c r="H11" i="1"/>
  <c r="H15" i="1"/>
  <c r="H19" i="1"/>
  <c r="H20" i="1"/>
  <c r="H23" i="1"/>
  <c r="H27" i="1"/>
  <c r="H28" i="1"/>
  <c r="H31" i="1"/>
  <c r="H35" i="1"/>
  <c r="H36" i="1"/>
  <c r="I36" i="1" a="1"/>
  <c r="I36" i="1"/>
  <c r="J36" i="1"/>
  <c r="H39" i="1"/>
  <c r="H40" i="1"/>
  <c r="I40" i="1" a="1"/>
  <c r="I40" i="1"/>
  <c r="J40" i="1"/>
  <c r="H43" i="1"/>
  <c r="H44" i="1"/>
  <c r="I44" i="1" a="1"/>
  <c r="I44" i="1"/>
  <c r="J44" i="1"/>
  <c r="H47" i="1"/>
  <c r="H51" i="1"/>
  <c r="H12" i="1"/>
  <c r="H22" i="1"/>
  <c r="H24" i="1"/>
  <c r="H26" i="1"/>
  <c r="H38" i="1"/>
  <c r="I38" i="1" a="1"/>
  <c r="I38" i="1"/>
  <c r="J38" i="1"/>
  <c r="H46" i="1"/>
  <c r="I46" i="1" a="1"/>
  <c r="I46" i="1"/>
  <c r="J46" i="1"/>
  <c r="H3" i="1"/>
  <c r="I3" i="1" a="1"/>
  <c r="I3" i="1"/>
  <c r="D23" i="1"/>
  <c r="D27" i="1"/>
  <c r="D28" i="1"/>
  <c r="D31" i="1"/>
  <c r="D32" i="1"/>
  <c r="D35" i="1"/>
  <c r="D36" i="1"/>
  <c r="D39" i="1"/>
  <c r="D40" i="1"/>
  <c r="D43" i="1"/>
  <c r="D44" i="1"/>
  <c r="D47" i="1"/>
  <c r="D48" i="1"/>
  <c r="D51" i="1"/>
  <c r="D3" i="1"/>
  <c r="D30" i="1"/>
  <c r="D33" i="1"/>
  <c r="K33" i="1" a="1"/>
  <c r="K33" i="1"/>
  <c r="D34" i="1"/>
  <c r="K34" i="1" a="1"/>
  <c r="K34" i="1"/>
  <c r="D37" i="1"/>
  <c r="K37" i="1" a="1"/>
  <c r="K37" i="1"/>
  <c r="D38" i="1"/>
  <c r="D41" i="1"/>
  <c r="K41" i="1" a="1"/>
  <c r="K41" i="1"/>
  <c r="D42" i="1"/>
  <c r="K42" i="1" a="1"/>
  <c r="K42" i="1"/>
  <c r="D45" i="1"/>
  <c r="K45" i="1" a="1"/>
  <c r="K45" i="1"/>
  <c r="D46" i="1"/>
  <c r="D49" i="1"/>
  <c r="K49" i="1" a="1"/>
  <c r="K49" i="1"/>
  <c r="D50" i="1"/>
  <c r="K50" i="1" a="1"/>
  <c r="K50" i="1"/>
  <c r="H30" i="1"/>
  <c r="I30" i="1" a="1"/>
  <c r="I30" i="1"/>
  <c r="J30" i="1"/>
  <c r="H32" i="1"/>
  <c r="I32" i="1" a="1"/>
  <c r="I32" i="1"/>
  <c r="J32" i="1"/>
  <c r="H33" i="1"/>
  <c r="I33" i="1" a="1"/>
  <c r="I33" i="1"/>
  <c r="J33" i="1"/>
  <c r="H34" i="1"/>
  <c r="I34" i="1" a="1"/>
  <c r="I34" i="1"/>
  <c r="J34" i="1"/>
  <c r="H37" i="1"/>
  <c r="I37" i="1" a="1"/>
  <c r="I37" i="1"/>
  <c r="J37" i="1"/>
  <c r="H41" i="1"/>
  <c r="I41" i="1" a="1"/>
  <c r="I41" i="1"/>
  <c r="J41" i="1"/>
  <c r="H42" i="1"/>
  <c r="I42" i="1" a="1"/>
  <c r="I42" i="1"/>
  <c r="J42" i="1"/>
  <c r="H45" i="1"/>
  <c r="I45" i="1" a="1"/>
  <c r="I45" i="1"/>
  <c r="J45" i="1"/>
  <c r="H48" i="1"/>
  <c r="I48" i="1" a="1"/>
  <c r="I48" i="1"/>
  <c r="J48" i="1"/>
  <c r="H49" i="1"/>
  <c r="I49" i="1" a="1"/>
  <c r="I49" i="1"/>
  <c r="J49" i="1"/>
  <c r="H50" i="1"/>
  <c r="I50" i="1" a="1"/>
  <c r="I50" i="1"/>
  <c r="J50" i="1"/>
  <c r="D29" i="1"/>
  <c r="K29" i="1" a="1"/>
  <c r="K29" i="1"/>
  <c r="H29" i="1"/>
  <c r="I29" i="1" a="1"/>
  <c r="I29" i="1"/>
  <c r="J29" i="1"/>
  <c r="D26" i="1"/>
  <c r="K26" i="1" a="1"/>
  <c r="K26" i="1"/>
  <c r="D25" i="1"/>
  <c r="K25" i="1" a="1"/>
  <c r="K25" i="1"/>
  <c r="H25" i="1"/>
  <c r="D24" i="1"/>
  <c r="D22" i="1"/>
  <c r="D21" i="1"/>
  <c r="K21" i="1" a="1"/>
  <c r="K21" i="1"/>
  <c r="H21" i="1"/>
  <c r="D20" i="1"/>
  <c r="K20" i="1" a="1"/>
  <c r="K20" i="1"/>
  <c r="D19" i="1"/>
  <c r="D18" i="1"/>
  <c r="H18" i="1"/>
  <c r="D17" i="1"/>
  <c r="K17" i="1" a="1"/>
  <c r="K17" i="1"/>
  <c r="H17" i="1"/>
  <c r="D16" i="1"/>
  <c r="H16" i="1"/>
  <c r="D15" i="1"/>
  <c r="D14" i="1"/>
  <c r="H14" i="1"/>
  <c r="D13" i="1"/>
  <c r="K13" i="1" a="1"/>
  <c r="K13" i="1"/>
  <c r="H13" i="1"/>
  <c r="D12" i="1"/>
  <c r="D11" i="1"/>
  <c r="D10" i="1"/>
  <c r="H10" i="1"/>
  <c r="D9" i="1"/>
  <c r="K9" i="1" a="1"/>
  <c r="K9" i="1"/>
  <c r="H9" i="1"/>
  <c r="D8" i="1"/>
  <c r="D7" i="1"/>
  <c r="D6" i="1"/>
  <c r="H6" i="1"/>
  <c r="I6" i="1" a="1"/>
  <c r="I6" i="1"/>
  <c r="D5" i="1"/>
  <c r="K5" i="1" a="1"/>
  <c r="K5" i="1"/>
  <c r="H5" i="1"/>
  <c r="D4" i="1"/>
  <c r="K4" i="1" a="1"/>
  <c r="K4" i="1"/>
  <c r="H2" i="1"/>
  <c r="I2" i="1" a="1"/>
  <c r="I2" i="1"/>
  <c r="J2" i="1"/>
  <c r="D2" i="1"/>
  <c r="K2" i="1" s="1" a="1"/>
  <c r="K2" i="1" s="1"/>
  <c r="F55" i="1"/>
  <c r="C63" i="1"/>
  <c r="C62" i="1"/>
  <c r="K11" i="1" a="1"/>
  <c r="K11" i="1"/>
  <c r="K7" i="1" a="1"/>
  <c r="K7" i="1"/>
  <c r="K16" i="1" a="1"/>
  <c r="K16" i="1"/>
  <c r="K44" i="1" a="1"/>
  <c r="K44" i="1"/>
  <c r="K28" i="1" a="1"/>
  <c r="K28" i="1"/>
  <c r="K19" i="1" a="1"/>
  <c r="K19" i="1"/>
  <c r="K24" i="1" a="1"/>
  <c r="K24" i="1"/>
  <c r="K3" i="1" a="1"/>
  <c r="K3" i="1"/>
  <c r="K36" i="1" a="1"/>
  <c r="K36" i="1"/>
  <c r="K12" i="1" a="1"/>
  <c r="K12" i="1"/>
  <c r="K8" i="1" a="1"/>
  <c r="K8" i="1"/>
  <c r="K15" i="1" a="1"/>
  <c r="K15" i="1"/>
  <c r="K48" i="1" a="1"/>
  <c r="K48" i="1"/>
  <c r="K40" i="1" a="1"/>
  <c r="K40" i="1"/>
  <c r="K32" i="1" a="1"/>
  <c r="K32" i="1"/>
  <c r="K51" i="1" a="1"/>
  <c r="K51" i="1"/>
  <c r="K43" i="1" a="1"/>
  <c r="K43" i="1"/>
  <c r="K27" i="1" a="1"/>
  <c r="K27" i="1"/>
  <c r="K6" i="1" a="1"/>
  <c r="K6" i="1"/>
  <c r="K10" i="1" a="1"/>
  <c r="K10" i="1"/>
  <c r="K14" i="1" a="1"/>
  <c r="K14" i="1"/>
  <c r="K18" i="1" a="1"/>
  <c r="K18" i="1"/>
  <c r="K22" i="1" a="1"/>
  <c r="K22" i="1"/>
  <c r="K23" i="1" a="1"/>
  <c r="K23" i="1"/>
  <c r="K35" i="1" a="1"/>
  <c r="K35" i="1"/>
  <c r="K46" i="1" a="1"/>
  <c r="K46" i="1"/>
  <c r="K38" i="1" a="1"/>
  <c r="K38" i="1"/>
  <c r="K30" i="1" a="1"/>
  <c r="K30" i="1"/>
  <c r="K47" i="1" a="1"/>
  <c r="K47" i="1"/>
  <c r="K39" i="1" a="1"/>
  <c r="K39" i="1"/>
  <c r="K31" i="1" a="1"/>
  <c r="K31" i="1"/>
  <c r="I51" i="1" a="1"/>
  <c r="I51" i="1"/>
  <c r="J51" i="1"/>
  <c r="I47" i="1" a="1"/>
  <c r="I47" i="1"/>
  <c r="J47" i="1"/>
  <c r="I43" i="1" a="1"/>
  <c r="I43" i="1"/>
  <c r="J43" i="1"/>
  <c r="I39" i="1" a="1"/>
  <c r="I39" i="1"/>
  <c r="J39" i="1"/>
  <c r="I35" i="1" a="1"/>
  <c r="I35" i="1"/>
  <c r="J35" i="1"/>
  <c r="I31" i="1" a="1"/>
  <c r="I31" i="1"/>
  <c r="J31" i="1"/>
  <c r="I28" i="1" a="1"/>
  <c r="I28" i="1"/>
  <c r="J28" i="1"/>
  <c r="I27" i="1" a="1"/>
  <c r="I27" i="1"/>
  <c r="J27" i="1"/>
  <c r="I26" i="1" a="1"/>
  <c r="I26" i="1"/>
  <c r="J26" i="1"/>
  <c r="I25" i="1" a="1"/>
  <c r="I25" i="1"/>
  <c r="J25" i="1"/>
  <c r="I24" i="1" a="1"/>
  <c r="I24" i="1"/>
  <c r="J24" i="1"/>
  <c r="I23" i="1" a="1"/>
  <c r="I23" i="1"/>
  <c r="J23" i="1"/>
  <c r="I22" i="1" a="1"/>
  <c r="I22" i="1"/>
  <c r="J22" i="1"/>
  <c r="I21" i="1" a="1"/>
  <c r="I21" i="1"/>
  <c r="J21" i="1"/>
  <c r="I20" i="1" a="1"/>
  <c r="I20" i="1"/>
  <c r="J20" i="1"/>
  <c r="I19" i="1" a="1"/>
  <c r="I19" i="1"/>
  <c r="J19" i="1"/>
  <c r="I18" i="1" a="1"/>
  <c r="I18" i="1"/>
  <c r="J18" i="1"/>
  <c r="I17" i="1" a="1"/>
  <c r="I17" i="1"/>
  <c r="J17" i="1"/>
  <c r="I16" i="1" a="1"/>
  <c r="I16" i="1"/>
  <c r="J16" i="1"/>
  <c r="I15" i="1" a="1"/>
  <c r="I15" i="1"/>
  <c r="J15" i="1"/>
  <c r="I14" i="1" a="1"/>
  <c r="I14" i="1"/>
  <c r="J14" i="1"/>
  <c r="I13" i="1" a="1"/>
  <c r="I13" i="1"/>
  <c r="J13" i="1"/>
  <c r="I12" i="1" a="1"/>
  <c r="I12" i="1"/>
  <c r="J12" i="1"/>
  <c r="I11" i="1" a="1"/>
  <c r="I11" i="1"/>
  <c r="J11" i="1"/>
  <c r="I10" i="1" a="1"/>
  <c r="I10" i="1"/>
  <c r="J10" i="1"/>
  <c r="I9" i="1" a="1"/>
  <c r="I9" i="1"/>
  <c r="J9" i="1"/>
  <c r="I8" i="1" a="1"/>
  <c r="I8" i="1"/>
  <c r="J8" i="1"/>
  <c r="I7" i="1" a="1"/>
  <c r="I7" i="1"/>
  <c r="J7" i="1"/>
  <c r="J6" i="1"/>
  <c r="I5" i="1" a="1"/>
  <c r="I5" i="1"/>
  <c r="J5" i="1"/>
  <c r="I4" i="1" a="1"/>
  <c r="I4" i="1"/>
  <c r="J4" i="1"/>
  <c r="J3" i="1"/>
  <c r="C66" i="1"/>
  <c r="C6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<sst xmlns="http://schemas.openxmlformats.org/spreadsheetml/2006/main" count="181" uniqueCount="125">
  <si>
    <t>Emp Name</t>
  </si>
  <si>
    <t>Emp ID</t>
  </si>
  <si>
    <t>DOB</t>
  </si>
  <si>
    <t>Age</t>
  </si>
  <si>
    <t>Dept</t>
  </si>
  <si>
    <t>Basic Sal</t>
  </si>
  <si>
    <t>Allowance</t>
  </si>
  <si>
    <t>Gross Sal</t>
  </si>
  <si>
    <t>Tax</t>
  </si>
  <si>
    <t>Net Sal</t>
  </si>
  <si>
    <t>Annual Increment</t>
  </si>
  <si>
    <t>Ripper</t>
  </si>
  <si>
    <t>E001</t>
  </si>
  <si>
    <t>CS</t>
  </si>
  <si>
    <t>Rahul</t>
  </si>
  <si>
    <t>E002</t>
  </si>
  <si>
    <t>Civil</t>
  </si>
  <si>
    <t>Ravih</t>
  </si>
  <si>
    <t>E003</t>
  </si>
  <si>
    <t>Chutki</t>
  </si>
  <si>
    <t>E004</t>
  </si>
  <si>
    <t>Bheem</t>
  </si>
  <si>
    <t>E005</t>
  </si>
  <si>
    <t>BT</t>
  </si>
  <si>
    <t>Jolly</t>
  </si>
  <si>
    <t>E006</t>
  </si>
  <si>
    <t>AI</t>
  </si>
  <si>
    <t>Porsche</t>
  </si>
  <si>
    <t>E007</t>
  </si>
  <si>
    <t>CC</t>
  </si>
  <si>
    <t>Bugatti</t>
  </si>
  <si>
    <t>E008</t>
  </si>
  <si>
    <t>Mech</t>
  </si>
  <si>
    <t>Lambo</t>
  </si>
  <si>
    <t>E009</t>
  </si>
  <si>
    <t>Mercedes</t>
  </si>
  <si>
    <t>E010</t>
  </si>
  <si>
    <t>Benz</t>
  </si>
  <si>
    <t>E011</t>
  </si>
  <si>
    <t>Nissan</t>
  </si>
  <si>
    <t>E012</t>
  </si>
  <si>
    <t>Opel</t>
  </si>
  <si>
    <t>E013</t>
  </si>
  <si>
    <t>Toyota</t>
  </si>
  <si>
    <t>E014</t>
  </si>
  <si>
    <t>Jaguar</t>
  </si>
  <si>
    <t>E015</t>
  </si>
  <si>
    <t>LC</t>
  </si>
  <si>
    <t>E016</t>
  </si>
  <si>
    <t>Patrol</t>
  </si>
  <si>
    <t>E017</t>
  </si>
  <si>
    <t>Land Rover</t>
  </si>
  <si>
    <t>E018</t>
  </si>
  <si>
    <t>Rambo</t>
  </si>
  <si>
    <t>E019</t>
  </si>
  <si>
    <t>Terminator</t>
  </si>
  <si>
    <t>E020</t>
  </si>
  <si>
    <t>Formula</t>
  </si>
  <si>
    <t>E021</t>
  </si>
  <si>
    <t>Adidas</t>
  </si>
  <si>
    <t>E022</t>
  </si>
  <si>
    <t>Nike</t>
  </si>
  <si>
    <t>E023</t>
  </si>
  <si>
    <t>Jordan</t>
  </si>
  <si>
    <t>E024</t>
  </si>
  <si>
    <t>Zara</t>
  </si>
  <si>
    <t>E025</t>
  </si>
  <si>
    <t>HM</t>
  </si>
  <si>
    <t>E026</t>
  </si>
  <si>
    <t>Tissot</t>
  </si>
  <si>
    <t>E027</t>
  </si>
  <si>
    <t>Hercules</t>
  </si>
  <si>
    <t>E028</t>
  </si>
  <si>
    <t>Hermes</t>
  </si>
  <si>
    <t>E029</t>
  </si>
  <si>
    <t>Ashok</t>
  </si>
  <si>
    <t>E030</t>
  </si>
  <si>
    <t>Leyland</t>
  </si>
  <si>
    <t>E031</t>
  </si>
  <si>
    <t>Dora</t>
  </si>
  <si>
    <t>E032</t>
  </si>
  <si>
    <t>Buji</t>
  </si>
  <si>
    <t>E033</t>
  </si>
  <si>
    <t>Ladoo</t>
  </si>
  <si>
    <t>E034</t>
  </si>
  <si>
    <t>Jalebi</t>
  </si>
  <si>
    <t>E035</t>
  </si>
  <si>
    <t>Rice</t>
  </si>
  <si>
    <t>E036</t>
  </si>
  <si>
    <t>Porotta</t>
  </si>
  <si>
    <t>E037</t>
  </si>
  <si>
    <t>Curry</t>
  </si>
  <si>
    <t>E038</t>
  </si>
  <si>
    <t>Dhoom</t>
  </si>
  <si>
    <t>E039</t>
  </si>
  <si>
    <t>Conjuring</t>
  </si>
  <si>
    <t>E040</t>
  </si>
  <si>
    <t>HP</t>
  </si>
  <si>
    <t>E041</t>
  </si>
  <si>
    <t>Dell</t>
  </si>
  <si>
    <t>E042</t>
  </si>
  <si>
    <t>Chrome</t>
  </si>
  <si>
    <t>E043</t>
  </si>
  <si>
    <t>Excel</t>
  </si>
  <si>
    <t>E044</t>
  </si>
  <si>
    <t>Word</t>
  </si>
  <si>
    <t>E045</t>
  </si>
  <si>
    <t>Powerpoint</t>
  </si>
  <si>
    <t>E046</t>
  </si>
  <si>
    <t>Keynote</t>
  </si>
  <si>
    <t>E047</t>
  </si>
  <si>
    <t>Apple</t>
  </si>
  <si>
    <t>E048</t>
  </si>
  <si>
    <t>Samsung</t>
  </si>
  <si>
    <t>E049</t>
  </si>
  <si>
    <t>Huawei</t>
  </si>
  <si>
    <t>E050</t>
  </si>
  <si>
    <t>Employees</t>
  </si>
  <si>
    <t>Total Emp</t>
  </si>
  <si>
    <t>Dept with most employee</t>
  </si>
  <si>
    <t>Dept with least employee</t>
  </si>
  <si>
    <t>Born between 1990 &amp; 2000</t>
  </si>
  <si>
    <t>Ends w/ 'h' and born after 1990</t>
  </si>
  <si>
    <t>Average Salary for CS</t>
  </si>
  <si>
    <t>Total Salary for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</si>
</sst>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14" fontId="0" fillId="0" borderId="0" xfId="0" applyNumberFormat="1"/>
    <xf numFmtId="9" fontId="0" fillId="0" borderId="0" xfId="1" applyFont="1"/>
    <xf numFmtId="0" fontId="0" fillId="0" borderId="0" xfId="0" applyAlignment="1">
      <alignment horizontal="right"/>
    </xf>
    <xf numFmtId="0" fontId="0" fillId="0" borderId="0" xfId="0" applyAlignment="1">
      <alignment horizontal="right"/>
    </xf>
  </cellXfs>
  <cellStyles count="2">
    <cellStyle name="Normal" xfId="0" builtinId="0"/>
    <cellStyle name="Percent" xfId="1" builtinId="5"/>
  </cellStyles>
  <dxfs count="8">
    <dxf>
      <numFmt numFmtId="1" formatCode="0"/>
    </dxf>
    <dxf>
      <numFmt numFmtId="164" formatCode="dd/mm/yyyy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Salary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6"/>
              <c:pt idx="0">
                <c:v>AI</c:v>
              </c:pt>
              <c:pt idx="1">
                <c:v>BT</c:v>
              </c:pt>
              <c:pt idx="2">
                <c:v>CC</c:v>
              </c:pt>
              <c:pt idx="3">
                <c:v>Civil</c:v>
              </c:pt>
              <c:pt idx="4">
                <c:v>CS</c:v>
              </c:pt>
              <c:pt idx="5">
                <c:v>Mech</c:v>
              </c:pt>
            </c:strLit>
          </c:cat>
          <c:val>
            <c:numLit>
              <c:formatCode>General</c:formatCode>
              <c:ptCount val="6"/>
              <c:pt idx="0">
                <c:v>125000</c:v>
              </c:pt>
              <c:pt idx="1">
                <c:v>121500</c:v>
              </c:pt>
              <c:pt idx="2">
                <c:v>479000</c:v>
              </c:pt>
              <c:pt idx="3">
                <c:v>999100</c:v>
              </c:pt>
              <c:pt idx="4">
                <c:v>1068000</c:v>
              </c:pt>
              <c:pt idx="5">
                <c:v>505000</c:v>
              </c:pt>
            </c:numLit>
          </c:val>
          <c:extLst>
            <c:ext xmlns:c16="http://schemas.microsoft.com/office/drawing/2014/chart" uri="{C3380CC4-5D6E-409C-BE32-E72D297353CC}">
              <c16:uniqueId val="{00000001-EE3C-4B3A-9296-C6272949F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97583631"/>
        <c:axId val="97585295"/>
      </c:barChart>
      <c:catAx>
        <c:axId val="9758363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85295"/>
        <c:crosses val="autoZero"/>
        <c:auto val="1"/>
        <c:lblAlgn val="ctr"/>
        <c:lblOffset val="100"/>
        <c:noMultiLvlLbl val="0"/>
      </c:catAx>
      <c:valAx>
        <c:axId val="9758529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83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52</xdr:row>
      <xdr:rowOff>119062</xdr:rowOff>
    </xdr:from>
    <xdr:to>
      <xdr:col>11</xdr:col>
      <xdr:colOff>476250</xdr:colOff>
      <xdr:row>67</xdr:row>
      <xdr:rowOff>4762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52B7A60-A279-4FFF-A219-07BC3812D2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657CB3-4D63-402E-AF7F-3E8B60F5031B}" name="Table2" displayName="Table2" ref="A1:K51" totalsRowShown="0" headerRowDxfId="4">
  <autoFilter ref="A1:K51" xr:uid="{91D0288F-9E9B-4CAC-81C1-100E16742AAC}">
    <filterColumn colId="1">
      <filters>
        <filter val="E001"/>
        <filter val="E002"/>
        <filter val="E003"/>
        <filter val="E004"/>
        <filter val="E005"/>
      </filters>
    </filterColumn>
  </autoFilter>
  <tableColumns count="11">
    <tableColumn id="1" xr3:uid="{6D24295A-849C-46B2-97D6-32894F3C6D77}" name="Emp Name" dataDxfId="3"/>
    <tableColumn id="2" xr3:uid="{18CF9FBC-82C4-4ADE-A792-E429298247A0}" name="Emp ID" dataDxfId="2"/>
    <tableColumn id="3" xr3:uid="{3618B6E7-C018-4796-B8B5-1C0C07E8A07D}" name="DOB" dataDxfId="1"/>
    <tableColumn id="4" xr3:uid="{AC2F15FA-3E6A-451C-88D0-7404C3ABC376}" name="Age" dataDxfId="0">
      <calculatedColumnFormula>(TODAY()-Table2[[#This Row],[DOB]])/365</calculatedColumnFormula>
    </tableColumn>
    <tableColumn id="5" xr3:uid="{6F45A791-AAA7-478A-9660-F50ECFB2C843}" name="Dept"/>
    <tableColumn id="6" xr3:uid="{7FD6BB49-8C5A-47AF-951A-B0F8A5365B19}" name="Basic Sal"/>
    <tableColumn id="7" xr3:uid="{D3AE700F-CB4E-42DA-8764-A94D149D7AD4}" name="Allowance"/>
    <tableColumn id="8" xr3:uid="{5A19878B-90B5-4B30-AE1E-8989F6109F18}" name="Gross Sal">
      <calculatedColumnFormula>Table2[[#This Row],[Allowance]]+Table2[[#This Row],[Basic Sal]]</calculatedColumnFormula>
    </tableColumn>
    <tableColumn id="9" xr3:uid="{F9CFC85B-90A1-4623-B342-186AB239B02F}" name="Tax">
      <calculatedColumnFormula array="1">_xlfn.IFS((Table2[[#This Row],[Gross Sal]]*12)&gt;1000000,Table2[[#This Row],[Basic Sal]]*10%,(Table2[[#This Row],[Gross Sal]]*12)&gt;750000,Table2[[#This Row],[Basic Sal]]*20%,(Table2[[#This Row],[Gross Sal]]*12)&gt;500000,Table2[[#This Row],[Basic Sal]]*30%,TRUE,0)</calculatedColumnFormula>
    </tableColumn>
    <tableColumn id="10" xr3:uid="{AC831386-BD1E-441B-BB55-E79C2DF5F3BF}" name="Net Sal">
      <calculatedColumnFormula>Table2[[#This Row],[Gross Sal]]-Table2[[#This Row],[Tax]]</calculatedColumnFormula>
    </tableColumn>
    <tableColumn id="11" xr3:uid="{4A1158EE-C2A3-47F9-BD71-81358C4805C7}" name="Annual Increment" dataCellStyle="Percent">
      <calculatedColumnFormula array="1">_xlfn.IFS(OR(AND(Table2[[#This Row],[Age]]&gt;50,Table2[[#This Row],[Age]]&lt;58,Table2[[#This Row],[Basic Sal]]=50000),AND(Table2[[#This Row],[Age]]&gt;40,Table2[[#This Row],[Age]]&lt;50,Table2[[#This Row],[Basic Sal]]=50000),AND(Table2[[#This Row],[Age]]&gt;30,Table2[[#This Row],[Age]]&lt;40,Table2[[#This Row],[Basic Sal]]=50000),AND(Table2[[#This Row],[Age]]&gt;25,Table2[[#This Row],[Age]]&lt;30,Table2[[#This Row],[Basic Sal]]=30000)),30%,OR(AND(Table2[[#This Row],[Age]]&gt;50,Table2[[#This Row],[Age]]&lt;58,Table2[[#This Row],[Basic Sal]]=100000),AND(Table2[[#This Row],[Age]]&gt;40,Table2[[#This Row],[Age]]&lt;50,Table2[[#This Row],[Basic Sal]]=100000),AND(Table2[[#This Row],[Age]]&gt;30,Table2[[#This Row],[Age]]&lt;40,Table2[[#This Row],[Basic Sal]]=100000),AND(Table2[[#This Row],[Age]]&gt;25,Table2[[#This Row],[Age]]&lt;30,Table2[[#This Row],[Basic Sal]]=50000)),10%,TRUE,0)</calculatedColumnFormula>
    </tableColumn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180EC4-7D13-4F3B-BCED-A5B387A0130B}" name="Table3" displayName="Table3" ref="A53:B59" totalsRowShown="0">
  <autoFilter ref="A53:B59" xr:uid="{F75797B2-664A-4633-A832-6524E616437D}"/>
  <tableColumns count="2">
    <tableColumn id="1" xr3:uid="{4D99B211-79A8-49D0-88AA-B07307301B36}" name="Employees">
      <calculatedColumnFormula>COUNTIF(Table2[Dept],B54)</calculatedColumnFormula>
    </tableColumn>
    <tableColumn id="2" xr3:uid="{BBEE5BD9-FE5D-4DD2-A15C-527C0AFFE26D}" name="Dept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CC10D-8D84-4199-8673-FB4A6E592914}">
  <dimension ref="A1:M67"/>
  <sheetViews>
    <sheetView tabSelected="1" showWhiteSpace="0" zoomScaleNormal="100" workbookViewId="0">
      <selection activeCell="I52" sqref="I52"/>
    </sheetView>
  </sheetViews>
  <sheetFormatPr defaultRowHeight="15"/>
  <cols>
    <col min="1" max="1" width="11.7109375" bestFit="1" customWidth="1"/>
    <col min="2" max="2" width="16.85546875" customWidth="1"/>
    <col min="3" max="3" width="13.28515625" customWidth="1"/>
    <col min="4" max="4" width="12" customWidth="1"/>
    <col min="5" max="5" width="13.140625" customWidth="1"/>
    <col min="6" max="6" width="14" bestFit="1" customWidth="1"/>
    <col min="7" max="7" width="14.85546875" bestFit="1" customWidth="1"/>
    <col min="8" max="8" width="13.5703125" bestFit="1" customWidth="1"/>
    <col min="10" max="10" width="11.85546875" bestFit="1" customWidth="1"/>
    <col min="11" max="11" width="21.5703125" bestFit="1" customWidth="1"/>
    <col min="13" max="13" width="16.85546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/>
    </row>
    <row r="2" spans="1:13">
      <c r="A2" t="s">
        <v>11</v>
      </c>
      <c r="B2" t="s">
        <v>12</v>
      </c>
      <c r="C2" s="4">
        <v>25819</v>
      </c>
      <c r="D2" s="3">
        <f ca="1">(TODAY()-Table2[[#This Row],[DOB]])/365</f>
        <v>51.202739726027396</v>
      </c>
      <c r="E2" t="s">
        <v>13</v>
      </c>
      <c r="F2">
        <v>50000</v>
      </c>
      <c r="G2">
        <v>10000</v>
      </c>
      <c r="H2">
        <f>Table2[[#This Row],[Allowance]]+Table2[[#This Row],[Basic Sal]]</f>
        <v>60000</v>
      </c>
      <c r="I2" cm="1">
        <f t="array" ref="I2">_xlfn.IFS((Table2[[#This Row],[Gross Sal]]*12)&gt;1000000,Table2[[#This Row],[Basic Sal]]*10%,(Table2[[#This Row],[Gross Sal]]*12)&gt;750000,Table2[[#This Row],[Basic Sal]]*20%,(Table2[[#This Row],[Gross Sal]]*12)&gt;500000,Table2[[#This Row],[Basic Sal]]*30%,TRUE,0)</f>
        <v>15000</v>
      </c>
      <c r="J2">
        <f>Table2[[#This Row],[Gross Sal]]-Table2[[#This Row],[Tax]]</f>
        <v>45000</v>
      </c>
      <c r="K2" s="5" cm="1">
        <f t="array" aca="1" ref="K2" ca="1">_xlfn.IFS(OR(AND(Table2[[#This Row],[Age]]&gt;50,Table2[[#This Row],[Age]]&lt;58,Table2[[#This Row],[Basic Sal]]=50000),AND(Table2[[#This Row],[Age]]&gt;40,Table2[[#This Row],[Age]]&lt;50,Table2[[#This Row],[Basic Sal]]=50000),AND(Table2[[#This Row],[Age]]&gt;30,Table2[[#This Row],[Age]]&lt;40,Table2[[#This Row],[Basic Sal]]=50000),AND(Table2[[#This Row],[Age]]&gt;25,Table2[[#This Row],[Age]]&lt;30,Table2[[#This Row],[Basic Sal]]=30000)),30%,OR(AND(Table2[[#This Row],[Age]]&gt;50,Table2[[#This Row],[Age]]&lt;58,Table2[[#This Row],[Basic Sal]]=100000),AND(Table2[[#This Row],[Age]]&gt;40,Table2[[#This Row],[Age]]&lt;50,Table2[[#This Row],[Basic Sal]]=100000),AND(Table2[[#This Row],[Age]]&gt;30,Table2[[#This Row],[Age]]&lt;40,Table2[[#This Row],[Basic Sal]]=100000),AND(Table2[[#This Row],[Age]]&gt;25,Table2[[#This Row],[Age]]&lt;30,Table2[[#This Row],[Basic Sal]]=50000)),10%,TRUE,0)</f>
        <v>0.3</v>
      </c>
    </row>
    <row r="3" spans="1:13">
      <c r="A3" t="s">
        <v>14</v>
      </c>
      <c r="B3" t="s">
        <v>15</v>
      </c>
      <c r="C3" s="4">
        <v>31444</v>
      </c>
      <c r="D3" s="3">
        <f ca="1">(TODAY()-Table2[[#This Row],[DOB]])/365</f>
        <v>35.791780821917811</v>
      </c>
      <c r="E3" t="s">
        <v>16</v>
      </c>
      <c r="F3">
        <v>60000</v>
      </c>
      <c r="G3">
        <v>15000</v>
      </c>
      <c r="H3">
        <f>Table2[[#This Row],[Allowance]]+Table2[[#This Row],[Basic Sal]]</f>
        <v>75000</v>
      </c>
      <c r="I3" cm="1">
        <f t="array" ref="I3">_xlfn.IFS((Table2[[#This Row],[Gross Sal]]*12)&gt;1000000,Table2[[#This Row],[Basic Sal]]*10%,(Table2[[#This Row],[Gross Sal]]*12)&gt;750000,Table2[[#This Row],[Basic Sal]]*20%,(Table2[[#This Row],[Gross Sal]]*12)&gt;500000,Table2[[#This Row],[Basic Sal]]*30%,TRUE,0)</f>
        <v>12000</v>
      </c>
      <c r="J3">
        <f>Table2[[#This Row],[Gross Sal]]-Table2[[#This Row],[Tax]]</f>
        <v>63000</v>
      </c>
      <c r="K3" s="5" cm="1">
        <f t="array" aca="1" ref="K3" ca="1">_xlfn.IFS(OR(AND(Table2[[#This Row],[Age]]&gt;50,Table2[[#This Row],[Age]]&lt;58,Table2[[#This Row],[Basic Sal]]=50000),AND(Table2[[#This Row],[Age]]&gt;40,Table2[[#This Row],[Age]]&lt;50,Table2[[#This Row],[Basic Sal]]=50000),AND(Table2[[#This Row],[Age]]&gt;30,Table2[[#This Row],[Age]]&lt;40,Table2[[#This Row],[Basic Sal]]=50000),AND(Table2[[#This Row],[Age]]&gt;25,Table2[[#This Row],[Age]]&lt;30,Table2[[#This Row],[Basic Sal]]=30000)),30%,OR(AND(Table2[[#This Row],[Age]]&gt;50,Table2[[#This Row],[Age]]&lt;58,Table2[[#This Row],[Basic Sal]]=100000),AND(Table2[[#This Row],[Age]]&gt;40,Table2[[#This Row],[Age]]&lt;50,Table2[[#This Row],[Basic Sal]]=100000),AND(Table2[[#This Row],[Age]]&gt;30,Table2[[#This Row],[Age]]&lt;40,Table2[[#This Row],[Basic Sal]]=100000),AND(Table2[[#This Row],[Age]]&gt;25,Table2[[#This Row],[Age]]&lt;30,Table2[[#This Row],[Basic Sal]]=50000)),10%,TRUE,0)</f>
        <v>0</v>
      </c>
    </row>
    <row r="4" spans="1:13">
      <c r="A4" t="s">
        <v>17</v>
      </c>
      <c r="B4" t="s">
        <v>18</v>
      </c>
      <c r="C4" s="4">
        <v>33399</v>
      </c>
      <c r="D4" s="3">
        <f ca="1">(TODAY()-Table2[[#This Row],[DOB]])/365</f>
        <v>30.435616438356163</v>
      </c>
      <c r="E4" t="s">
        <v>16</v>
      </c>
      <c r="F4">
        <v>30000</v>
      </c>
      <c r="G4">
        <v>20000</v>
      </c>
      <c r="H4">
        <f>Table2[[#This Row],[Allowance]]+Table2[[#This Row],[Basic Sal]]</f>
        <v>50000</v>
      </c>
      <c r="I4" cm="1">
        <f t="array" ref="I4">_xlfn.IFS((Table2[[#This Row],[Gross Sal]]*12)&gt;1000000,Table2[[#This Row],[Basic Sal]]*10%,(Table2[[#This Row],[Gross Sal]]*12)&gt;750000,Table2[[#This Row],[Basic Sal]]*20%,(Table2[[#This Row],[Gross Sal]]*12)&gt;500000,Table2[[#This Row],[Basic Sal]]*30%,TRUE,0)</f>
        <v>9000</v>
      </c>
      <c r="J4">
        <f>Table2[[#This Row],[Gross Sal]]-Table2[[#This Row],[Tax]]</f>
        <v>41000</v>
      </c>
      <c r="K4" s="5" cm="1">
        <f t="array" aca="1" ref="K4" ca="1">_xlfn.IFS(OR(AND(Table2[[#This Row],[Age]]&gt;50,Table2[[#This Row],[Age]]&lt;58,Table2[[#This Row],[Basic Sal]]=50000),AND(Table2[[#This Row],[Age]]&gt;40,Table2[[#This Row],[Age]]&lt;50,Table2[[#This Row],[Basic Sal]]=50000),AND(Table2[[#This Row],[Age]]&gt;30,Table2[[#This Row],[Age]]&lt;40,Table2[[#This Row],[Basic Sal]]=50000),AND(Table2[[#This Row],[Age]]&gt;25,Table2[[#This Row],[Age]]&lt;30,Table2[[#This Row],[Basic Sal]]=30000)),30%,OR(AND(Table2[[#This Row],[Age]]&gt;50,Table2[[#This Row],[Age]]&lt;58,Table2[[#This Row],[Basic Sal]]=100000),AND(Table2[[#This Row],[Age]]&gt;40,Table2[[#This Row],[Age]]&lt;50,Table2[[#This Row],[Basic Sal]]=100000),AND(Table2[[#This Row],[Age]]&gt;30,Table2[[#This Row],[Age]]&lt;40,Table2[[#This Row],[Basic Sal]]=100000),AND(Table2[[#This Row],[Age]]&gt;25,Table2[[#This Row],[Age]]&lt;30,Table2[[#This Row],[Basic Sal]]=50000)),10%,TRUE,0)</f>
        <v>0</v>
      </c>
    </row>
    <row r="5" spans="1:13">
      <c r="A5" t="s">
        <v>19</v>
      </c>
      <c r="B5" t="s">
        <v>20</v>
      </c>
      <c r="C5" s="4">
        <v>32299</v>
      </c>
      <c r="D5" s="3">
        <f ca="1">(TODAY()-Table2[[#This Row],[DOB]])/365</f>
        <v>33.449315068493149</v>
      </c>
      <c r="E5" t="s">
        <v>13</v>
      </c>
      <c r="F5">
        <v>100000</v>
      </c>
      <c r="G5">
        <v>20000</v>
      </c>
      <c r="H5">
        <f>Table2[[#This Row],[Allowance]]+Table2[[#This Row],[Basic Sal]]</f>
        <v>120000</v>
      </c>
      <c r="I5" cm="1">
        <f t="array" ref="I5">_xlfn.IFS((Table2[[#This Row],[Gross Sal]]*12)&gt;1000000,Table2[[#This Row],[Basic Sal]]*10%,(Table2[[#This Row],[Gross Sal]]*12)&gt;750000,Table2[[#This Row],[Basic Sal]]*20%,(Table2[[#This Row],[Gross Sal]]*12)&gt;500000,Table2[[#This Row],[Basic Sal]]*30%,TRUE,0)</f>
        <v>10000</v>
      </c>
      <c r="J5">
        <f>Table2[[#This Row],[Gross Sal]]-Table2[[#This Row],[Tax]]</f>
        <v>110000</v>
      </c>
      <c r="K5" s="5" cm="1">
        <f t="array" aca="1" ref="K5" ca="1">_xlfn.IFS(OR(AND(Table2[[#This Row],[Age]]&gt;50,Table2[[#This Row],[Age]]&lt;58,Table2[[#This Row],[Basic Sal]]=50000),AND(Table2[[#This Row],[Age]]&gt;40,Table2[[#This Row],[Age]]&lt;50,Table2[[#This Row],[Basic Sal]]=50000),AND(Table2[[#This Row],[Age]]&gt;30,Table2[[#This Row],[Age]]&lt;40,Table2[[#This Row],[Basic Sal]]=50000),AND(Table2[[#This Row],[Age]]&gt;25,Table2[[#This Row],[Age]]&lt;30,Table2[[#This Row],[Basic Sal]]=30000)),30%,OR(AND(Table2[[#This Row],[Age]]&gt;50,Table2[[#This Row],[Age]]&lt;58,Table2[[#This Row],[Basic Sal]]=100000),AND(Table2[[#This Row],[Age]]&gt;40,Table2[[#This Row],[Age]]&lt;50,Table2[[#This Row],[Basic Sal]]=100000),AND(Table2[[#This Row],[Age]]&gt;30,Table2[[#This Row],[Age]]&lt;40,Table2[[#This Row],[Basic Sal]]=100000),AND(Table2[[#This Row],[Age]]&gt;25,Table2[[#This Row],[Age]]&lt;30,Table2[[#This Row],[Basic Sal]]=50000)),10%,TRUE,0)</f>
        <v>0.1</v>
      </c>
    </row>
    <row r="6" spans="1:13">
      <c r="A6" t="s">
        <v>21</v>
      </c>
      <c r="B6" t="s">
        <v>22</v>
      </c>
      <c r="C6" s="4">
        <v>26237</v>
      </c>
      <c r="D6" s="3">
        <f ca="1">(TODAY()-Table2[[#This Row],[DOB]])/365</f>
        <v>50.057534246575344</v>
      </c>
      <c r="E6" t="s">
        <v>23</v>
      </c>
      <c r="F6">
        <v>30000</v>
      </c>
      <c r="G6">
        <v>20000</v>
      </c>
      <c r="H6">
        <f>Table2[[#This Row],[Allowance]]+Table2[[#This Row],[Basic Sal]]</f>
        <v>50000</v>
      </c>
      <c r="I6" cm="1">
        <f t="array" ref="I6">_xlfn.IFS((Table2[[#This Row],[Gross Sal]]*12)&gt;1000000,Table2[[#This Row],[Basic Sal]]*10%,(Table2[[#This Row],[Gross Sal]]*12)&gt;750000,Table2[[#This Row],[Basic Sal]]*20%,(Table2[[#This Row],[Gross Sal]]*12)&gt;500000,Table2[[#This Row],[Basic Sal]]*30%,TRUE,0)</f>
        <v>9000</v>
      </c>
      <c r="J6">
        <f>Table2[[#This Row],[Gross Sal]]-Table2[[#This Row],[Tax]]</f>
        <v>41000</v>
      </c>
      <c r="K6" s="5" cm="1">
        <f t="array" aca="1" ref="K6" ca="1">_xlfn.IFS(OR(AND(Table2[[#This Row],[Age]]&gt;50,Table2[[#This Row],[Age]]&lt;58,Table2[[#This Row],[Basic Sal]]=50000),AND(Table2[[#This Row],[Age]]&gt;40,Table2[[#This Row],[Age]]&lt;50,Table2[[#This Row],[Basic Sal]]=50000),AND(Table2[[#This Row],[Age]]&gt;30,Table2[[#This Row],[Age]]&lt;40,Table2[[#This Row],[Basic Sal]]=50000),AND(Table2[[#This Row],[Age]]&gt;25,Table2[[#This Row],[Age]]&lt;30,Table2[[#This Row],[Basic Sal]]=30000)),30%,OR(AND(Table2[[#This Row],[Age]]&gt;50,Table2[[#This Row],[Age]]&lt;58,Table2[[#This Row],[Basic Sal]]=100000),AND(Table2[[#This Row],[Age]]&gt;40,Table2[[#This Row],[Age]]&lt;50,Table2[[#This Row],[Basic Sal]]=100000),AND(Table2[[#This Row],[Age]]&gt;30,Table2[[#This Row],[Age]]&lt;40,Table2[[#This Row],[Basic Sal]]=100000),AND(Table2[[#This Row],[Age]]&gt;25,Table2[[#This Row],[Age]]&lt;30,Table2[[#This Row],[Basic Sal]]=50000)),10%,TRUE,0)</f>
        <v>0</v>
      </c>
    </row>
    <row r="7" spans="1:13" hidden="1">
      <c r="A7" t="s">
        <v>24</v>
      </c>
      <c r="B7" t="s">
        <v>25</v>
      </c>
      <c r="C7" s="4">
        <v>23705</v>
      </c>
      <c r="D7" s="3">
        <f ca="1">(TODAY()-Table2[[#This Row],[DOB]])/365</f>
        <v>56.994520547945207</v>
      </c>
      <c r="E7" t="s">
        <v>26</v>
      </c>
      <c r="F7">
        <v>60000</v>
      </c>
      <c r="G7">
        <v>15000</v>
      </c>
      <c r="H7">
        <f>Table2[[#This Row],[Allowance]]+Table2[[#This Row],[Basic Sal]]</f>
        <v>75000</v>
      </c>
      <c r="I7" cm="1">
        <f t="array" ref="I7">_xlfn.IFS((Table2[[#This Row],[Gross Sal]]*12)&gt;1000000,Table2[[#This Row],[Basic Sal]]*10%,(Table2[[#This Row],[Gross Sal]]*12)&gt;750000,Table2[[#This Row],[Basic Sal]]*20%,(Table2[[#This Row],[Gross Sal]]*12)&gt;500000,Table2[[#This Row],[Basic Sal]]*30%,TRUE,0)</f>
        <v>12000</v>
      </c>
      <c r="J7">
        <f>Table2[[#This Row],[Gross Sal]]-Table2[[#This Row],[Tax]]</f>
        <v>63000</v>
      </c>
      <c r="K7" s="5" cm="1">
        <f t="array" aca="1" ref="K7" ca="1">_xlfn.IFS(OR(AND(Table2[[#This Row],[Age]]&gt;50,Table2[[#This Row],[Age]]&lt;58,Table2[[#This Row],[Basic Sal]]=50000),AND(Table2[[#This Row],[Age]]&gt;40,Table2[[#This Row],[Age]]&lt;50,Table2[[#This Row],[Basic Sal]]=50000),AND(Table2[[#This Row],[Age]]&gt;30,Table2[[#This Row],[Age]]&lt;40,Table2[[#This Row],[Basic Sal]]=50000),AND(Table2[[#This Row],[Age]]&gt;25,Table2[[#This Row],[Age]]&lt;30,Table2[[#This Row],[Basic Sal]]=30000)),30%,OR(AND(Table2[[#This Row],[Age]]&gt;50,Table2[[#This Row],[Age]]&lt;58,Table2[[#This Row],[Basic Sal]]=100000),AND(Table2[[#This Row],[Age]]&gt;40,Table2[[#This Row],[Age]]&lt;50,Table2[[#This Row],[Basic Sal]]=100000),AND(Table2[[#This Row],[Age]]&gt;30,Table2[[#This Row],[Age]]&lt;40,Table2[[#This Row],[Basic Sal]]=100000),AND(Table2[[#This Row],[Age]]&gt;25,Table2[[#This Row],[Age]]&lt;30,Table2[[#This Row],[Basic Sal]]=50000)),10%,TRUE,0)</f>
        <v>0</v>
      </c>
    </row>
    <row r="8" spans="1:13" hidden="1">
      <c r="A8" t="s">
        <v>27</v>
      </c>
      <c r="B8" t="s">
        <v>28</v>
      </c>
      <c r="C8" s="4">
        <v>29662</v>
      </c>
      <c r="D8" s="3">
        <f ca="1">(TODAY()-Table2[[#This Row],[DOB]])/365</f>
        <v>40.673972602739724</v>
      </c>
      <c r="E8" t="s">
        <v>29</v>
      </c>
      <c r="F8">
        <v>60000</v>
      </c>
      <c r="G8">
        <v>26000</v>
      </c>
      <c r="H8">
        <f>Table2[[#This Row],[Allowance]]+Table2[[#This Row],[Basic Sal]]</f>
        <v>86000</v>
      </c>
      <c r="I8" cm="1">
        <f t="array" ref="I8">_xlfn.IFS((Table2[[#This Row],[Gross Sal]]*12)&gt;1000000,Table2[[#This Row],[Basic Sal]]*10%,(Table2[[#This Row],[Gross Sal]]*12)&gt;750000,Table2[[#This Row],[Basic Sal]]*20%,(Table2[[#This Row],[Gross Sal]]*12)&gt;500000,Table2[[#This Row],[Basic Sal]]*30%,TRUE,0)</f>
        <v>6000</v>
      </c>
      <c r="J8">
        <f>Table2[[#This Row],[Gross Sal]]-Table2[[#This Row],[Tax]]</f>
        <v>80000</v>
      </c>
      <c r="K8" s="5" cm="1">
        <f t="array" aca="1" ref="K8" ca="1">_xlfn.IFS(OR(AND(Table2[[#This Row],[Age]]&gt;50,Table2[[#This Row],[Age]]&lt;58,Table2[[#This Row],[Basic Sal]]=50000),AND(Table2[[#This Row],[Age]]&gt;40,Table2[[#This Row],[Age]]&lt;50,Table2[[#This Row],[Basic Sal]]=50000),AND(Table2[[#This Row],[Age]]&gt;30,Table2[[#This Row],[Age]]&lt;40,Table2[[#This Row],[Basic Sal]]=50000),AND(Table2[[#This Row],[Age]]&gt;25,Table2[[#This Row],[Age]]&lt;30,Table2[[#This Row],[Basic Sal]]=30000)),30%,OR(AND(Table2[[#This Row],[Age]]&gt;50,Table2[[#This Row],[Age]]&lt;58,Table2[[#This Row],[Basic Sal]]=100000),AND(Table2[[#This Row],[Age]]&gt;40,Table2[[#This Row],[Age]]&lt;50,Table2[[#This Row],[Basic Sal]]=100000),AND(Table2[[#This Row],[Age]]&gt;30,Table2[[#This Row],[Age]]&lt;40,Table2[[#This Row],[Basic Sal]]=100000),AND(Table2[[#This Row],[Age]]&gt;25,Table2[[#This Row],[Age]]&lt;30,Table2[[#This Row],[Basic Sal]]=50000)),10%,TRUE,0)</f>
        <v>0</v>
      </c>
    </row>
    <row r="9" spans="1:13" hidden="1">
      <c r="A9" t="s">
        <v>30</v>
      </c>
      <c r="B9" t="s">
        <v>31</v>
      </c>
      <c r="C9" s="4">
        <v>26111</v>
      </c>
      <c r="D9" s="3">
        <f ca="1">(TODAY()-Table2[[#This Row],[DOB]])/365</f>
        <v>50.402739726027399</v>
      </c>
      <c r="E9" t="s">
        <v>32</v>
      </c>
      <c r="F9">
        <v>100000</v>
      </c>
      <c r="G9">
        <v>30000</v>
      </c>
      <c r="H9">
        <f>Table2[[#This Row],[Allowance]]+Table2[[#This Row],[Basic Sal]]</f>
        <v>130000</v>
      </c>
      <c r="I9" cm="1">
        <f t="array" ref="I9">_xlfn.IFS((Table2[[#This Row],[Gross Sal]]*12)&gt;1000000,Table2[[#This Row],[Basic Sal]]*10%,(Table2[[#This Row],[Gross Sal]]*12)&gt;750000,Table2[[#This Row],[Basic Sal]]*20%,(Table2[[#This Row],[Gross Sal]]*12)&gt;500000,Table2[[#This Row],[Basic Sal]]*30%,TRUE,0)</f>
        <v>10000</v>
      </c>
      <c r="J9">
        <f>Table2[[#This Row],[Gross Sal]]-Table2[[#This Row],[Tax]]</f>
        <v>120000</v>
      </c>
      <c r="K9" s="5" cm="1">
        <f t="array" aca="1" ref="K9" ca="1">_xlfn.IFS(OR(AND(Table2[[#This Row],[Age]]&gt;50,Table2[[#This Row],[Age]]&lt;58,Table2[[#This Row],[Basic Sal]]=50000),AND(Table2[[#This Row],[Age]]&gt;40,Table2[[#This Row],[Age]]&lt;50,Table2[[#This Row],[Basic Sal]]=50000),AND(Table2[[#This Row],[Age]]&gt;30,Table2[[#This Row],[Age]]&lt;40,Table2[[#This Row],[Basic Sal]]=50000),AND(Table2[[#This Row],[Age]]&gt;25,Table2[[#This Row],[Age]]&lt;30,Table2[[#This Row],[Basic Sal]]=30000)),30%,OR(AND(Table2[[#This Row],[Age]]&gt;50,Table2[[#This Row],[Age]]&lt;58,Table2[[#This Row],[Basic Sal]]=100000),AND(Table2[[#This Row],[Age]]&gt;40,Table2[[#This Row],[Age]]&lt;50,Table2[[#This Row],[Basic Sal]]=100000),AND(Table2[[#This Row],[Age]]&gt;30,Table2[[#This Row],[Age]]&lt;40,Table2[[#This Row],[Basic Sal]]=100000),AND(Table2[[#This Row],[Age]]&gt;25,Table2[[#This Row],[Age]]&lt;30,Table2[[#This Row],[Basic Sal]]=50000)),10%,TRUE,0)</f>
        <v>0.1</v>
      </c>
    </row>
    <row r="10" spans="1:13" hidden="1">
      <c r="A10" t="s">
        <v>33</v>
      </c>
      <c r="B10" t="s">
        <v>34</v>
      </c>
      <c r="C10" s="4">
        <v>22520</v>
      </c>
      <c r="D10" s="3">
        <f ca="1">(TODAY()-Table2[[#This Row],[DOB]])/365</f>
        <v>60.241095890410961</v>
      </c>
      <c r="E10" t="s">
        <v>13</v>
      </c>
      <c r="F10">
        <v>70000</v>
      </c>
      <c r="G10">
        <v>10000</v>
      </c>
      <c r="H10">
        <f>Table2[[#This Row],[Allowance]]+Table2[[#This Row],[Basic Sal]]</f>
        <v>80000</v>
      </c>
      <c r="I10" cm="1">
        <f t="array" ref="I10">_xlfn.IFS((Table2[[#This Row],[Gross Sal]]*12)&gt;1000000,Table2[[#This Row],[Basic Sal]]*10%,(Table2[[#This Row],[Gross Sal]]*12)&gt;750000,Table2[[#This Row],[Basic Sal]]*20%,(Table2[[#This Row],[Gross Sal]]*12)&gt;500000,Table2[[#This Row],[Basic Sal]]*30%,TRUE,0)</f>
        <v>14000</v>
      </c>
      <c r="J10">
        <f>Table2[[#This Row],[Gross Sal]]-Table2[[#This Row],[Tax]]</f>
        <v>66000</v>
      </c>
      <c r="K10" s="5" cm="1">
        <f t="array" aca="1" ref="K10" ca="1">_xlfn.IFS(OR(AND(Table2[[#This Row],[Age]]&gt;50,Table2[[#This Row],[Age]]&lt;58,Table2[[#This Row],[Basic Sal]]=50000),AND(Table2[[#This Row],[Age]]&gt;40,Table2[[#This Row],[Age]]&lt;50,Table2[[#This Row],[Basic Sal]]=50000),AND(Table2[[#This Row],[Age]]&gt;30,Table2[[#This Row],[Age]]&lt;40,Table2[[#This Row],[Basic Sal]]=50000),AND(Table2[[#This Row],[Age]]&gt;25,Table2[[#This Row],[Age]]&lt;30,Table2[[#This Row],[Basic Sal]]=30000)),30%,OR(AND(Table2[[#This Row],[Age]]&gt;50,Table2[[#This Row],[Age]]&lt;58,Table2[[#This Row],[Basic Sal]]=100000),AND(Table2[[#This Row],[Age]]&gt;40,Table2[[#This Row],[Age]]&lt;50,Table2[[#This Row],[Basic Sal]]=100000),AND(Table2[[#This Row],[Age]]&gt;30,Table2[[#This Row],[Age]]&lt;40,Table2[[#This Row],[Basic Sal]]=100000),AND(Table2[[#This Row],[Age]]&gt;25,Table2[[#This Row],[Age]]&lt;30,Table2[[#This Row],[Basic Sal]]=50000)),10%,TRUE,0)</f>
        <v>0</v>
      </c>
    </row>
    <row r="11" spans="1:13" hidden="1">
      <c r="A11" t="s">
        <v>35</v>
      </c>
      <c r="B11" t="s">
        <v>36</v>
      </c>
      <c r="C11" s="4">
        <v>24146</v>
      </c>
      <c r="D11" s="3">
        <f ca="1">(TODAY()-Table2[[#This Row],[DOB]])/365</f>
        <v>55.786301369863011</v>
      </c>
      <c r="E11" t="s">
        <v>16</v>
      </c>
      <c r="F11">
        <v>30000</v>
      </c>
      <c r="G11">
        <v>15000</v>
      </c>
      <c r="H11">
        <f>Table2[[#This Row],[Allowance]]+Table2[[#This Row],[Basic Sal]]</f>
        <v>45000</v>
      </c>
      <c r="I11" cm="1">
        <f t="array" ref="I11">_xlfn.IFS((Table2[[#This Row],[Gross Sal]]*12)&gt;1000000,Table2[[#This Row],[Basic Sal]]*10%,(Table2[[#This Row],[Gross Sal]]*12)&gt;750000,Table2[[#This Row],[Basic Sal]]*20%,(Table2[[#This Row],[Gross Sal]]*12)&gt;500000,Table2[[#This Row],[Basic Sal]]*30%,TRUE,0)</f>
        <v>9000</v>
      </c>
      <c r="J11">
        <f>Table2[[#This Row],[Gross Sal]]-Table2[[#This Row],[Tax]]</f>
        <v>36000</v>
      </c>
      <c r="K11" s="5" cm="1">
        <f t="array" aca="1" ref="K11" ca="1">_xlfn.IFS(OR(AND(Table2[[#This Row],[Age]]&gt;50,Table2[[#This Row],[Age]]&lt;58,Table2[[#This Row],[Basic Sal]]=50000),AND(Table2[[#This Row],[Age]]&gt;40,Table2[[#This Row],[Age]]&lt;50,Table2[[#This Row],[Basic Sal]]=50000),AND(Table2[[#This Row],[Age]]&gt;30,Table2[[#This Row],[Age]]&lt;40,Table2[[#This Row],[Basic Sal]]=50000),AND(Table2[[#This Row],[Age]]&gt;25,Table2[[#This Row],[Age]]&lt;30,Table2[[#This Row],[Basic Sal]]=30000)),30%,OR(AND(Table2[[#This Row],[Age]]&gt;50,Table2[[#This Row],[Age]]&lt;58,Table2[[#This Row],[Basic Sal]]=100000),AND(Table2[[#This Row],[Age]]&gt;40,Table2[[#This Row],[Age]]&lt;50,Table2[[#This Row],[Basic Sal]]=100000),AND(Table2[[#This Row],[Age]]&gt;30,Table2[[#This Row],[Age]]&lt;40,Table2[[#This Row],[Basic Sal]]=100000),AND(Table2[[#This Row],[Age]]&gt;25,Table2[[#This Row],[Age]]&lt;30,Table2[[#This Row],[Basic Sal]]=50000)),10%,TRUE,0)</f>
        <v>0</v>
      </c>
    </row>
    <row r="12" spans="1:13" hidden="1">
      <c r="A12" t="s">
        <v>37</v>
      </c>
      <c r="B12" t="s">
        <v>38</v>
      </c>
      <c r="C12" s="4">
        <v>28361</v>
      </c>
      <c r="D12" s="3">
        <f ca="1">(TODAY()-Table2[[#This Row],[DOB]])/365</f>
        <v>44.238356164383561</v>
      </c>
      <c r="E12" t="s">
        <v>16</v>
      </c>
      <c r="F12">
        <v>89000</v>
      </c>
      <c r="G12">
        <v>19000</v>
      </c>
      <c r="H12">
        <f>Table2[[#This Row],[Allowance]]+Table2[[#This Row],[Basic Sal]]</f>
        <v>108000</v>
      </c>
      <c r="I12" cm="1">
        <f t="array" ref="I12">_xlfn.IFS((Table2[[#This Row],[Gross Sal]]*12)&gt;1000000,Table2[[#This Row],[Basic Sal]]*10%,(Table2[[#This Row],[Gross Sal]]*12)&gt;750000,Table2[[#This Row],[Basic Sal]]*20%,(Table2[[#This Row],[Gross Sal]]*12)&gt;500000,Table2[[#This Row],[Basic Sal]]*30%,TRUE,0)</f>
        <v>8900</v>
      </c>
      <c r="J12">
        <f>Table2[[#This Row],[Gross Sal]]-Table2[[#This Row],[Tax]]</f>
        <v>99100</v>
      </c>
      <c r="K12" s="5" cm="1">
        <f t="array" aca="1" ref="K12" ca="1">_xlfn.IFS(OR(AND(Table2[[#This Row],[Age]]&gt;50,Table2[[#This Row],[Age]]&lt;58,Table2[[#This Row],[Basic Sal]]=50000),AND(Table2[[#This Row],[Age]]&gt;40,Table2[[#This Row],[Age]]&lt;50,Table2[[#This Row],[Basic Sal]]=50000),AND(Table2[[#This Row],[Age]]&gt;30,Table2[[#This Row],[Age]]&lt;40,Table2[[#This Row],[Basic Sal]]=50000),AND(Table2[[#This Row],[Age]]&gt;25,Table2[[#This Row],[Age]]&lt;30,Table2[[#This Row],[Basic Sal]]=30000)),30%,OR(AND(Table2[[#This Row],[Age]]&gt;50,Table2[[#This Row],[Age]]&lt;58,Table2[[#This Row],[Basic Sal]]=100000),AND(Table2[[#This Row],[Age]]&gt;40,Table2[[#This Row],[Age]]&lt;50,Table2[[#This Row],[Basic Sal]]=100000),AND(Table2[[#This Row],[Age]]&gt;30,Table2[[#This Row],[Age]]&lt;40,Table2[[#This Row],[Basic Sal]]=100000),AND(Table2[[#This Row],[Age]]&gt;25,Table2[[#This Row],[Age]]&lt;30,Table2[[#This Row],[Basic Sal]]=50000)),10%,TRUE,0)</f>
        <v>0</v>
      </c>
    </row>
    <row r="13" spans="1:13" hidden="1">
      <c r="A13" t="s">
        <v>39</v>
      </c>
      <c r="B13" t="s">
        <v>40</v>
      </c>
      <c r="C13" s="4">
        <v>22786</v>
      </c>
      <c r="D13" s="3">
        <f ca="1">(TODAY()-Table2[[#This Row],[DOB]])/365</f>
        <v>59.512328767123286</v>
      </c>
      <c r="E13" t="s">
        <v>13</v>
      </c>
      <c r="F13">
        <v>50000</v>
      </c>
      <c r="G13">
        <v>14000</v>
      </c>
      <c r="H13">
        <f>Table2[[#This Row],[Allowance]]+Table2[[#This Row],[Basic Sal]]</f>
        <v>64000</v>
      </c>
      <c r="I13" cm="1">
        <f t="array" ref="I13">_xlfn.IFS((Table2[[#This Row],[Gross Sal]]*12)&gt;1000000,Table2[[#This Row],[Basic Sal]]*10%,(Table2[[#This Row],[Gross Sal]]*12)&gt;750000,Table2[[#This Row],[Basic Sal]]*20%,(Table2[[#This Row],[Gross Sal]]*12)&gt;500000,Table2[[#This Row],[Basic Sal]]*30%,TRUE,0)</f>
        <v>10000</v>
      </c>
      <c r="J13">
        <f>Table2[[#This Row],[Gross Sal]]-Table2[[#This Row],[Tax]]</f>
        <v>54000</v>
      </c>
      <c r="K13" s="5" cm="1">
        <f t="array" aca="1" ref="K13" ca="1">_xlfn.IFS(OR(AND(Table2[[#This Row],[Age]]&gt;50,Table2[[#This Row],[Age]]&lt;58,Table2[[#This Row],[Basic Sal]]=50000),AND(Table2[[#This Row],[Age]]&gt;40,Table2[[#This Row],[Age]]&lt;50,Table2[[#This Row],[Basic Sal]]=50000),AND(Table2[[#This Row],[Age]]&gt;30,Table2[[#This Row],[Age]]&lt;40,Table2[[#This Row],[Basic Sal]]=50000),AND(Table2[[#This Row],[Age]]&gt;25,Table2[[#This Row],[Age]]&lt;30,Table2[[#This Row],[Basic Sal]]=30000)),30%,OR(AND(Table2[[#This Row],[Age]]&gt;50,Table2[[#This Row],[Age]]&lt;58,Table2[[#This Row],[Basic Sal]]=100000),AND(Table2[[#This Row],[Age]]&gt;40,Table2[[#This Row],[Age]]&lt;50,Table2[[#This Row],[Basic Sal]]=100000),AND(Table2[[#This Row],[Age]]&gt;30,Table2[[#This Row],[Age]]&lt;40,Table2[[#This Row],[Basic Sal]]=100000),AND(Table2[[#This Row],[Age]]&gt;25,Table2[[#This Row],[Age]]&lt;30,Table2[[#This Row],[Basic Sal]]=50000)),10%,TRUE,0)</f>
        <v>0</v>
      </c>
    </row>
    <row r="14" spans="1:13" hidden="1">
      <c r="A14" t="s">
        <v>41</v>
      </c>
      <c r="B14" t="s">
        <v>42</v>
      </c>
      <c r="C14" s="4">
        <v>23806</v>
      </c>
      <c r="D14" s="3">
        <f ca="1">(TODAY()-Table2[[#This Row],[DOB]])/365</f>
        <v>56.717808219178082</v>
      </c>
      <c r="E14" t="s">
        <v>23</v>
      </c>
      <c r="F14">
        <v>65000</v>
      </c>
      <c r="G14">
        <v>22000</v>
      </c>
      <c r="H14">
        <f>Table2[[#This Row],[Allowance]]+Table2[[#This Row],[Basic Sal]]</f>
        <v>87000</v>
      </c>
      <c r="I14" cm="1">
        <f t="array" ref="I14">_xlfn.IFS((Table2[[#This Row],[Gross Sal]]*12)&gt;1000000,Table2[[#This Row],[Basic Sal]]*10%,(Table2[[#This Row],[Gross Sal]]*12)&gt;750000,Table2[[#This Row],[Basic Sal]]*20%,(Table2[[#This Row],[Gross Sal]]*12)&gt;500000,Table2[[#This Row],[Basic Sal]]*30%,TRUE,0)</f>
        <v>6500</v>
      </c>
      <c r="J14">
        <f>Table2[[#This Row],[Gross Sal]]-Table2[[#This Row],[Tax]]</f>
        <v>80500</v>
      </c>
      <c r="K14" s="5" cm="1">
        <f t="array" aca="1" ref="K14" ca="1">_xlfn.IFS(OR(AND(Table2[[#This Row],[Age]]&gt;50,Table2[[#This Row],[Age]]&lt;58,Table2[[#This Row],[Basic Sal]]=50000),AND(Table2[[#This Row],[Age]]&gt;40,Table2[[#This Row],[Age]]&lt;50,Table2[[#This Row],[Basic Sal]]=50000),AND(Table2[[#This Row],[Age]]&gt;30,Table2[[#This Row],[Age]]&lt;40,Table2[[#This Row],[Basic Sal]]=50000),AND(Table2[[#This Row],[Age]]&gt;25,Table2[[#This Row],[Age]]&lt;30,Table2[[#This Row],[Basic Sal]]=30000)),30%,OR(AND(Table2[[#This Row],[Age]]&gt;50,Table2[[#This Row],[Age]]&lt;58,Table2[[#This Row],[Basic Sal]]=100000),AND(Table2[[#This Row],[Age]]&gt;40,Table2[[#This Row],[Age]]&lt;50,Table2[[#This Row],[Basic Sal]]=100000),AND(Table2[[#This Row],[Age]]&gt;30,Table2[[#This Row],[Age]]&lt;40,Table2[[#This Row],[Basic Sal]]=100000),AND(Table2[[#This Row],[Age]]&gt;25,Table2[[#This Row],[Age]]&lt;30,Table2[[#This Row],[Basic Sal]]=50000)),10%,TRUE,0)</f>
        <v>0</v>
      </c>
    </row>
    <row r="15" spans="1:13" hidden="1">
      <c r="A15" t="s">
        <v>43</v>
      </c>
      <c r="B15" t="s">
        <v>44</v>
      </c>
      <c r="C15" s="4">
        <v>25882</v>
      </c>
      <c r="D15" s="3">
        <f ca="1">(TODAY()-Table2[[#This Row],[DOB]])/365</f>
        <v>51.030136986301372</v>
      </c>
      <c r="E15" t="s">
        <v>26</v>
      </c>
      <c r="F15">
        <v>40000</v>
      </c>
      <c r="G15">
        <v>30000</v>
      </c>
      <c r="H15">
        <f>Table2[[#This Row],[Allowance]]+Table2[[#This Row],[Basic Sal]]</f>
        <v>70000</v>
      </c>
      <c r="I15" cm="1">
        <f t="array" ref="I15">_xlfn.IFS((Table2[[#This Row],[Gross Sal]]*12)&gt;1000000,Table2[[#This Row],[Basic Sal]]*10%,(Table2[[#This Row],[Gross Sal]]*12)&gt;750000,Table2[[#This Row],[Basic Sal]]*20%,(Table2[[#This Row],[Gross Sal]]*12)&gt;500000,Table2[[#This Row],[Basic Sal]]*30%,TRUE,0)</f>
        <v>8000</v>
      </c>
      <c r="J15">
        <f>Table2[[#This Row],[Gross Sal]]-Table2[[#This Row],[Tax]]</f>
        <v>62000</v>
      </c>
      <c r="K15" s="5" cm="1">
        <f t="array" aca="1" ref="K15" ca="1">_xlfn.IFS(OR(AND(Table2[[#This Row],[Age]]&gt;50,Table2[[#This Row],[Age]]&lt;58,Table2[[#This Row],[Basic Sal]]=50000),AND(Table2[[#This Row],[Age]]&gt;40,Table2[[#This Row],[Age]]&lt;50,Table2[[#This Row],[Basic Sal]]=50000),AND(Table2[[#This Row],[Age]]&gt;30,Table2[[#This Row],[Age]]&lt;40,Table2[[#This Row],[Basic Sal]]=50000),AND(Table2[[#This Row],[Age]]&gt;25,Table2[[#This Row],[Age]]&lt;30,Table2[[#This Row],[Basic Sal]]=30000)),30%,OR(AND(Table2[[#This Row],[Age]]&gt;50,Table2[[#This Row],[Age]]&lt;58,Table2[[#This Row],[Basic Sal]]=100000),AND(Table2[[#This Row],[Age]]&gt;40,Table2[[#This Row],[Age]]&lt;50,Table2[[#This Row],[Basic Sal]]=100000),AND(Table2[[#This Row],[Age]]&gt;30,Table2[[#This Row],[Age]]&lt;40,Table2[[#This Row],[Basic Sal]]=100000),AND(Table2[[#This Row],[Age]]&gt;25,Table2[[#This Row],[Age]]&lt;30,Table2[[#This Row],[Basic Sal]]=50000)),10%,TRUE,0)</f>
        <v>0</v>
      </c>
    </row>
    <row r="16" spans="1:13" hidden="1">
      <c r="A16" t="s">
        <v>45</v>
      </c>
      <c r="B16" t="s">
        <v>46</v>
      </c>
      <c r="C16" s="4">
        <v>29818</v>
      </c>
      <c r="D16" s="3">
        <f ca="1">(TODAY()-Table2[[#This Row],[DOB]])/365</f>
        <v>40.246575342465754</v>
      </c>
      <c r="E16" t="s">
        <v>29</v>
      </c>
      <c r="F16">
        <v>50000</v>
      </c>
      <c r="G16">
        <v>10000</v>
      </c>
      <c r="H16">
        <f>Table2[[#This Row],[Allowance]]+Table2[[#This Row],[Basic Sal]]</f>
        <v>60000</v>
      </c>
      <c r="I16" cm="1">
        <f t="array" ref="I16">_xlfn.IFS((Table2[[#This Row],[Gross Sal]]*12)&gt;1000000,Table2[[#This Row],[Basic Sal]]*10%,(Table2[[#This Row],[Gross Sal]]*12)&gt;750000,Table2[[#This Row],[Basic Sal]]*20%,(Table2[[#This Row],[Gross Sal]]*12)&gt;500000,Table2[[#This Row],[Basic Sal]]*30%,TRUE,0)</f>
        <v>15000</v>
      </c>
      <c r="J16">
        <f>Table2[[#This Row],[Gross Sal]]-Table2[[#This Row],[Tax]]</f>
        <v>45000</v>
      </c>
      <c r="K16" s="5" cm="1">
        <f t="array" aca="1" ref="K16" ca="1">_xlfn.IFS(OR(AND(Table2[[#This Row],[Age]]&gt;50,Table2[[#This Row],[Age]]&lt;58,Table2[[#This Row],[Basic Sal]]=50000),AND(Table2[[#This Row],[Age]]&gt;40,Table2[[#This Row],[Age]]&lt;50,Table2[[#This Row],[Basic Sal]]=50000),AND(Table2[[#This Row],[Age]]&gt;30,Table2[[#This Row],[Age]]&lt;40,Table2[[#This Row],[Basic Sal]]=50000),AND(Table2[[#This Row],[Age]]&gt;25,Table2[[#This Row],[Age]]&lt;30,Table2[[#This Row],[Basic Sal]]=30000)),30%,OR(AND(Table2[[#This Row],[Age]]&gt;50,Table2[[#This Row],[Age]]&lt;58,Table2[[#This Row],[Basic Sal]]=100000),AND(Table2[[#This Row],[Age]]&gt;40,Table2[[#This Row],[Age]]&lt;50,Table2[[#This Row],[Basic Sal]]=100000),AND(Table2[[#This Row],[Age]]&gt;30,Table2[[#This Row],[Age]]&lt;40,Table2[[#This Row],[Basic Sal]]=100000),AND(Table2[[#This Row],[Age]]&gt;25,Table2[[#This Row],[Age]]&lt;30,Table2[[#This Row],[Basic Sal]]=50000)),10%,TRUE,0)</f>
        <v>0.3</v>
      </c>
    </row>
    <row r="17" spans="1:11" hidden="1">
      <c r="A17" t="s">
        <v>47</v>
      </c>
      <c r="B17" t="s">
        <v>48</v>
      </c>
      <c r="C17" s="4">
        <v>33848</v>
      </c>
      <c r="D17" s="3">
        <f ca="1">(TODAY()-Table2[[#This Row],[DOB]])/365</f>
        <v>29.205479452054796</v>
      </c>
      <c r="E17" t="s">
        <v>32</v>
      </c>
      <c r="F17">
        <v>10000</v>
      </c>
      <c r="G17">
        <v>15000</v>
      </c>
      <c r="H17">
        <f>Table2[[#This Row],[Allowance]]+Table2[[#This Row],[Basic Sal]]</f>
        <v>25000</v>
      </c>
      <c r="I17" cm="1">
        <f t="array" ref="I17">_xlfn.IFS((Table2[[#This Row],[Gross Sal]]*12)&gt;1000000,Table2[[#This Row],[Basic Sal]]*10%,(Table2[[#This Row],[Gross Sal]]*12)&gt;750000,Table2[[#This Row],[Basic Sal]]*20%,(Table2[[#This Row],[Gross Sal]]*12)&gt;500000,Table2[[#This Row],[Basic Sal]]*30%,TRUE,0)</f>
        <v>0</v>
      </c>
      <c r="J17">
        <f>Table2[[#This Row],[Gross Sal]]-Table2[[#This Row],[Tax]]</f>
        <v>25000</v>
      </c>
      <c r="K17" s="5" cm="1">
        <f t="array" aca="1" ref="K17" ca="1">_xlfn.IFS(OR(AND(Table2[[#This Row],[Age]]&gt;50,Table2[[#This Row],[Age]]&lt;58,Table2[[#This Row],[Basic Sal]]=50000),AND(Table2[[#This Row],[Age]]&gt;40,Table2[[#This Row],[Age]]&lt;50,Table2[[#This Row],[Basic Sal]]=50000),AND(Table2[[#This Row],[Age]]&gt;30,Table2[[#This Row],[Age]]&lt;40,Table2[[#This Row],[Basic Sal]]=50000),AND(Table2[[#This Row],[Age]]&gt;25,Table2[[#This Row],[Age]]&lt;30,Table2[[#This Row],[Basic Sal]]=30000)),30%,OR(AND(Table2[[#This Row],[Age]]&gt;50,Table2[[#This Row],[Age]]&lt;58,Table2[[#This Row],[Basic Sal]]=100000),AND(Table2[[#This Row],[Age]]&gt;40,Table2[[#This Row],[Age]]&lt;50,Table2[[#This Row],[Basic Sal]]=100000),AND(Table2[[#This Row],[Age]]&gt;30,Table2[[#This Row],[Age]]&lt;40,Table2[[#This Row],[Basic Sal]]=100000),AND(Table2[[#This Row],[Age]]&gt;25,Table2[[#This Row],[Age]]&lt;30,Table2[[#This Row],[Basic Sal]]=50000)),10%,TRUE,0)</f>
        <v>0</v>
      </c>
    </row>
    <row r="18" spans="1:11" hidden="1">
      <c r="A18" t="s">
        <v>49</v>
      </c>
      <c r="B18" t="s">
        <v>50</v>
      </c>
      <c r="C18" s="4">
        <v>22807</v>
      </c>
      <c r="D18" s="3">
        <f ca="1">(TODAY()-Table2[[#This Row],[DOB]])/365</f>
        <v>59.454794520547942</v>
      </c>
      <c r="E18" t="s">
        <v>13</v>
      </c>
      <c r="F18">
        <v>80000</v>
      </c>
      <c r="G18">
        <v>30000</v>
      </c>
      <c r="H18">
        <f>Table2[[#This Row],[Allowance]]+Table2[[#This Row],[Basic Sal]]</f>
        <v>110000</v>
      </c>
      <c r="I18" cm="1">
        <f t="array" ref="I18">_xlfn.IFS((Table2[[#This Row],[Gross Sal]]*12)&gt;1000000,Table2[[#This Row],[Basic Sal]]*10%,(Table2[[#This Row],[Gross Sal]]*12)&gt;750000,Table2[[#This Row],[Basic Sal]]*20%,(Table2[[#This Row],[Gross Sal]]*12)&gt;500000,Table2[[#This Row],[Basic Sal]]*30%,TRUE,0)</f>
        <v>8000</v>
      </c>
      <c r="J18">
        <f>Table2[[#This Row],[Gross Sal]]-Table2[[#This Row],[Tax]]</f>
        <v>102000</v>
      </c>
      <c r="K18" s="5" cm="1">
        <f t="array" aca="1" ref="K18" ca="1">_xlfn.IFS(OR(AND(Table2[[#This Row],[Age]]&gt;50,Table2[[#This Row],[Age]]&lt;58,Table2[[#This Row],[Basic Sal]]=50000),AND(Table2[[#This Row],[Age]]&gt;40,Table2[[#This Row],[Age]]&lt;50,Table2[[#This Row],[Basic Sal]]=50000),AND(Table2[[#This Row],[Age]]&gt;30,Table2[[#This Row],[Age]]&lt;40,Table2[[#This Row],[Basic Sal]]=50000),AND(Table2[[#This Row],[Age]]&gt;25,Table2[[#This Row],[Age]]&lt;30,Table2[[#This Row],[Basic Sal]]=30000)),30%,OR(AND(Table2[[#This Row],[Age]]&gt;50,Table2[[#This Row],[Age]]&lt;58,Table2[[#This Row],[Basic Sal]]=100000),AND(Table2[[#This Row],[Age]]&gt;40,Table2[[#This Row],[Age]]&lt;50,Table2[[#This Row],[Basic Sal]]=100000),AND(Table2[[#This Row],[Age]]&gt;30,Table2[[#This Row],[Age]]&lt;40,Table2[[#This Row],[Basic Sal]]=100000),AND(Table2[[#This Row],[Age]]&gt;25,Table2[[#This Row],[Age]]&lt;30,Table2[[#This Row],[Basic Sal]]=50000)),10%,TRUE,0)</f>
        <v>0</v>
      </c>
    </row>
    <row r="19" spans="1:11" hidden="1">
      <c r="A19" t="s">
        <v>51</v>
      </c>
      <c r="B19" t="s">
        <v>52</v>
      </c>
      <c r="C19" s="4">
        <v>22946</v>
      </c>
      <c r="D19" s="3">
        <f ca="1">(TODAY()-Table2[[#This Row],[DOB]])/365</f>
        <v>59.073972602739723</v>
      </c>
      <c r="E19" t="s">
        <v>16</v>
      </c>
      <c r="F19">
        <v>70000</v>
      </c>
      <c r="G19">
        <v>14000</v>
      </c>
      <c r="H19">
        <f>Table2[[#This Row],[Allowance]]+Table2[[#This Row],[Basic Sal]]</f>
        <v>84000</v>
      </c>
      <c r="I19" cm="1">
        <f t="array" ref="I19">_xlfn.IFS((Table2[[#This Row],[Gross Sal]]*12)&gt;1000000,Table2[[#This Row],[Basic Sal]]*10%,(Table2[[#This Row],[Gross Sal]]*12)&gt;750000,Table2[[#This Row],[Basic Sal]]*20%,(Table2[[#This Row],[Gross Sal]]*12)&gt;500000,Table2[[#This Row],[Basic Sal]]*30%,TRUE,0)</f>
        <v>7000</v>
      </c>
      <c r="J19">
        <f>Table2[[#This Row],[Gross Sal]]-Table2[[#This Row],[Tax]]</f>
        <v>77000</v>
      </c>
      <c r="K19" s="5" cm="1">
        <f t="array" aca="1" ref="K19" ca="1">_xlfn.IFS(OR(AND(Table2[[#This Row],[Age]]&gt;50,Table2[[#This Row],[Age]]&lt;58,Table2[[#This Row],[Basic Sal]]=50000),AND(Table2[[#This Row],[Age]]&gt;40,Table2[[#This Row],[Age]]&lt;50,Table2[[#This Row],[Basic Sal]]=50000),AND(Table2[[#This Row],[Age]]&gt;30,Table2[[#This Row],[Age]]&lt;40,Table2[[#This Row],[Basic Sal]]=50000),AND(Table2[[#This Row],[Age]]&gt;25,Table2[[#This Row],[Age]]&lt;30,Table2[[#This Row],[Basic Sal]]=30000)),30%,OR(AND(Table2[[#This Row],[Age]]&gt;50,Table2[[#This Row],[Age]]&lt;58,Table2[[#This Row],[Basic Sal]]=100000),AND(Table2[[#This Row],[Age]]&gt;40,Table2[[#This Row],[Age]]&lt;50,Table2[[#This Row],[Basic Sal]]=100000),AND(Table2[[#This Row],[Age]]&gt;30,Table2[[#This Row],[Age]]&lt;40,Table2[[#This Row],[Basic Sal]]=100000),AND(Table2[[#This Row],[Age]]&gt;25,Table2[[#This Row],[Age]]&lt;30,Table2[[#This Row],[Basic Sal]]=50000)),10%,TRUE,0)</f>
        <v>0</v>
      </c>
    </row>
    <row r="20" spans="1:11" hidden="1">
      <c r="A20" t="s">
        <v>53</v>
      </c>
      <c r="B20" t="s">
        <v>54</v>
      </c>
      <c r="C20" s="4">
        <v>33931</v>
      </c>
      <c r="D20" s="3">
        <f ca="1">(TODAY()-Table2[[#This Row],[DOB]])/365</f>
        <v>28.978082191780821</v>
      </c>
      <c r="E20" t="s">
        <v>16</v>
      </c>
      <c r="F20">
        <v>60000</v>
      </c>
      <c r="G20">
        <v>11000</v>
      </c>
      <c r="H20">
        <f>Table2[[#This Row],[Allowance]]+Table2[[#This Row],[Basic Sal]]</f>
        <v>71000</v>
      </c>
      <c r="I20" cm="1">
        <f t="array" ref="I20">_xlfn.IFS((Table2[[#This Row],[Gross Sal]]*12)&gt;1000000,Table2[[#This Row],[Basic Sal]]*10%,(Table2[[#This Row],[Gross Sal]]*12)&gt;750000,Table2[[#This Row],[Basic Sal]]*20%,(Table2[[#This Row],[Gross Sal]]*12)&gt;500000,Table2[[#This Row],[Basic Sal]]*30%,TRUE,0)</f>
        <v>12000</v>
      </c>
      <c r="J20">
        <f>Table2[[#This Row],[Gross Sal]]-Table2[[#This Row],[Tax]]</f>
        <v>59000</v>
      </c>
      <c r="K20" s="5" cm="1">
        <f t="array" aca="1" ref="K20" ca="1">_xlfn.IFS(OR(AND(Table2[[#This Row],[Age]]&gt;50,Table2[[#This Row],[Age]]&lt;58,Table2[[#This Row],[Basic Sal]]=50000),AND(Table2[[#This Row],[Age]]&gt;40,Table2[[#This Row],[Age]]&lt;50,Table2[[#This Row],[Basic Sal]]=50000),AND(Table2[[#This Row],[Age]]&gt;30,Table2[[#This Row],[Age]]&lt;40,Table2[[#This Row],[Basic Sal]]=50000),AND(Table2[[#This Row],[Age]]&gt;25,Table2[[#This Row],[Age]]&lt;30,Table2[[#This Row],[Basic Sal]]=30000)),30%,OR(AND(Table2[[#This Row],[Age]]&gt;50,Table2[[#This Row],[Age]]&lt;58,Table2[[#This Row],[Basic Sal]]=100000),AND(Table2[[#This Row],[Age]]&gt;40,Table2[[#This Row],[Age]]&lt;50,Table2[[#This Row],[Basic Sal]]=100000),AND(Table2[[#This Row],[Age]]&gt;30,Table2[[#This Row],[Age]]&lt;40,Table2[[#This Row],[Basic Sal]]=100000),AND(Table2[[#This Row],[Age]]&gt;25,Table2[[#This Row],[Age]]&lt;30,Table2[[#This Row],[Basic Sal]]=50000)),10%,TRUE,0)</f>
        <v>0</v>
      </c>
    </row>
    <row r="21" spans="1:11" hidden="1">
      <c r="A21" t="s">
        <v>55</v>
      </c>
      <c r="B21" t="s">
        <v>56</v>
      </c>
      <c r="C21" s="4">
        <v>33814</v>
      </c>
      <c r="D21" s="3">
        <f ca="1">(TODAY()-Table2[[#This Row],[DOB]])/365</f>
        <v>29.298630136986301</v>
      </c>
      <c r="E21" t="s">
        <v>13</v>
      </c>
      <c r="F21">
        <v>40000</v>
      </c>
      <c r="G21">
        <v>20000</v>
      </c>
      <c r="H21">
        <f>Table2[[#This Row],[Allowance]]+Table2[[#This Row],[Basic Sal]]</f>
        <v>60000</v>
      </c>
      <c r="I21" cm="1">
        <f t="array" ref="I21">_xlfn.IFS((Table2[[#This Row],[Gross Sal]]*12)&gt;1000000,Table2[[#This Row],[Basic Sal]]*10%,(Table2[[#This Row],[Gross Sal]]*12)&gt;750000,Table2[[#This Row],[Basic Sal]]*20%,(Table2[[#This Row],[Gross Sal]]*12)&gt;500000,Table2[[#This Row],[Basic Sal]]*30%,TRUE,0)</f>
        <v>12000</v>
      </c>
      <c r="J21">
        <f>Table2[[#This Row],[Gross Sal]]-Table2[[#This Row],[Tax]]</f>
        <v>48000</v>
      </c>
      <c r="K21" s="5" cm="1">
        <f t="array" aca="1" ref="K21" ca="1">_xlfn.IFS(OR(AND(Table2[[#This Row],[Age]]&gt;50,Table2[[#This Row],[Age]]&lt;58,Table2[[#This Row],[Basic Sal]]=50000),AND(Table2[[#This Row],[Age]]&gt;40,Table2[[#This Row],[Age]]&lt;50,Table2[[#This Row],[Basic Sal]]=50000),AND(Table2[[#This Row],[Age]]&gt;30,Table2[[#This Row],[Age]]&lt;40,Table2[[#This Row],[Basic Sal]]=50000),AND(Table2[[#This Row],[Age]]&gt;25,Table2[[#This Row],[Age]]&lt;30,Table2[[#This Row],[Basic Sal]]=30000)),30%,OR(AND(Table2[[#This Row],[Age]]&gt;50,Table2[[#This Row],[Age]]&lt;58,Table2[[#This Row],[Basic Sal]]=100000),AND(Table2[[#This Row],[Age]]&gt;40,Table2[[#This Row],[Age]]&lt;50,Table2[[#This Row],[Basic Sal]]=100000),AND(Table2[[#This Row],[Age]]&gt;30,Table2[[#This Row],[Age]]&lt;40,Table2[[#This Row],[Basic Sal]]=100000),AND(Table2[[#This Row],[Age]]&gt;25,Table2[[#This Row],[Age]]&lt;30,Table2[[#This Row],[Basic Sal]]=50000)),10%,TRUE,0)</f>
        <v>0</v>
      </c>
    </row>
    <row r="22" spans="1:11" hidden="1">
      <c r="A22" t="s">
        <v>57</v>
      </c>
      <c r="B22" t="s">
        <v>58</v>
      </c>
      <c r="C22" s="4">
        <v>28146</v>
      </c>
      <c r="D22" s="3">
        <f ca="1">(TODAY()-Table2[[#This Row],[DOB]])/365</f>
        <v>44.827397260273976</v>
      </c>
      <c r="E22" t="s">
        <v>29</v>
      </c>
      <c r="F22">
        <v>40000</v>
      </c>
      <c r="G22">
        <v>18000</v>
      </c>
      <c r="H22">
        <f>Table2[[#This Row],[Allowance]]+Table2[[#This Row],[Basic Sal]]</f>
        <v>58000</v>
      </c>
      <c r="I22" cm="1">
        <f t="array" ref="I22">_xlfn.IFS((Table2[[#This Row],[Gross Sal]]*12)&gt;1000000,Table2[[#This Row],[Basic Sal]]*10%,(Table2[[#This Row],[Gross Sal]]*12)&gt;750000,Table2[[#This Row],[Basic Sal]]*20%,(Table2[[#This Row],[Gross Sal]]*12)&gt;500000,Table2[[#This Row],[Basic Sal]]*30%,TRUE,0)</f>
        <v>12000</v>
      </c>
      <c r="J22">
        <f>Table2[[#This Row],[Gross Sal]]-Table2[[#This Row],[Tax]]</f>
        <v>46000</v>
      </c>
      <c r="K22" s="5" cm="1">
        <f t="array" aca="1" ref="K22" ca="1">_xlfn.IFS(OR(AND(Table2[[#This Row],[Age]]&gt;50,Table2[[#This Row],[Age]]&lt;58,Table2[[#This Row],[Basic Sal]]=50000),AND(Table2[[#This Row],[Age]]&gt;40,Table2[[#This Row],[Age]]&lt;50,Table2[[#This Row],[Basic Sal]]=50000),AND(Table2[[#This Row],[Age]]&gt;30,Table2[[#This Row],[Age]]&lt;40,Table2[[#This Row],[Basic Sal]]=50000),AND(Table2[[#This Row],[Age]]&gt;25,Table2[[#This Row],[Age]]&lt;30,Table2[[#This Row],[Basic Sal]]=30000)),30%,OR(AND(Table2[[#This Row],[Age]]&gt;50,Table2[[#This Row],[Age]]&lt;58,Table2[[#This Row],[Basic Sal]]=100000),AND(Table2[[#This Row],[Age]]&gt;40,Table2[[#This Row],[Age]]&lt;50,Table2[[#This Row],[Basic Sal]]=100000),AND(Table2[[#This Row],[Age]]&gt;30,Table2[[#This Row],[Age]]&lt;40,Table2[[#This Row],[Basic Sal]]=100000),AND(Table2[[#This Row],[Age]]&gt;25,Table2[[#This Row],[Age]]&lt;30,Table2[[#This Row],[Basic Sal]]=50000)),10%,TRUE,0)</f>
        <v>0</v>
      </c>
    </row>
    <row r="23" spans="1:11" hidden="1">
      <c r="A23" t="s">
        <v>59</v>
      </c>
      <c r="B23" t="s">
        <v>60</v>
      </c>
      <c r="C23" s="4">
        <v>26708</v>
      </c>
      <c r="D23" s="3">
        <f ca="1">(TODAY()-Table2[[#This Row],[DOB]])/365</f>
        <v>48.767123287671232</v>
      </c>
      <c r="E23" t="s">
        <v>32</v>
      </c>
      <c r="F23">
        <v>30000</v>
      </c>
      <c r="G23">
        <v>17000</v>
      </c>
      <c r="H23">
        <f>Table2[[#This Row],[Allowance]]+Table2[[#This Row],[Basic Sal]]</f>
        <v>47000</v>
      </c>
      <c r="I23" cm="1">
        <f t="array" ref="I23">_xlfn.IFS((Table2[[#This Row],[Gross Sal]]*12)&gt;1000000,Table2[[#This Row],[Basic Sal]]*10%,(Table2[[#This Row],[Gross Sal]]*12)&gt;750000,Table2[[#This Row],[Basic Sal]]*20%,(Table2[[#This Row],[Gross Sal]]*12)&gt;500000,Table2[[#This Row],[Basic Sal]]*30%,TRUE,0)</f>
        <v>9000</v>
      </c>
      <c r="J23">
        <f>Table2[[#This Row],[Gross Sal]]-Table2[[#This Row],[Tax]]</f>
        <v>38000</v>
      </c>
      <c r="K23" s="5" cm="1">
        <f t="array" aca="1" ref="K23" ca="1">_xlfn.IFS(OR(AND(Table2[[#This Row],[Age]]&gt;50,Table2[[#This Row],[Age]]&lt;58,Table2[[#This Row],[Basic Sal]]=50000),AND(Table2[[#This Row],[Age]]&gt;40,Table2[[#This Row],[Age]]&lt;50,Table2[[#This Row],[Basic Sal]]=50000),AND(Table2[[#This Row],[Age]]&gt;30,Table2[[#This Row],[Age]]&lt;40,Table2[[#This Row],[Basic Sal]]=50000),AND(Table2[[#This Row],[Age]]&gt;25,Table2[[#This Row],[Age]]&lt;30,Table2[[#This Row],[Basic Sal]]=30000)),30%,OR(AND(Table2[[#This Row],[Age]]&gt;50,Table2[[#This Row],[Age]]&lt;58,Table2[[#This Row],[Basic Sal]]=100000),AND(Table2[[#This Row],[Age]]&gt;40,Table2[[#This Row],[Age]]&lt;50,Table2[[#This Row],[Basic Sal]]=100000),AND(Table2[[#This Row],[Age]]&gt;30,Table2[[#This Row],[Age]]&lt;40,Table2[[#This Row],[Basic Sal]]=100000),AND(Table2[[#This Row],[Age]]&gt;25,Table2[[#This Row],[Age]]&lt;30,Table2[[#This Row],[Basic Sal]]=50000)),10%,TRUE,0)</f>
        <v>0</v>
      </c>
    </row>
    <row r="24" spans="1:11" hidden="1">
      <c r="A24" t="s">
        <v>61</v>
      </c>
      <c r="B24" t="s">
        <v>62</v>
      </c>
      <c r="C24" s="4">
        <v>31398</v>
      </c>
      <c r="D24" s="3">
        <f ca="1">(TODAY()-Table2[[#This Row],[DOB]])/365</f>
        <v>35.917808219178085</v>
      </c>
      <c r="E24" t="s">
        <v>13</v>
      </c>
      <c r="F24">
        <v>30000</v>
      </c>
      <c r="G24">
        <v>22000</v>
      </c>
      <c r="H24">
        <f>Table2[[#This Row],[Allowance]]+Table2[[#This Row],[Basic Sal]]</f>
        <v>52000</v>
      </c>
      <c r="I24" cm="1">
        <f t="array" ref="I24">_xlfn.IFS((Table2[[#This Row],[Gross Sal]]*12)&gt;1000000,Table2[[#This Row],[Basic Sal]]*10%,(Table2[[#This Row],[Gross Sal]]*12)&gt;750000,Table2[[#This Row],[Basic Sal]]*20%,(Table2[[#This Row],[Gross Sal]]*12)&gt;500000,Table2[[#This Row],[Basic Sal]]*30%,TRUE,0)</f>
        <v>9000</v>
      </c>
      <c r="J24">
        <f>Table2[[#This Row],[Gross Sal]]-Table2[[#This Row],[Tax]]</f>
        <v>43000</v>
      </c>
      <c r="K24" s="5" cm="1">
        <f t="array" aca="1" ref="K24" ca="1">_xlfn.IFS(OR(AND(Table2[[#This Row],[Age]]&gt;50,Table2[[#This Row],[Age]]&lt;58,Table2[[#This Row],[Basic Sal]]=50000),AND(Table2[[#This Row],[Age]]&gt;40,Table2[[#This Row],[Age]]&lt;50,Table2[[#This Row],[Basic Sal]]=50000),AND(Table2[[#This Row],[Age]]&gt;30,Table2[[#This Row],[Age]]&lt;40,Table2[[#This Row],[Basic Sal]]=50000),AND(Table2[[#This Row],[Age]]&gt;25,Table2[[#This Row],[Age]]&lt;30,Table2[[#This Row],[Basic Sal]]=30000)),30%,OR(AND(Table2[[#This Row],[Age]]&gt;50,Table2[[#This Row],[Age]]&lt;58,Table2[[#This Row],[Basic Sal]]=100000),AND(Table2[[#This Row],[Age]]&gt;40,Table2[[#This Row],[Age]]&lt;50,Table2[[#This Row],[Basic Sal]]=100000),AND(Table2[[#This Row],[Age]]&gt;30,Table2[[#This Row],[Age]]&lt;40,Table2[[#This Row],[Basic Sal]]=100000),AND(Table2[[#This Row],[Age]]&gt;25,Table2[[#This Row],[Age]]&lt;30,Table2[[#This Row],[Basic Sal]]=50000)),10%,TRUE,0)</f>
        <v>0</v>
      </c>
    </row>
    <row r="25" spans="1:11" hidden="1">
      <c r="A25" t="s">
        <v>63</v>
      </c>
      <c r="B25" t="s">
        <v>64</v>
      </c>
      <c r="C25" s="4">
        <v>34674</v>
      </c>
      <c r="D25" s="3">
        <f ca="1">(TODAY()-Table2[[#This Row],[DOB]])/365</f>
        <v>26.942465753424656</v>
      </c>
      <c r="E25" t="s">
        <v>16</v>
      </c>
      <c r="F25">
        <v>90000</v>
      </c>
      <c r="G25">
        <v>28000</v>
      </c>
      <c r="H25">
        <f>Table2[[#This Row],[Allowance]]+Table2[[#This Row],[Basic Sal]]</f>
        <v>118000</v>
      </c>
      <c r="I25" cm="1">
        <f t="array" ref="I25">_xlfn.IFS((Table2[[#This Row],[Gross Sal]]*12)&gt;1000000,Table2[[#This Row],[Basic Sal]]*10%,(Table2[[#This Row],[Gross Sal]]*12)&gt;750000,Table2[[#This Row],[Basic Sal]]*20%,(Table2[[#This Row],[Gross Sal]]*12)&gt;500000,Table2[[#This Row],[Basic Sal]]*30%,TRUE,0)</f>
        <v>9000</v>
      </c>
      <c r="J25">
        <f>Table2[[#This Row],[Gross Sal]]-Table2[[#This Row],[Tax]]</f>
        <v>109000</v>
      </c>
      <c r="K25" s="5" cm="1">
        <f t="array" aca="1" ref="K25" ca="1">_xlfn.IFS(OR(AND(Table2[[#This Row],[Age]]&gt;50,Table2[[#This Row],[Age]]&lt;58,Table2[[#This Row],[Basic Sal]]=50000),AND(Table2[[#This Row],[Age]]&gt;40,Table2[[#This Row],[Age]]&lt;50,Table2[[#This Row],[Basic Sal]]=50000),AND(Table2[[#This Row],[Age]]&gt;30,Table2[[#This Row],[Age]]&lt;40,Table2[[#This Row],[Basic Sal]]=50000),AND(Table2[[#This Row],[Age]]&gt;25,Table2[[#This Row],[Age]]&lt;30,Table2[[#This Row],[Basic Sal]]=30000)),30%,OR(AND(Table2[[#This Row],[Age]]&gt;50,Table2[[#This Row],[Age]]&lt;58,Table2[[#This Row],[Basic Sal]]=100000),AND(Table2[[#This Row],[Age]]&gt;40,Table2[[#This Row],[Age]]&lt;50,Table2[[#This Row],[Basic Sal]]=100000),AND(Table2[[#This Row],[Age]]&gt;30,Table2[[#This Row],[Age]]&lt;40,Table2[[#This Row],[Basic Sal]]=100000),AND(Table2[[#This Row],[Age]]&gt;25,Table2[[#This Row],[Age]]&lt;30,Table2[[#This Row],[Basic Sal]]=50000)),10%,TRUE,0)</f>
        <v>0</v>
      </c>
    </row>
    <row r="26" spans="1:11" hidden="1">
      <c r="A26" t="s">
        <v>65</v>
      </c>
      <c r="B26" t="s">
        <v>66</v>
      </c>
      <c r="C26" s="4">
        <v>22508</v>
      </c>
      <c r="D26" s="3">
        <f ca="1">(TODAY()-Table2[[#This Row],[DOB]])/365</f>
        <v>60.273972602739725</v>
      </c>
      <c r="E26" t="s">
        <v>16</v>
      </c>
      <c r="F26">
        <v>40000</v>
      </c>
      <c r="G26">
        <v>12000</v>
      </c>
      <c r="H26">
        <f>Table2[[#This Row],[Allowance]]+Table2[[#This Row],[Basic Sal]]</f>
        <v>52000</v>
      </c>
      <c r="I26" cm="1">
        <f t="array" ref="I26">_xlfn.IFS((Table2[[#This Row],[Gross Sal]]*12)&gt;1000000,Table2[[#This Row],[Basic Sal]]*10%,(Table2[[#This Row],[Gross Sal]]*12)&gt;750000,Table2[[#This Row],[Basic Sal]]*20%,(Table2[[#This Row],[Gross Sal]]*12)&gt;500000,Table2[[#This Row],[Basic Sal]]*30%,TRUE,0)</f>
        <v>12000</v>
      </c>
      <c r="J26">
        <f>Table2[[#This Row],[Gross Sal]]-Table2[[#This Row],[Tax]]</f>
        <v>40000</v>
      </c>
      <c r="K26" s="5" cm="1">
        <f t="array" aca="1" ref="K26" ca="1">_xlfn.IFS(OR(AND(Table2[[#This Row],[Age]]&gt;50,Table2[[#This Row],[Age]]&lt;58,Table2[[#This Row],[Basic Sal]]=50000),AND(Table2[[#This Row],[Age]]&gt;40,Table2[[#This Row],[Age]]&lt;50,Table2[[#This Row],[Basic Sal]]=50000),AND(Table2[[#This Row],[Age]]&gt;30,Table2[[#This Row],[Age]]&lt;40,Table2[[#This Row],[Basic Sal]]=50000),AND(Table2[[#This Row],[Age]]&gt;25,Table2[[#This Row],[Age]]&lt;30,Table2[[#This Row],[Basic Sal]]=30000)),30%,OR(AND(Table2[[#This Row],[Age]]&gt;50,Table2[[#This Row],[Age]]&lt;58,Table2[[#This Row],[Basic Sal]]=100000),AND(Table2[[#This Row],[Age]]&gt;40,Table2[[#This Row],[Age]]&lt;50,Table2[[#This Row],[Basic Sal]]=100000),AND(Table2[[#This Row],[Age]]&gt;30,Table2[[#This Row],[Age]]&lt;40,Table2[[#This Row],[Basic Sal]]=100000),AND(Table2[[#This Row],[Age]]&gt;25,Table2[[#This Row],[Age]]&lt;30,Table2[[#This Row],[Basic Sal]]=50000)),10%,TRUE,0)</f>
        <v>0</v>
      </c>
    </row>
    <row r="27" spans="1:11" hidden="1">
      <c r="A27" t="s">
        <v>67</v>
      </c>
      <c r="B27" t="s">
        <v>68</v>
      </c>
      <c r="C27" s="4">
        <v>29428</v>
      </c>
      <c r="D27" s="3">
        <f ca="1">(TODAY()-Table2[[#This Row],[DOB]])/365</f>
        <v>41.315068493150683</v>
      </c>
      <c r="E27" t="s">
        <v>13</v>
      </c>
      <c r="F27">
        <v>70000</v>
      </c>
      <c r="G27">
        <v>18000</v>
      </c>
      <c r="H27">
        <f>Table2[[#This Row],[Allowance]]+Table2[[#This Row],[Basic Sal]]</f>
        <v>88000</v>
      </c>
      <c r="I27" cm="1">
        <f t="array" ref="I27">_xlfn.IFS((Table2[[#This Row],[Gross Sal]]*12)&gt;1000000,Table2[[#This Row],[Basic Sal]]*10%,(Table2[[#This Row],[Gross Sal]]*12)&gt;750000,Table2[[#This Row],[Basic Sal]]*20%,(Table2[[#This Row],[Gross Sal]]*12)&gt;500000,Table2[[#This Row],[Basic Sal]]*30%,TRUE,0)</f>
        <v>7000</v>
      </c>
      <c r="J27">
        <f>Table2[[#This Row],[Gross Sal]]-Table2[[#This Row],[Tax]]</f>
        <v>81000</v>
      </c>
      <c r="K27" s="5" cm="1">
        <f t="array" aca="1" ref="K27" ca="1">_xlfn.IFS(OR(AND(Table2[[#This Row],[Age]]&gt;50,Table2[[#This Row],[Age]]&lt;58,Table2[[#This Row],[Basic Sal]]=50000),AND(Table2[[#This Row],[Age]]&gt;40,Table2[[#This Row],[Age]]&lt;50,Table2[[#This Row],[Basic Sal]]=50000),AND(Table2[[#This Row],[Age]]&gt;30,Table2[[#This Row],[Age]]&lt;40,Table2[[#This Row],[Basic Sal]]=50000),AND(Table2[[#This Row],[Age]]&gt;25,Table2[[#This Row],[Age]]&lt;30,Table2[[#This Row],[Basic Sal]]=30000)),30%,OR(AND(Table2[[#This Row],[Age]]&gt;50,Table2[[#This Row],[Age]]&lt;58,Table2[[#This Row],[Basic Sal]]=100000),AND(Table2[[#This Row],[Age]]&gt;40,Table2[[#This Row],[Age]]&lt;50,Table2[[#This Row],[Basic Sal]]=100000),AND(Table2[[#This Row],[Age]]&gt;30,Table2[[#This Row],[Age]]&lt;40,Table2[[#This Row],[Basic Sal]]=100000),AND(Table2[[#This Row],[Age]]&gt;25,Table2[[#This Row],[Age]]&lt;30,Table2[[#This Row],[Basic Sal]]=50000)),10%,TRUE,0)</f>
        <v>0</v>
      </c>
    </row>
    <row r="28" spans="1:11" hidden="1">
      <c r="A28" t="s">
        <v>69</v>
      </c>
      <c r="B28" t="s">
        <v>70</v>
      </c>
      <c r="C28" s="4">
        <v>23021</v>
      </c>
      <c r="D28" s="3">
        <f ca="1">(TODAY()-Table2[[#This Row],[DOB]])/365</f>
        <v>58.868493150684934</v>
      </c>
      <c r="E28" t="s">
        <v>29</v>
      </c>
      <c r="F28">
        <v>90000</v>
      </c>
      <c r="G28">
        <v>24000</v>
      </c>
      <c r="H28">
        <f>Table2[[#This Row],[Allowance]]+Table2[[#This Row],[Basic Sal]]</f>
        <v>114000</v>
      </c>
      <c r="I28" cm="1">
        <f t="array" ref="I28">_xlfn.IFS((Table2[[#This Row],[Gross Sal]]*12)&gt;1000000,Table2[[#This Row],[Basic Sal]]*10%,(Table2[[#This Row],[Gross Sal]]*12)&gt;750000,Table2[[#This Row],[Basic Sal]]*20%,(Table2[[#This Row],[Gross Sal]]*12)&gt;500000,Table2[[#This Row],[Basic Sal]]*30%,TRUE,0)</f>
        <v>9000</v>
      </c>
      <c r="J28">
        <f>Table2[[#This Row],[Gross Sal]]-Table2[[#This Row],[Tax]]</f>
        <v>105000</v>
      </c>
      <c r="K28" s="5" cm="1">
        <f t="array" aca="1" ref="K28" ca="1">_xlfn.IFS(OR(AND(Table2[[#This Row],[Age]]&gt;50,Table2[[#This Row],[Age]]&lt;58,Table2[[#This Row],[Basic Sal]]=50000),AND(Table2[[#This Row],[Age]]&gt;40,Table2[[#This Row],[Age]]&lt;50,Table2[[#This Row],[Basic Sal]]=50000),AND(Table2[[#This Row],[Age]]&gt;30,Table2[[#This Row],[Age]]&lt;40,Table2[[#This Row],[Basic Sal]]=50000),AND(Table2[[#This Row],[Age]]&gt;25,Table2[[#This Row],[Age]]&lt;30,Table2[[#This Row],[Basic Sal]]=30000)),30%,OR(AND(Table2[[#This Row],[Age]]&gt;50,Table2[[#This Row],[Age]]&lt;58,Table2[[#This Row],[Basic Sal]]=100000),AND(Table2[[#This Row],[Age]]&gt;40,Table2[[#This Row],[Age]]&lt;50,Table2[[#This Row],[Basic Sal]]=100000),AND(Table2[[#This Row],[Age]]&gt;30,Table2[[#This Row],[Age]]&lt;40,Table2[[#This Row],[Basic Sal]]=100000),AND(Table2[[#This Row],[Age]]&gt;25,Table2[[#This Row],[Age]]&lt;30,Table2[[#This Row],[Basic Sal]]=50000)),10%,TRUE,0)</f>
        <v>0</v>
      </c>
    </row>
    <row r="29" spans="1:11" hidden="1">
      <c r="A29" t="s">
        <v>71</v>
      </c>
      <c r="B29" t="s">
        <v>72</v>
      </c>
      <c r="C29" s="4">
        <v>23947</v>
      </c>
      <c r="D29" s="3">
        <f ca="1">(TODAY()-Table2[[#This Row],[DOB]])/365</f>
        <v>56.331506849315069</v>
      </c>
      <c r="E29" t="s">
        <v>32</v>
      </c>
      <c r="F29">
        <v>80000</v>
      </c>
      <c r="G29">
        <v>18000</v>
      </c>
      <c r="H29">
        <f>Table2[[#This Row],[Allowance]]+Table2[[#This Row],[Basic Sal]]</f>
        <v>98000</v>
      </c>
      <c r="I29" cm="1">
        <f t="array" ref="I29">_xlfn.IFS((Table2[[#This Row],[Gross Sal]]*12)&gt;1000000,Table2[[#This Row],[Basic Sal]]*10%,(Table2[[#This Row],[Gross Sal]]*12)&gt;750000,Table2[[#This Row],[Basic Sal]]*20%,(Table2[[#This Row],[Gross Sal]]*12)&gt;500000,Table2[[#This Row],[Basic Sal]]*30%,TRUE,0)</f>
        <v>8000</v>
      </c>
      <c r="J29">
        <f>Table2[[#This Row],[Gross Sal]]-Table2[[#This Row],[Tax]]</f>
        <v>90000</v>
      </c>
      <c r="K29" s="5" cm="1">
        <f t="array" aca="1" ref="K29" ca="1">_xlfn.IFS(OR(AND(Table2[[#This Row],[Age]]&gt;50,Table2[[#This Row],[Age]]&lt;58,Table2[[#This Row],[Basic Sal]]=50000),AND(Table2[[#This Row],[Age]]&gt;40,Table2[[#This Row],[Age]]&lt;50,Table2[[#This Row],[Basic Sal]]=50000),AND(Table2[[#This Row],[Age]]&gt;30,Table2[[#This Row],[Age]]&lt;40,Table2[[#This Row],[Basic Sal]]=50000),AND(Table2[[#This Row],[Age]]&gt;25,Table2[[#This Row],[Age]]&lt;30,Table2[[#This Row],[Basic Sal]]=30000)),30%,OR(AND(Table2[[#This Row],[Age]]&gt;50,Table2[[#This Row],[Age]]&lt;58,Table2[[#This Row],[Basic Sal]]=100000),AND(Table2[[#This Row],[Age]]&gt;40,Table2[[#This Row],[Age]]&lt;50,Table2[[#This Row],[Basic Sal]]=100000),AND(Table2[[#This Row],[Age]]&gt;30,Table2[[#This Row],[Age]]&lt;40,Table2[[#This Row],[Basic Sal]]=100000),AND(Table2[[#This Row],[Age]]&gt;25,Table2[[#This Row],[Age]]&lt;30,Table2[[#This Row],[Basic Sal]]=50000)),10%,TRUE,0)</f>
        <v>0</v>
      </c>
    </row>
    <row r="30" spans="1:11" hidden="1">
      <c r="A30" t="s">
        <v>73</v>
      </c>
      <c r="B30" t="s">
        <v>74</v>
      </c>
      <c r="C30" s="4">
        <v>30445</v>
      </c>
      <c r="D30" s="3">
        <f ca="1">(TODAY()-Table2[[#This Row],[DOB]])/365</f>
        <v>38.528767123287672</v>
      </c>
      <c r="E30" t="s">
        <v>13</v>
      </c>
      <c r="F30">
        <v>70000</v>
      </c>
      <c r="G30">
        <v>13000</v>
      </c>
      <c r="H30">
        <f>Table2[[#This Row],[Allowance]]+Table2[[#This Row],[Basic Sal]]</f>
        <v>83000</v>
      </c>
      <c r="I30" cm="1">
        <f t="array" ref="I30">_xlfn.IFS((Table2[[#This Row],[Gross Sal]]*12)&gt;1000000,Table2[[#This Row],[Basic Sal]]*10%,(Table2[[#This Row],[Gross Sal]]*12)&gt;750000,Table2[[#This Row],[Basic Sal]]*20%,(Table2[[#This Row],[Gross Sal]]*12)&gt;500000,Table2[[#This Row],[Basic Sal]]*30%,TRUE,0)</f>
        <v>14000</v>
      </c>
      <c r="J30">
        <f>Table2[[#This Row],[Gross Sal]]-Table2[[#This Row],[Tax]]</f>
        <v>69000</v>
      </c>
      <c r="K30" s="5" cm="1">
        <f t="array" aca="1" ref="K30" ca="1">_xlfn.IFS(OR(AND(Table2[[#This Row],[Age]]&gt;50,Table2[[#This Row],[Age]]&lt;58,Table2[[#This Row],[Basic Sal]]=50000),AND(Table2[[#This Row],[Age]]&gt;40,Table2[[#This Row],[Age]]&lt;50,Table2[[#This Row],[Basic Sal]]=50000),AND(Table2[[#This Row],[Age]]&gt;30,Table2[[#This Row],[Age]]&lt;40,Table2[[#This Row],[Basic Sal]]=50000),AND(Table2[[#This Row],[Age]]&gt;25,Table2[[#This Row],[Age]]&lt;30,Table2[[#This Row],[Basic Sal]]=30000)),30%,OR(AND(Table2[[#This Row],[Age]]&gt;50,Table2[[#This Row],[Age]]&lt;58,Table2[[#This Row],[Basic Sal]]=100000),AND(Table2[[#This Row],[Age]]&gt;40,Table2[[#This Row],[Age]]&lt;50,Table2[[#This Row],[Basic Sal]]=100000),AND(Table2[[#This Row],[Age]]&gt;30,Table2[[#This Row],[Age]]&lt;40,Table2[[#This Row],[Basic Sal]]=100000),AND(Table2[[#This Row],[Age]]&gt;25,Table2[[#This Row],[Age]]&lt;30,Table2[[#This Row],[Basic Sal]]=50000)),10%,TRUE,0)</f>
        <v>0</v>
      </c>
    </row>
    <row r="31" spans="1:11" hidden="1">
      <c r="A31" t="s">
        <v>75</v>
      </c>
      <c r="B31" t="s">
        <v>76</v>
      </c>
      <c r="C31" s="4">
        <v>26284</v>
      </c>
      <c r="D31" s="3">
        <f ca="1">(TODAY()-Table2[[#This Row],[DOB]])/365</f>
        <v>49.92876712328767</v>
      </c>
      <c r="E31" t="s">
        <v>16</v>
      </c>
      <c r="F31">
        <v>80000</v>
      </c>
      <c r="G31">
        <v>16000</v>
      </c>
      <c r="H31">
        <f>Table2[[#This Row],[Allowance]]+Table2[[#This Row],[Basic Sal]]</f>
        <v>96000</v>
      </c>
      <c r="I31" cm="1">
        <f t="array" ref="I31">_xlfn.IFS((Table2[[#This Row],[Gross Sal]]*12)&gt;1000000,Table2[[#This Row],[Basic Sal]]*10%,(Table2[[#This Row],[Gross Sal]]*12)&gt;750000,Table2[[#This Row],[Basic Sal]]*20%,(Table2[[#This Row],[Gross Sal]]*12)&gt;500000,Table2[[#This Row],[Basic Sal]]*30%,TRUE,0)</f>
        <v>8000</v>
      </c>
      <c r="J31">
        <f>Table2[[#This Row],[Gross Sal]]-Table2[[#This Row],[Tax]]</f>
        <v>88000</v>
      </c>
      <c r="K31" s="5" cm="1">
        <f t="array" aca="1" ref="K31" ca="1">_xlfn.IFS(OR(AND(Table2[[#This Row],[Age]]&gt;50,Table2[[#This Row],[Age]]&lt;58,Table2[[#This Row],[Basic Sal]]=50000),AND(Table2[[#This Row],[Age]]&gt;40,Table2[[#This Row],[Age]]&lt;50,Table2[[#This Row],[Basic Sal]]=50000),AND(Table2[[#This Row],[Age]]&gt;30,Table2[[#This Row],[Age]]&lt;40,Table2[[#This Row],[Basic Sal]]=50000),AND(Table2[[#This Row],[Age]]&gt;25,Table2[[#This Row],[Age]]&lt;30,Table2[[#This Row],[Basic Sal]]=30000)),30%,OR(AND(Table2[[#This Row],[Age]]&gt;50,Table2[[#This Row],[Age]]&lt;58,Table2[[#This Row],[Basic Sal]]=100000),AND(Table2[[#This Row],[Age]]&gt;40,Table2[[#This Row],[Age]]&lt;50,Table2[[#This Row],[Basic Sal]]=100000),AND(Table2[[#This Row],[Age]]&gt;30,Table2[[#This Row],[Age]]&lt;40,Table2[[#This Row],[Basic Sal]]=100000),AND(Table2[[#This Row],[Age]]&gt;25,Table2[[#This Row],[Age]]&lt;30,Table2[[#This Row],[Basic Sal]]=50000)),10%,TRUE,0)</f>
        <v>0</v>
      </c>
    </row>
    <row r="32" spans="1:11" hidden="1">
      <c r="A32" t="s">
        <v>77</v>
      </c>
      <c r="B32" t="s">
        <v>78</v>
      </c>
      <c r="C32" s="4">
        <v>22003</v>
      </c>
      <c r="D32" s="3">
        <f ca="1">(TODAY()-Table2[[#This Row],[DOB]])/365</f>
        <v>61.657534246575345</v>
      </c>
      <c r="E32" t="s">
        <v>16</v>
      </c>
      <c r="F32">
        <v>40000</v>
      </c>
      <c r="G32">
        <v>18000</v>
      </c>
      <c r="H32">
        <f>Table2[[#This Row],[Allowance]]+Table2[[#This Row],[Basic Sal]]</f>
        <v>58000</v>
      </c>
      <c r="I32" cm="1">
        <f t="array" ref="I32">_xlfn.IFS((Table2[[#This Row],[Gross Sal]]*12)&gt;1000000,Table2[[#This Row],[Basic Sal]]*10%,(Table2[[#This Row],[Gross Sal]]*12)&gt;750000,Table2[[#This Row],[Basic Sal]]*20%,(Table2[[#This Row],[Gross Sal]]*12)&gt;500000,Table2[[#This Row],[Basic Sal]]*30%,TRUE,0)</f>
        <v>12000</v>
      </c>
      <c r="J32">
        <f>Table2[[#This Row],[Gross Sal]]-Table2[[#This Row],[Tax]]</f>
        <v>46000</v>
      </c>
      <c r="K32" s="5" cm="1">
        <f t="array" aca="1" ref="K32" ca="1">_xlfn.IFS(OR(AND(Table2[[#This Row],[Age]]&gt;50,Table2[[#This Row],[Age]]&lt;58,Table2[[#This Row],[Basic Sal]]=50000),AND(Table2[[#This Row],[Age]]&gt;40,Table2[[#This Row],[Age]]&lt;50,Table2[[#This Row],[Basic Sal]]=50000),AND(Table2[[#This Row],[Age]]&gt;30,Table2[[#This Row],[Age]]&lt;40,Table2[[#This Row],[Basic Sal]]=50000),AND(Table2[[#This Row],[Age]]&gt;25,Table2[[#This Row],[Age]]&lt;30,Table2[[#This Row],[Basic Sal]]=30000)),30%,OR(AND(Table2[[#This Row],[Age]]&gt;50,Table2[[#This Row],[Age]]&lt;58,Table2[[#This Row],[Basic Sal]]=100000),AND(Table2[[#This Row],[Age]]&gt;40,Table2[[#This Row],[Age]]&lt;50,Table2[[#This Row],[Basic Sal]]=100000),AND(Table2[[#This Row],[Age]]&gt;30,Table2[[#This Row],[Age]]&lt;40,Table2[[#This Row],[Basic Sal]]=100000),AND(Table2[[#This Row],[Age]]&gt;25,Table2[[#This Row],[Age]]&lt;30,Table2[[#This Row],[Basic Sal]]=50000)),10%,TRUE,0)</f>
        <v>0</v>
      </c>
    </row>
    <row r="33" spans="1:11" hidden="1">
      <c r="A33" t="s">
        <v>79</v>
      </c>
      <c r="B33" t="s">
        <v>80</v>
      </c>
      <c r="C33" s="4">
        <v>22238</v>
      </c>
      <c r="D33" s="3">
        <f ca="1">(TODAY()-Table2[[#This Row],[DOB]])/365</f>
        <v>61.013698630136986</v>
      </c>
      <c r="E33" t="s">
        <v>13</v>
      </c>
      <c r="F33">
        <v>70000</v>
      </c>
      <c r="G33">
        <v>10000</v>
      </c>
      <c r="H33">
        <f>Table2[[#This Row],[Allowance]]+Table2[[#This Row],[Basic Sal]]</f>
        <v>80000</v>
      </c>
      <c r="I33" cm="1">
        <f t="array" ref="I33">_xlfn.IFS((Table2[[#This Row],[Gross Sal]]*12)&gt;1000000,Table2[[#This Row],[Basic Sal]]*10%,(Table2[[#This Row],[Gross Sal]]*12)&gt;750000,Table2[[#This Row],[Basic Sal]]*20%,(Table2[[#This Row],[Gross Sal]]*12)&gt;500000,Table2[[#This Row],[Basic Sal]]*30%,TRUE,0)</f>
        <v>14000</v>
      </c>
      <c r="J33">
        <f>Table2[[#This Row],[Gross Sal]]-Table2[[#This Row],[Tax]]</f>
        <v>66000</v>
      </c>
      <c r="K33" s="5" cm="1">
        <f t="array" aca="1" ref="K33" ca="1">_xlfn.IFS(OR(AND(Table2[[#This Row],[Age]]&gt;50,Table2[[#This Row],[Age]]&lt;58,Table2[[#This Row],[Basic Sal]]=50000),AND(Table2[[#This Row],[Age]]&gt;40,Table2[[#This Row],[Age]]&lt;50,Table2[[#This Row],[Basic Sal]]=50000),AND(Table2[[#This Row],[Age]]&gt;30,Table2[[#This Row],[Age]]&lt;40,Table2[[#This Row],[Basic Sal]]=50000),AND(Table2[[#This Row],[Age]]&gt;25,Table2[[#This Row],[Age]]&lt;30,Table2[[#This Row],[Basic Sal]]=30000)),30%,OR(AND(Table2[[#This Row],[Age]]&gt;50,Table2[[#This Row],[Age]]&lt;58,Table2[[#This Row],[Basic Sal]]=100000),AND(Table2[[#This Row],[Age]]&gt;40,Table2[[#This Row],[Age]]&lt;50,Table2[[#This Row],[Basic Sal]]=100000),AND(Table2[[#This Row],[Age]]&gt;30,Table2[[#This Row],[Age]]&lt;40,Table2[[#This Row],[Basic Sal]]=100000),AND(Table2[[#This Row],[Age]]&gt;25,Table2[[#This Row],[Age]]&lt;30,Table2[[#This Row],[Basic Sal]]=50000)),10%,TRUE,0)</f>
        <v>0</v>
      </c>
    </row>
    <row r="34" spans="1:11" hidden="1">
      <c r="A34" t="s">
        <v>81</v>
      </c>
      <c r="B34" t="s">
        <v>82</v>
      </c>
      <c r="C34" s="4">
        <v>34855</v>
      </c>
      <c r="D34" s="3">
        <f ca="1">(TODAY()-Table2[[#This Row],[DOB]])/365</f>
        <v>26.446575342465753</v>
      </c>
      <c r="E34" t="s">
        <v>29</v>
      </c>
      <c r="F34">
        <v>30000</v>
      </c>
      <c r="G34">
        <v>28000</v>
      </c>
      <c r="H34">
        <f>Table2[[#This Row],[Allowance]]+Table2[[#This Row],[Basic Sal]]</f>
        <v>58000</v>
      </c>
      <c r="I34" cm="1">
        <f t="array" ref="I34">_xlfn.IFS((Table2[[#This Row],[Gross Sal]]*12)&gt;1000000,Table2[[#This Row],[Basic Sal]]*10%,(Table2[[#This Row],[Gross Sal]]*12)&gt;750000,Table2[[#This Row],[Basic Sal]]*20%,(Table2[[#This Row],[Gross Sal]]*12)&gt;500000,Table2[[#This Row],[Basic Sal]]*30%,TRUE,0)</f>
        <v>9000</v>
      </c>
      <c r="J34">
        <f>Table2[[#This Row],[Gross Sal]]-Table2[[#This Row],[Tax]]</f>
        <v>49000</v>
      </c>
      <c r="K34" s="5" cm="1">
        <f t="array" aca="1" ref="K34" ca="1">_xlfn.IFS(OR(AND(Table2[[#This Row],[Age]]&gt;50,Table2[[#This Row],[Age]]&lt;58,Table2[[#This Row],[Basic Sal]]=50000),AND(Table2[[#This Row],[Age]]&gt;40,Table2[[#This Row],[Age]]&lt;50,Table2[[#This Row],[Basic Sal]]=50000),AND(Table2[[#This Row],[Age]]&gt;30,Table2[[#This Row],[Age]]&lt;40,Table2[[#This Row],[Basic Sal]]=50000),AND(Table2[[#This Row],[Age]]&gt;25,Table2[[#This Row],[Age]]&lt;30,Table2[[#This Row],[Basic Sal]]=30000)),30%,OR(AND(Table2[[#This Row],[Age]]&gt;50,Table2[[#This Row],[Age]]&lt;58,Table2[[#This Row],[Basic Sal]]=100000),AND(Table2[[#This Row],[Age]]&gt;40,Table2[[#This Row],[Age]]&lt;50,Table2[[#This Row],[Basic Sal]]=100000),AND(Table2[[#This Row],[Age]]&gt;30,Table2[[#This Row],[Age]]&lt;40,Table2[[#This Row],[Basic Sal]]=100000),AND(Table2[[#This Row],[Age]]&gt;25,Table2[[#This Row],[Age]]&lt;30,Table2[[#This Row],[Basic Sal]]=50000)),10%,TRUE,0)</f>
        <v>0.3</v>
      </c>
    </row>
    <row r="35" spans="1:11" hidden="1">
      <c r="A35" t="s">
        <v>83</v>
      </c>
      <c r="B35" t="s">
        <v>84</v>
      </c>
      <c r="C35" s="4">
        <v>24229</v>
      </c>
      <c r="D35" s="3">
        <f ca="1">(TODAY()-Table2[[#This Row],[DOB]])/365</f>
        <v>55.558904109589044</v>
      </c>
      <c r="E35" t="s">
        <v>32</v>
      </c>
      <c r="F35">
        <v>50000</v>
      </c>
      <c r="G35">
        <v>12000</v>
      </c>
      <c r="H35">
        <f>Table2[[#This Row],[Allowance]]+Table2[[#This Row],[Basic Sal]]</f>
        <v>62000</v>
      </c>
      <c r="I35" cm="1">
        <f t="array" ref="I35">_xlfn.IFS((Table2[[#This Row],[Gross Sal]]*12)&gt;1000000,Table2[[#This Row],[Basic Sal]]*10%,(Table2[[#This Row],[Gross Sal]]*12)&gt;750000,Table2[[#This Row],[Basic Sal]]*20%,(Table2[[#This Row],[Gross Sal]]*12)&gt;500000,Table2[[#This Row],[Basic Sal]]*30%,TRUE,0)</f>
        <v>15000</v>
      </c>
      <c r="J35">
        <f>Table2[[#This Row],[Gross Sal]]-Table2[[#This Row],[Tax]]</f>
        <v>47000</v>
      </c>
      <c r="K35" s="5" cm="1">
        <f t="array" aca="1" ref="K35" ca="1">_xlfn.IFS(OR(AND(Table2[[#This Row],[Age]]&gt;50,Table2[[#This Row],[Age]]&lt;58,Table2[[#This Row],[Basic Sal]]=50000),AND(Table2[[#This Row],[Age]]&gt;40,Table2[[#This Row],[Age]]&lt;50,Table2[[#This Row],[Basic Sal]]=50000),AND(Table2[[#This Row],[Age]]&gt;30,Table2[[#This Row],[Age]]&lt;40,Table2[[#This Row],[Basic Sal]]=50000),AND(Table2[[#This Row],[Age]]&gt;25,Table2[[#This Row],[Age]]&lt;30,Table2[[#This Row],[Basic Sal]]=30000)),30%,OR(AND(Table2[[#This Row],[Age]]&gt;50,Table2[[#This Row],[Age]]&lt;58,Table2[[#This Row],[Basic Sal]]=100000),AND(Table2[[#This Row],[Age]]&gt;40,Table2[[#This Row],[Age]]&lt;50,Table2[[#This Row],[Basic Sal]]=100000),AND(Table2[[#This Row],[Age]]&gt;30,Table2[[#This Row],[Age]]&lt;40,Table2[[#This Row],[Basic Sal]]=100000),AND(Table2[[#This Row],[Age]]&gt;25,Table2[[#This Row],[Age]]&lt;30,Table2[[#This Row],[Basic Sal]]=50000)),10%,TRUE,0)</f>
        <v>0.3</v>
      </c>
    </row>
    <row r="36" spans="1:11" hidden="1">
      <c r="A36" t="s">
        <v>85</v>
      </c>
      <c r="B36" t="s">
        <v>86</v>
      </c>
      <c r="C36" s="4">
        <v>33751</v>
      </c>
      <c r="D36" s="3">
        <f ca="1">(TODAY()-Table2[[#This Row],[DOB]])/365</f>
        <v>29.471232876712328</v>
      </c>
      <c r="E36" t="s">
        <v>13</v>
      </c>
      <c r="F36">
        <v>40000</v>
      </c>
      <c r="G36">
        <v>13000</v>
      </c>
      <c r="H36">
        <f>Table2[[#This Row],[Allowance]]+Table2[[#This Row],[Basic Sal]]</f>
        <v>53000</v>
      </c>
      <c r="I36" cm="1">
        <f t="array" ref="I36">_xlfn.IFS((Table2[[#This Row],[Gross Sal]]*12)&gt;1000000,Table2[[#This Row],[Basic Sal]]*10%,(Table2[[#This Row],[Gross Sal]]*12)&gt;750000,Table2[[#This Row],[Basic Sal]]*20%,(Table2[[#This Row],[Gross Sal]]*12)&gt;500000,Table2[[#This Row],[Basic Sal]]*30%,TRUE,0)</f>
        <v>12000</v>
      </c>
      <c r="J36">
        <f>Table2[[#This Row],[Gross Sal]]-Table2[[#This Row],[Tax]]</f>
        <v>41000</v>
      </c>
      <c r="K36" s="5" cm="1">
        <f t="array" aca="1" ref="K36" ca="1">_xlfn.IFS(OR(AND(Table2[[#This Row],[Age]]&gt;50,Table2[[#This Row],[Age]]&lt;58,Table2[[#This Row],[Basic Sal]]=50000),AND(Table2[[#This Row],[Age]]&gt;40,Table2[[#This Row],[Age]]&lt;50,Table2[[#This Row],[Basic Sal]]=50000),AND(Table2[[#This Row],[Age]]&gt;30,Table2[[#This Row],[Age]]&lt;40,Table2[[#This Row],[Basic Sal]]=50000),AND(Table2[[#This Row],[Age]]&gt;25,Table2[[#This Row],[Age]]&lt;30,Table2[[#This Row],[Basic Sal]]=30000)),30%,OR(AND(Table2[[#This Row],[Age]]&gt;50,Table2[[#This Row],[Age]]&lt;58,Table2[[#This Row],[Basic Sal]]=100000),AND(Table2[[#This Row],[Age]]&gt;40,Table2[[#This Row],[Age]]&lt;50,Table2[[#This Row],[Basic Sal]]=100000),AND(Table2[[#This Row],[Age]]&gt;30,Table2[[#This Row],[Age]]&lt;40,Table2[[#This Row],[Basic Sal]]=100000),AND(Table2[[#This Row],[Age]]&gt;25,Table2[[#This Row],[Age]]&lt;30,Table2[[#This Row],[Basic Sal]]=50000)),10%,TRUE,0)</f>
        <v>0</v>
      </c>
    </row>
    <row r="37" spans="1:11" hidden="1">
      <c r="A37" t="s">
        <v>87</v>
      </c>
      <c r="B37" t="s">
        <v>88</v>
      </c>
      <c r="C37" s="4">
        <v>28001</v>
      </c>
      <c r="D37" s="3">
        <f ca="1">(TODAY()-Table2[[#This Row],[DOB]])/365</f>
        <v>45.224657534246575</v>
      </c>
      <c r="E37" t="s">
        <v>16</v>
      </c>
      <c r="F37">
        <v>50000</v>
      </c>
      <c r="G37">
        <v>24000</v>
      </c>
      <c r="H37">
        <f>Table2[[#This Row],[Allowance]]+Table2[[#This Row],[Basic Sal]]</f>
        <v>74000</v>
      </c>
      <c r="I37" cm="1">
        <f t="array" ref="I37">_xlfn.IFS((Table2[[#This Row],[Gross Sal]]*12)&gt;1000000,Table2[[#This Row],[Basic Sal]]*10%,(Table2[[#This Row],[Gross Sal]]*12)&gt;750000,Table2[[#This Row],[Basic Sal]]*20%,(Table2[[#This Row],[Gross Sal]]*12)&gt;500000,Table2[[#This Row],[Basic Sal]]*30%,TRUE,0)</f>
        <v>10000</v>
      </c>
      <c r="J37">
        <f>Table2[[#This Row],[Gross Sal]]-Table2[[#This Row],[Tax]]</f>
        <v>64000</v>
      </c>
      <c r="K37" s="5" cm="1">
        <f t="array" aca="1" ref="K37" ca="1">_xlfn.IFS(OR(AND(Table2[[#This Row],[Age]]&gt;50,Table2[[#This Row],[Age]]&lt;58,Table2[[#This Row],[Basic Sal]]=50000),AND(Table2[[#This Row],[Age]]&gt;40,Table2[[#This Row],[Age]]&lt;50,Table2[[#This Row],[Basic Sal]]=50000),AND(Table2[[#This Row],[Age]]&gt;30,Table2[[#This Row],[Age]]&lt;40,Table2[[#This Row],[Basic Sal]]=50000),AND(Table2[[#This Row],[Age]]&gt;25,Table2[[#This Row],[Age]]&lt;30,Table2[[#This Row],[Basic Sal]]=30000)),30%,OR(AND(Table2[[#This Row],[Age]]&gt;50,Table2[[#This Row],[Age]]&lt;58,Table2[[#This Row],[Basic Sal]]=100000),AND(Table2[[#This Row],[Age]]&gt;40,Table2[[#This Row],[Age]]&lt;50,Table2[[#This Row],[Basic Sal]]=100000),AND(Table2[[#This Row],[Age]]&gt;30,Table2[[#This Row],[Age]]&lt;40,Table2[[#This Row],[Basic Sal]]=100000),AND(Table2[[#This Row],[Age]]&gt;25,Table2[[#This Row],[Age]]&lt;30,Table2[[#This Row],[Basic Sal]]=50000)),10%,TRUE,0)</f>
        <v>0.3</v>
      </c>
    </row>
    <row r="38" spans="1:11" hidden="1">
      <c r="A38" t="s">
        <v>89</v>
      </c>
      <c r="B38" t="s">
        <v>90</v>
      </c>
      <c r="C38" s="4">
        <v>30516</v>
      </c>
      <c r="D38" s="3">
        <f ca="1">(TODAY()-Table2[[#This Row],[DOB]])/365</f>
        <v>38.334246575342469</v>
      </c>
      <c r="E38" t="s">
        <v>16</v>
      </c>
      <c r="F38">
        <v>70000</v>
      </c>
      <c r="G38">
        <v>23000</v>
      </c>
      <c r="H38">
        <f>Table2[[#This Row],[Allowance]]+Table2[[#This Row],[Basic Sal]]</f>
        <v>93000</v>
      </c>
      <c r="I38" cm="1">
        <f t="array" ref="I38">_xlfn.IFS((Table2[[#This Row],[Gross Sal]]*12)&gt;1000000,Table2[[#This Row],[Basic Sal]]*10%,(Table2[[#This Row],[Gross Sal]]*12)&gt;750000,Table2[[#This Row],[Basic Sal]]*20%,(Table2[[#This Row],[Gross Sal]]*12)&gt;500000,Table2[[#This Row],[Basic Sal]]*30%,TRUE,0)</f>
        <v>7000</v>
      </c>
      <c r="J38">
        <f>Table2[[#This Row],[Gross Sal]]-Table2[[#This Row],[Tax]]</f>
        <v>86000</v>
      </c>
      <c r="K38" s="5" cm="1">
        <f t="array" aca="1" ref="K38" ca="1">_xlfn.IFS(OR(AND(Table2[[#This Row],[Age]]&gt;50,Table2[[#This Row],[Age]]&lt;58,Table2[[#This Row],[Basic Sal]]=50000),AND(Table2[[#This Row],[Age]]&gt;40,Table2[[#This Row],[Age]]&lt;50,Table2[[#This Row],[Basic Sal]]=50000),AND(Table2[[#This Row],[Age]]&gt;30,Table2[[#This Row],[Age]]&lt;40,Table2[[#This Row],[Basic Sal]]=50000),AND(Table2[[#This Row],[Age]]&gt;25,Table2[[#This Row],[Age]]&lt;30,Table2[[#This Row],[Basic Sal]]=30000)),30%,OR(AND(Table2[[#This Row],[Age]]&gt;50,Table2[[#This Row],[Age]]&lt;58,Table2[[#This Row],[Basic Sal]]=100000),AND(Table2[[#This Row],[Age]]&gt;40,Table2[[#This Row],[Age]]&lt;50,Table2[[#This Row],[Basic Sal]]=100000),AND(Table2[[#This Row],[Age]]&gt;30,Table2[[#This Row],[Age]]&lt;40,Table2[[#This Row],[Basic Sal]]=100000),AND(Table2[[#This Row],[Age]]&gt;25,Table2[[#This Row],[Age]]&lt;30,Table2[[#This Row],[Basic Sal]]=50000)),10%,TRUE,0)</f>
        <v>0</v>
      </c>
    </row>
    <row r="39" spans="1:11" hidden="1">
      <c r="A39" t="s">
        <v>91</v>
      </c>
      <c r="B39" t="s">
        <v>92</v>
      </c>
      <c r="C39" s="4">
        <v>27336</v>
      </c>
      <c r="D39" s="3">
        <f ca="1">(TODAY()-Table2[[#This Row],[DOB]])/365</f>
        <v>47.046575342465751</v>
      </c>
      <c r="E39" t="s">
        <v>13</v>
      </c>
      <c r="F39">
        <v>50000</v>
      </c>
      <c r="G39">
        <v>27000</v>
      </c>
      <c r="H39">
        <f>Table2[[#This Row],[Allowance]]+Table2[[#This Row],[Basic Sal]]</f>
        <v>77000</v>
      </c>
      <c r="I39" cm="1">
        <f t="array" ref="I39">_xlfn.IFS((Table2[[#This Row],[Gross Sal]]*12)&gt;1000000,Table2[[#This Row],[Basic Sal]]*10%,(Table2[[#This Row],[Gross Sal]]*12)&gt;750000,Table2[[#This Row],[Basic Sal]]*20%,(Table2[[#This Row],[Gross Sal]]*12)&gt;500000,Table2[[#This Row],[Basic Sal]]*30%,TRUE,0)</f>
        <v>10000</v>
      </c>
      <c r="J39">
        <f>Table2[[#This Row],[Gross Sal]]-Table2[[#This Row],[Tax]]</f>
        <v>67000</v>
      </c>
      <c r="K39" s="5" cm="1">
        <f t="array" aca="1" ref="K39" ca="1">_xlfn.IFS(OR(AND(Table2[[#This Row],[Age]]&gt;50,Table2[[#This Row],[Age]]&lt;58,Table2[[#This Row],[Basic Sal]]=50000),AND(Table2[[#This Row],[Age]]&gt;40,Table2[[#This Row],[Age]]&lt;50,Table2[[#This Row],[Basic Sal]]=50000),AND(Table2[[#This Row],[Age]]&gt;30,Table2[[#This Row],[Age]]&lt;40,Table2[[#This Row],[Basic Sal]]=50000),AND(Table2[[#This Row],[Age]]&gt;25,Table2[[#This Row],[Age]]&lt;30,Table2[[#This Row],[Basic Sal]]=30000)),30%,OR(AND(Table2[[#This Row],[Age]]&gt;50,Table2[[#This Row],[Age]]&lt;58,Table2[[#This Row],[Basic Sal]]=100000),AND(Table2[[#This Row],[Age]]&gt;40,Table2[[#This Row],[Age]]&lt;50,Table2[[#This Row],[Basic Sal]]=100000),AND(Table2[[#This Row],[Age]]&gt;30,Table2[[#This Row],[Age]]&lt;40,Table2[[#This Row],[Basic Sal]]=100000),AND(Table2[[#This Row],[Age]]&gt;25,Table2[[#This Row],[Age]]&lt;30,Table2[[#This Row],[Basic Sal]]=50000)),10%,TRUE,0)</f>
        <v>0.3</v>
      </c>
    </row>
    <row r="40" spans="1:11" hidden="1">
      <c r="A40" t="s">
        <v>93</v>
      </c>
      <c r="B40" t="s">
        <v>94</v>
      </c>
      <c r="C40" s="4">
        <v>27625</v>
      </c>
      <c r="D40" s="3">
        <f ca="1">(TODAY()-Table2[[#This Row],[DOB]])/365</f>
        <v>46.254794520547946</v>
      </c>
      <c r="E40" t="s">
        <v>29</v>
      </c>
      <c r="F40">
        <v>30000</v>
      </c>
      <c r="G40">
        <v>25000</v>
      </c>
      <c r="H40">
        <f>Table2[[#This Row],[Allowance]]+Table2[[#This Row],[Basic Sal]]</f>
        <v>55000</v>
      </c>
      <c r="I40" cm="1">
        <f t="array" ref="I40">_xlfn.IFS((Table2[[#This Row],[Gross Sal]]*12)&gt;1000000,Table2[[#This Row],[Basic Sal]]*10%,(Table2[[#This Row],[Gross Sal]]*12)&gt;750000,Table2[[#This Row],[Basic Sal]]*20%,(Table2[[#This Row],[Gross Sal]]*12)&gt;500000,Table2[[#This Row],[Basic Sal]]*30%,TRUE,0)</f>
        <v>9000</v>
      </c>
      <c r="J40">
        <f>Table2[[#This Row],[Gross Sal]]-Table2[[#This Row],[Tax]]</f>
        <v>46000</v>
      </c>
      <c r="K40" s="5" cm="1">
        <f t="array" aca="1" ref="K40" ca="1">_xlfn.IFS(OR(AND(Table2[[#This Row],[Age]]&gt;50,Table2[[#This Row],[Age]]&lt;58,Table2[[#This Row],[Basic Sal]]=50000),AND(Table2[[#This Row],[Age]]&gt;40,Table2[[#This Row],[Age]]&lt;50,Table2[[#This Row],[Basic Sal]]=50000),AND(Table2[[#This Row],[Age]]&gt;30,Table2[[#This Row],[Age]]&lt;40,Table2[[#This Row],[Basic Sal]]=50000),AND(Table2[[#This Row],[Age]]&gt;25,Table2[[#This Row],[Age]]&lt;30,Table2[[#This Row],[Basic Sal]]=30000)),30%,OR(AND(Table2[[#This Row],[Age]]&gt;50,Table2[[#This Row],[Age]]&lt;58,Table2[[#This Row],[Basic Sal]]=100000),AND(Table2[[#This Row],[Age]]&gt;40,Table2[[#This Row],[Age]]&lt;50,Table2[[#This Row],[Basic Sal]]=100000),AND(Table2[[#This Row],[Age]]&gt;30,Table2[[#This Row],[Age]]&lt;40,Table2[[#This Row],[Basic Sal]]=100000),AND(Table2[[#This Row],[Age]]&gt;25,Table2[[#This Row],[Age]]&lt;30,Table2[[#This Row],[Basic Sal]]=50000)),10%,TRUE,0)</f>
        <v>0</v>
      </c>
    </row>
    <row r="41" spans="1:11" hidden="1">
      <c r="A41" t="s">
        <v>95</v>
      </c>
      <c r="B41" t="s">
        <v>96</v>
      </c>
      <c r="C41" s="4">
        <v>24581</v>
      </c>
      <c r="D41" s="3">
        <f ca="1">(TODAY()-Table2[[#This Row],[DOB]])/365</f>
        <v>54.594520547945208</v>
      </c>
      <c r="E41" t="s">
        <v>32</v>
      </c>
      <c r="F41">
        <v>100000</v>
      </c>
      <c r="G41">
        <v>24000</v>
      </c>
      <c r="H41">
        <f>Table2[[#This Row],[Allowance]]+Table2[[#This Row],[Basic Sal]]</f>
        <v>124000</v>
      </c>
      <c r="I41" cm="1">
        <f t="array" ref="I41">_xlfn.IFS((Table2[[#This Row],[Gross Sal]]*12)&gt;1000000,Table2[[#This Row],[Basic Sal]]*10%,(Table2[[#This Row],[Gross Sal]]*12)&gt;750000,Table2[[#This Row],[Basic Sal]]*20%,(Table2[[#This Row],[Gross Sal]]*12)&gt;500000,Table2[[#This Row],[Basic Sal]]*30%,TRUE,0)</f>
        <v>10000</v>
      </c>
      <c r="J41">
        <f>Table2[[#This Row],[Gross Sal]]-Table2[[#This Row],[Tax]]</f>
        <v>114000</v>
      </c>
      <c r="K41" s="5" cm="1">
        <f t="array" aca="1" ref="K41" ca="1">_xlfn.IFS(OR(AND(Table2[[#This Row],[Age]]&gt;50,Table2[[#This Row],[Age]]&lt;58,Table2[[#This Row],[Basic Sal]]=50000),AND(Table2[[#This Row],[Age]]&gt;40,Table2[[#This Row],[Age]]&lt;50,Table2[[#This Row],[Basic Sal]]=50000),AND(Table2[[#This Row],[Age]]&gt;30,Table2[[#This Row],[Age]]&lt;40,Table2[[#This Row],[Basic Sal]]=50000),AND(Table2[[#This Row],[Age]]&gt;25,Table2[[#This Row],[Age]]&lt;30,Table2[[#This Row],[Basic Sal]]=30000)),30%,OR(AND(Table2[[#This Row],[Age]]&gt;50,Table2[[#This Row],[Age]]&lt;58,Table2[[#This Row],[Basic Sal]]=100000),AND(Table2[[#This Row],[Age]]&gt;40,Table2[[#This Row],[Age]]&lt;50,Table2[[#This Row],[Basic Sal]]=100000),AND(Table2[[#This Row],[Age]]&gt;30,Table2[[#This Row],[Age]]&lt;40,Table2[[#This Row],[Basic Sal]]=100000),AND(Table2[[#This Row],[Age]]&gt;25,Table2[[#This Row],[Age]]&lt;30,Table2[[#This Row],[Basic Sal]]=50000)),10%,TRUE,0)</f>
        <v>0.1</v>
      </c>
    </row>
    <row r="42" spans="1:11" hidden="1">
      <c r="A42" t="s">
        <v>97</v>
      </c>
      <c r="B42" t="s">
        <v>98</v>
      </c>
      <c r="C42" s="4">
        <v>23600</v>
      </c>
      <c r="D42" s="3">
        <f ca="1">(TODAY()-Table2[[#This Row],[DOB]])/365</f>
        <v>57.282191780821918</v>
      </c>
      <c r="E42" t="s">
        <v>13</v>
      </c>
      <c r="F42">
        <v>50000</v>
      </c>
      <c r="G42">
        <v>22000</v>
      </c>
      <c r="H42">
        <f>Table2[[#This Row],[Allowance]]+Table2[[#This Row],[Basic Sal]]</f>
        <v>72000</v>
      </c>
      <c r="I42" cm="1">
        <f t="array" ref="I42">_xlfn.IFS((Table2[[#This Row],[Gross Sal]]*12)&gt;1000000,Table2[[#This Row],[Basic Sal]]*10%,(Table2[[#This Row],[Gross Sal]]*12)&gt;750000,Table2[[#This Row],[Basic Sal]]*20%,(Table2[[#This Row],[Gross Sal]]*12)&gt;500000,Table2[[#This Row],[Basic Sal]]*30%,TRUE,0)</f>
        <v>10000</v>
      </c>
      <c r="J42">
        <f>Table2[[#This Row],[Gross Sal]]-Table2[[#This Row],[Tax]]</f>
        <v>62000</v>
      </c>
      <c r="K42" s="5" cm="1">
        <f t="array" aca="1" ref="K42" ca="1">_xlfn.IFS(OR(AND(Table2[[#This Row],[Age]]&gt;50,Table2[[#This Row],[Age]]&lt;58,Table2[[#This Row],[Basic Sal]]=50000),AND(Table2[[#This Row],[Age]]&gt;40,Table2[[#This Row],[Age]]&lt;50,Table2[[#This Row],[Basic Sal]]=50000),AND(Table2[[#This Row],[Age]]&gt;30,Table2[[#This Row],[Age]]&lt;40,Table2[[#This Row],[Basic Sal]]=50000),AND(Table2[[#This Row],[Age]]&gt;25,Table2[[#This Row],[Age]]&lt;30,Table2[[#This Row],[Basic Sal]]=30000)),30%,OR(AND(Table2[[#This Row],[Age]]&gt;50,Table2[[#This Row],[Age]]&lt;58,Table2[[#This Row],[Basic Sal]]=100000),AND(Table2[[#This Row],[Age]]&gt;40,Table2[[#This Row],[Age]]&lt;50,Table2[[#This Row],[Basic Sal]]=100000),AND(Table2[[#This Row],[Age]]&gt;30,Table2[[#This Row],[Age]]&lt;40,Table2[[#This Row],[Basic Sal]]=100000),AND(Table2[[#This Row],[Age]]&gt;25,Table2[[#This Row],[Age]]&lt;30,Table2[[#This Row],[Basic Sal]]=50000)),10%,TRUE,0)</f>
        <v>0.3</v>
      </c>
    </row>
    <row r="43" spans="1:11" hidden="1">
      <c r="A43" t="s">
        <v>99</v>
      </c>
      <c r="B43" t="s">
        <v>100</v>
      </c>
      <c r="C43" s="4">
        <v>25471</v>
      </c>
      <c r="D43" s="3">
        <f ca="1">(TODAY()-Table2[[#This Row],[DOB]])/365</f>
        <v>52.156164383561645</v>
      </c>
      <c r="E43" t="s">
        <v>16</v>
      </c>
      <c r="F43">
        <v>50000</v>
      </c>
      <c r="G43">
        <v>24000</v>
      </c>
      <c r="H43">
        <f>Table2[[#This Row],[Allowance]]+Table2[[#This Row],[Basic Sal]]</f>
        <v>74000</v>
      </c>
      <c r="I43" cm="1">
        <f t="array" ref="I43">_xlfn.IFS((Table2[[#This Row],[Gross Sal]]*12)&gt;1000000,Table2[[#This Row],[Basic Sal]]*10%,(Table2[[#This Row],[Gross Sal]]*12)&gt;750000,Table2[[#This Row],[Basic Sal]]*20%,(Table2[[#This Row],[Gross Sal]]*12)&gt;500000,Table2[[#This Row],[Basic Sal]]*30%,TRUE,0)</f>
        <v>10000</v>
      </c>
      <c r="J43">
        <f>Table2[[#This Row],[Gross Sal]]-Table2[[#This Row],[Tax]]</f>
        <v>64000</v>
      </c>
      <c r="K43" s="5" cm="1">
        <f t="array" aca="1" ref="K43" ca="1">_xlfn.IFS(OR(AND(Table2[[#This Row],[Age]]&gt;50,Table2[[#This Row],[Age]]&lt;58,Table2[[#This Row],[Basic Sal]]=50000),AND(Table2[[#This Row],[Age]]&gt;40,Table2[[#This Row],[Age]]&lt;50,Table2[[#This Row],[Basic Sal]]=50000),AND(Table2[[#This Row],[Age]]&gt;30,Table2[[#This Row],[Age]]&lt;40,Table2[[#This Row],[Basic Sal]]=50000),AND(Table2[[#This Row],[Age]]&gt;25,Table2[[#This Row],[Age]]&lt;30,Table2[[#This Row],[Basic Sal]]=30000)),30%,OR(AND(Table2[[#This Row],[Age]]&gt;50,Table2[[#This Row],[Age]]&lt;58,Table2[[#This Row],[Basic Sal]]=100000),AND(Table2[[#This Row],[Age]]&gt;40,Table2[[#This Row],[Age]]&lt;50,Table2[[#This Row],[Basic Sal]]=100000),AND(Table2[[#This Row],[Age]]&gt;30,Table2[[#This Row],[Age]]&lt;40,Table2[[#This Row],[Basic Sal]]=100000),AND(Table2[[#This Row],[Age]]&gt;25,Table2[[#This Row],[Age]]&lt;30,Table2[[#This Row],[Basic Sal]]=50000)),10%,TRUE,0)</f>
        <v>0.3</v>
      </c>
    </row>
    <row r="44" spans="1:11" hidden="1">
      <c r="A44" t="s">
        <v>101</v>
      </c>
      <c r="B44" t="s">
        <v>102</v>
      </c>
      <c r="C44" s="4">
        <v>29283</v>
      </c>
      <c r="D44" s="3">
        <f ca="1">(TODAY()-Table2[[#This Row],[DOB]])/365</f>
        <v>41.712328767123289</v>
      </c>
      <c r="E44" t="s">
        <v>16</v>
      </c>
      <c r="F44">
        <v>80000</v>
      </c>
      <c r="G44">
        <v>17000</v>
      </c>
      <c r="H44">
        <f>Table2[[#This Row],[Allowance]]+Table2[[#This Row],[Basic Sal]]</f>
        <v>97000</v>
      </c>
      <c r="I44" cm="1">
        <f t="array" ref="I44">_xlfn.IFS((Table2[[#This Row],[Gross Sal]]*12)&gt;1000000,Table2[[#This Row],[Basic Sal]]*10%,(Table2[[#This Row],[Gross Sal]]*12)&gt;750000,Table2[[#This Row],[Basic Sal]]*20%,(Table2[[#This Row],[Gross Sal]]*12)&gt;500000,Table2[[#This Row],[Basic Sal]]*30%,TRUE,0)</f>
        <v>8000</v>
      </c>
      <c r="J44">
        <f>Table2[[#This Row],[Gross Sal]]-Table2[[#This Row],[Tax]]</f>
        <v>89000</v>
      </c>
      <c r="K44" s="5" cm="1">
        <f t="array" aca="1" ref="K44" ca="1">_xlfn.IFS(OR(AND(Table2[[#This Row],[Age]]&gt;50,Table2[[#This Row],[Age]]&lt;58,Table2[[#This Row],[Basic Sal]]=50000),AND(Table2[[#This Row],[Age]]&gt;40,Table2[[#This Row],[Age]]&lt;50,Table2[[#This Row],[Basic Sal]]=50000),AND(Table2[[#This Row],[Age]]&gt;30,Table2[[#This Row],[Age]]&lt;40,Table2[[#This Row],[Basic Sal]]=50000),AND(Table2[[#This Row],[Age]]&gt;25,Table2[[#This Row],[Age]]&lt;30,Table2[[#This Row],[Basic Sal]]=30000)),30%,OR(AND(Table2[[#This Row],[Age]]&gt;50,Table2[[#This Row],[Age]]&lt;58,Table2[[#This Row],[Basic Sal]]=100000),AND(Table2[[#This Row],[Age]]&gt;40,Table2[[#This Row],[Age]]&lt;50,Table2[[#This Row],[Basic Sal]]=100000),AND(Table2[[#This Row],[Age]]&gt;30,Table2[[#This Row],[Age]]&lt;40,Table2[[#This Row],[Basic Sal]]=100000),AND(Table2[[#This Row],[Age]]&gt;25,Table2[[#This Row],[Age]]&lt;30,Table2[[#This Row],[Basic Sal]]=50000)),10%,TRUE,0)</f>
        <v>0</v>
      </c>
    </row>
    <row r="45" spans="1:11" hidden="1">
      <c r="A45" t="s">
        <v>103</v>
      </c>
      <c r="B45" t="s">
        <v>104</v>
      </c>
      <c r="C45" s="4">
        <v>22791</v>
      </c>
      <c r="D45" s="3">
        <f ca="1">(TODAY()-Table2[[#This Row],[DOB]])/365</f>
        <v>59.4986301369863</v>
      </c>
      <c r="E45" t="s">
        <v>13</v>
      </c>
      <c r="F45">
        <v>60000</v>
      </c>
      <c r="G45">
        <v>11000</v>
      </c>
      <c r="H45">
        <f>Table2[[#This Row],[Allowance]]+Table2[[#This Row],[Basic Sal]]</f>
        <v>71000</v>
      </c>
      <c r="I45" cm="1">
        <f t="array" ref="I45">_xlfn.IFS((Table2[[#This Row],[Gross Sal]]*12)&gt;1000000,Table2[[#This Row],[Basic Sal]]*10%,(Table2[[#This Row],[Gross Sal]]*12)&gt;750000,Table2[[#This Row],[Basic Sal]]*20%,(Table2[[#This Row],[Gross Sal]]*12)&gt;500000,Table2[[#This Row],[Basic Sal]]*30%,TRUE,0)</f>
        <v>12000</v>
      </c>
      <c r="J45">
        <f>Table2[[#This Row],[Gross Sal]]-Table2[[#This Row],[Tax]]</f>
        <v>59000</v>
      </c>
      <c r="K45" s="5" cm="1">
        <f t="array" aca="1" ref="K45" ca="1">_xlfn.IFS(OR(AND(Table2[[#This Row],[Age]]&gt;50,Table2[[#This Row],[Age]]&lt;58,Table2[[#This Row],[Basic Sal]]=50000),AND(Table2[[#This Row],[Age]]&gt;40,Table2[[#This Row],[Age]]&lt;50,Table2[[#This Row],[Basic Sal]]=50000),AND(Table2[[#This Row],[Age]]&gt;30,Table2[[#This Row],[Age]]&lt;40,Table2[[#This Row],[Basic Sal]]=50000),AND(Table2[[#This Row],[Age]]&gt;25,Table2[[#This Row],[Age]]&lt;30,Table2[[#This Row],[Basic Sal]]=30000)),30%,OR(AND(Table2[[#This Row],[Age]]&gt;50,Table2[[#This Row],[Age]]&lt;58,Table2[[#This Row],[Basic Sal]]=100000),AND(Table2[[#This Row],[Age]]&gt;40,Table2[[#This Row],[Age]]&lt;50,Table2[[#This Row],[Basic Sal]]=100000),AND(Table2[[#This Row],[Age]]&gt;30,Table2[[#This Row],[Age]]&lt;40,Table2[[#This Row],[Basic Sal]]=100000),AND(Table2[[#This Row],[Age]]&gt;25,Table2[[#This Row],[Age]]&lt;30,Table2[[#This Row],[Basic Sal]]=50000)),10%,TRUE,0)</f>
        <v>0</v>
      </c>
    </row>
    <row r="46" spans="1:11" hidden="1">
      <c r="A46" t="s">
        <v>105</v>
      </c>
      <c r="B46" t="s">
        <v>106</v>
      </c>
      <c r="C46" s="4">
        <v>26778</v>
      </c>
      <c r="D46" s="3">
        <f ca="1">(TODAY()-Table2[[#This Row],[DOB]])/365</f>
        <v>48.575342465753423</v>
      </c>
      <c r="E46" t="s">
        <v>29</v>
      </c>
      <c r="F46">
        <v>90000</v>
      </c>
      <c r="G46">
        <v>27000</v>
      </c>
      <c r="H46">
        <f>Table2[[#This Row],[Allowance]]+Table2[[#This Row],[Basic Sal]]</f>
        <v>117000</v>
      </c>
      <c r="I46" cm="1">
        <f t="array" ref="I46">_xlfn.IFS((Table2[[#This Row],[Gross Sal]]*12)&gt;1000000,Table2[[#This Row],[Basic Sal]]*10%,(Table2[[#This Row],[Gross Sal]]*12)&gt;750000,Table2[[#This Row],[Basic Sal]]*20%,(Table2[[#This Row],[Gross Sal]]*12)&gt;500000,Table2[[#This Row],[Basic Sal]]*30%,TRUE,0)</f>
        <v>9000</v>
      </c>
      <c r="J46">
        <f>Table2[[#This Row],[Gross Sal]]-Table2[[#This Row],[Tax]]</f>
        <v>108000</v>
      </c>
      <c r="K46" s="5" cm="1">
        <f t="array" aca="1" ref="K46" ca="1">_xlfn.IFS(OR(AND(Table2[[#This Row],[Age]]&gt;50,Table2[[#This Row],[Age]]&lt;58,Table2[[#This Row],[Basic Sal]]=50000),AND(Table2[[#This Row],[Age]]&gt;40,Table2[[#This Row],[Age]]&lt;50,Table2[[#This Row],[Basic Sal]]=50000),AND(Table2[[#This Row],[Age]]&gt;30,Table2[[#This Row],[Age]]&lt;40,Table2[[#This Row],[Basic Sal]]=50000),AND(Table2[[#This Row],[Age]]&gt;25,Table2[[#This Row],[Age]]&lt;30,Table2[[#This Row],[Basic Sal]]=30000)),30%,OR(AND(Table2[[#This Row],[Age]]&gt;50,Table2[[#This Row],[Age]]&lt;58,Table2[[#This Row],[Basic Sal]]=100000),AND(Table2[[#This Row],[Age]]&gt;40,Table2[[#This Row],[Age]]&lt;50,Table2[[#This Row],[Basic Sal]]=100000),AND(Table2[[#This Row],[Age]]&gt;30,Table2[[#This Row],[Age]]&lt;40,Table2[[#This Row],[Basic Sal]]=100000),AND(Table2[[#This Row],[Age]]&gt;25,Table2[[#This Row],[Age]]&lt;30,Table2[[#This Row],[Basic Sal]]=50000)),10%,TRUE,0)</f>
        <v>0</v>
      </c>
    </row>
    <row r="47" spans="1:11" hidden="1">
      <c r="A47" t="s">
        <v>107</v>
      </c>
      <c r="B47" t="s">
        <v>108</v>
      </c>
      <c r="C47" s="4">
        <v>32550</v>
      </c>
      <c r="D47" s="3">
        <f ca="1">(TODAY()-Table2[[#This Row],[DOB]])/365</f>
        <v>32.761643835616439</v>
      </c>
      <c r="E47" t="s">
        <v>32</v>
      </c>
      <c r="F47">
        <v>60000</v>
      </c>
      <c r="G47">
        <v>23000</v>
      </c>
      <c r="H47">
        <f>Table2[[#This Row],[Allowance]]+Table2[[#This Row],[Basic Sal]]</f>
        <v>83000</v>
      </c>
      <c r="I47" cm="1">
        <f t="array" ref="I47">_xlfn.IFS((Table2[[#This Row],[Gross Sal]]*12)&gt;1000000,Table2[[#This Row],[Basic Sal]]*10%,(Table2[[#This Row],[Gross Sal]]*12)&gt;750000,Table2[[#This Row],[Basic Sal]]*20%,(Table2[[#This Row],[Gross Sal]]*12)&gt;500000,Table2[[#This Row],[Basic Sal]]*30%,TRUE,0)</f>
        <v>12000</v>
      </c>
      <c r="J47">
        <f>Table2[[#This Row],[Gross Sal]]-Table2[[#This Row],[Tax]]</f>
        <v>71000</v>
      </c>
      <c r="K47" s="5" cm="1">
        <f t="array" aca="1" ref="K47" ca="1">_xlfn.IFS(OR(AND(Table2[[#This Row],[Age]]&gt;50,Table2[[#This Row],[Age]]&lt;58,Table2[[#This Row],[Basic Sal]]=50000),AND(Table2[[#This Row],[Age]]&gt;40,Table2[[#This Row],[Age]]&lt;50,Table2[[#This Row],[Basic Sal]]=50000),AND(Table2[[#This Row],[Age]]&gt;30,Table2[[#This Row],[Age]]&lt;40,Table2[[#This Row],[Basic Sal]]=50000),AND(Table2[[#This Row],[Age]]&gt;25,Table2[[#This Row],[Age]]&lt;30,Table2[[#This Row],[Basic Sal]]=30000)),30%,OR(AND(Table2[[#This Row],[Age]]&gt;50,Table2[[#This Row],[Age]]&lt;58,Table2[[#This Row],[Basic Sal]]=100000),AND(Table2[[#This Row],[Age]]&gt;40,Table2[[#This Row],[Age]]&lt;50,Table2[[#This Row],[Basic Sal]]=100000),AND(Table2[[#This Row],[Age]]&gt;30,Table2[[#This Row],[Age]]&lt;40,Table2[[#This Row],[Basic Sal]]=100000),AND(Table2[[#This Row],[Age]]&gt;25,Table2[[#This Row],[Age]]&lt;30,Table2[[#This Row],[Basic Sal]]=50000)),10%,TRUE,0)</f>
        <v>0</v>
      </c>
    </row>
    <row r="48" spans="1:11" hidden="1">
      <c r="A48" t="s">
        <v>109</v>
      </c>
      <c r="B48" t="s">
        <v>110</v>
      </c>
      <c r="C48" s="4">
        <v>33734</v>
      </c>
      <c r="D48" s="3">
        <f ca="1">(TODAY()-Table2[[#This Row],[DOB]])/365</f>
        <v>29.517808219178082</v>
      </c>
      <c r="E48" t="s">
        <v>13</v>
      </c>
      <c r="F48">
        <v>50000</v>
      </c>
      <c r="G48">
        <v>14000</v>
      </c>
      <c r="H48">
        <f>Table2[[#This Row],[Allowance]]+Table2[[#This Row],[Basic Sal]]</f>
        <v>64000</v>
      </c>
      <c r="I48" cm="1">
        <f t="array" ref="I48">_xlfn.IFS((Table2[[#This Row],[Gross Sal]]*12)&gt;1000000,Table2[[#This Row],[Basic Sal]]*10%,(Table2[[#This Row],[Gross Sal]]*12)&gt;750000,Table2[[#This Row],[Basic Sal]]*20%,(Table2[[#This Row],[Gross Sal]]*12)&gt;500000,Table2[[#This Row],[Basic Sal]]*30%,TRUE,0)</f>
        <v>10000</v>
      </c>
      <c r="J48">
        <f>Table2[[#This Row],[Gross Sal]]-Table2[[#This Row],[Tax]]</f>
        <v>54000</v>
      </c>
      <c r="K48" s="5" cm="1">
        <f t="array" aca="1" ref="K48" ca="1">_xlfn.IFS(OR(AND(Table2[[#This Row],[Age]]&gt;50,Table2[[#This Row],[Age]]&lt;58,Table2[[#This Row],[Basic Sal]]=50000),AND(Table2[[#This Row],[Age]]&gt;40,Table2[[#This Row],[Age]]&lt;50,Table2[[#This Row],[Basic Sal]]=50000),AND(Table2[[#This Row],[Age]]&gt;30,Table2[[#This Row],[Age]]&lt;40,Table2[[#This Row],[Basic Sal]]=50000),AND(Table2[[#This Row],[Age]]&gt;25,Table2[[#This Row],[Age]]&lt;30,Table2[[#This Row],[Basic Sal]]=30000)),30%,OR(AND(Table2[[#This Row],[Age]]&gt;50,Table2[[#This Row],[Age]]&lt;58,Table2[[#This Row],[Basic Sal]]=100000),AND(Table2[[#This Row],[Age]]&gt;40,Table2[[#This Row],[Age]]&lt;50,Table2[[#This Row],[Basic Sal]]=100000),AND(Table2[[#This Row],[Age]]&gt;30,Table2[[#This Row],[Age]]&lt;40,Table2[[#This Row],[Basic Sal]]=100000),AND(Table2[[#This Row],[Age]]&gt;25,Table2[[#This Row],[Age]]&lt;30,Table2[[#This Row],[Basic Sal]]=50000)),10%,TRUE,0)</f>
        <v>0.1</v>
      </c>
    </row>
    <row r="49" spans="1:11" hidden="1">
      <c r="A49" t="s">
        <v>111</v>
      </c>
      <c r="B49" t="s">
        <v>112</v>
      </c>
      <c r="C49" s="4">
        <v>24747</v>
      </c>
      <c r="D49" s="3">
        <f ca="1">(TODAY()-Table2[[#This Row],[DOB]])/365</f>
        <v>54.139726027397259</v>
      </c>
      <c r="E49" t="s">
        <v>16</v>
      </c>
      <c r="F49">
        <v>30000</v>
      </c>
      <c r="G49">
        <v>17000</v>
      </c>
      <c r="H49">
        <f>Table2[[#This Row],[Allowance]]+Table2[[#This Row],[Basic Sal]]</f>
        <v>47000</v>
      </c>
      <c r="I49" cm="1">
        <f t="array" ref="I49">_xlfn.IFS((Table2[[#This Row],[Gross Sal]]*12)&gt;1000000,Table2[[#This Row],[Basic Sal]]*10%,(Table2[[#This Row],[Gross Sal]]*12)&gt;750000,Table2[[#This Row],[Basic Sal]]*20%,(Table2[[#This Row],[Gross Sal]]*12)&gt;500000,Table2[[#This Row],[Basic Sal]]*30%,TRUE,0)</f>
        <v>9000</v>
      </c>
      <c r="J49">
        <f>Table2[[#This Row],[Gross Sal]]-Table2[[#This Row],[Tax]]</f>
        <v>38000</v>
      </c>
      <c r="K49" s="5" cm="1">
        <f t="array" aca="1" ref="K49" ca="1">_xlfn.IFS(OR(AND(Table2[[#This Row],[Age]]&gt;50,Table2[[#This Row],[Age]]&lt;58,Table2[[#This Row],[Basic Sal]]=50000),AND(Table2[[#This Row],[Age]]&gt;40,Table2[[#This Row],[Age]]&lt;50,Table2[[#This Row],[Basic Sal]]=50000),AND(Table2[[#This Row],[Age]]&gt;30,Table2[[#This Row],[Age]]&lt;40,Table2[[#This Row],[Basic Sal]]=50000),AND(Table2[[#This Row],[Age]]&gt;25,Table2[[#This Row],[Age]]&lt;30,Table2[[#This Row],[Basic Sal]]=30000)),30%,OR(AND(Table2[[#This Row],[Age]]&gt;50,Table2[[#This Row],[Age]]&lt;58,Table2[[#This Row],[Basic Sal]]=100000),AND(Table2[[#This Row],[Age]]&gt;40,Table2[[#This Row],[Age]]&lt;50,Table2[[#This Row],[Basic Sal]]=100000),AND(Table2[[#This Row],[Age]]&gt;30,Table2[[#This Row],[Age]]&lt;40,Table2[[#This Row],[Basic Sal]]=100000),AND(Table2[[#This Row],[Age]]&gt;25,Table2[[#This Row],[Age]]&lt;30,Table2[[#This Row],[Basic Sal]]=50000)),10%,TRUE,0)</f>
        <v>0</v>
      </c>
    </row>
    <row r="50" spans="1:11" hidden="1">
      <c r="A50" t="s">
        <v>113</v>
      </c>
      <c r="B50" t="s">
        <v>114</v>
      </c>
      <c r="C50" s="4">
        <v>30608</v>
      </c>
      <c r="D50" s="3">
        <f ca="1">(TODAY()-Table2[[#This Row],[DOB]])/365</f>
        <v>38.082191780821915</v>
      </c>
      <c r="E50" t="s">
        <v>13</v>
      </c>
      <c r="F50">
        <v>40000</v>
      </c>
      <c r="G50">
        <v>30000</v>
      </c>
      <c r="H50">
        <f>Table2[[#This Row],[Allowance]]+Table2[[#This Row],[Basic Sal]]</f>
        <v>70000</v>
      </c>
      <c r="I50" cm="1">
        <f t="array" ref="I50">_xlfn.IFS((Table2[[#This Row],[Gross Sal]]*12)&gt;1000000,Table2[[#This Row],[Basic Sal]]*10%,(Table2[[#This Row],[Gross Sal]]*12)&gt;750000,Table2[[#This Row],[Basic Sal]]*20%,(Table2[[#This Row],[Gross Sal]]*12)&gt;500000,Table2[[#This Row],[Basic Sal]]*30%,TRUE,0)</f>
        <v>8000</v>
      </c>
      <c r="J50">
        <f>Table2[[#This Row],[Gross Sal]]-Table2[[#This Row],[Tax]]</f>
        <v>62000</v>
      </c>
      <c r="K50" s="5" cm="1">
        <f t="array" aca="1" ref="K50" ca="1">_xlfn.IFS(OR(AND(Table2[[#This Row],[Age]]&gt;50,Table2[[#This Row],[Age]]&lt;58,Table2[[#This Row],[Basic Sal]]=50000),AND(Table2[[#This Row],[Age]]&gt;40,Table2[[#This Row],[Age]]&lt;50,Table2[[#This Row],[Basic Sal]]=50000),AND(Table2[[#This Row],[Age]]&gt;30,Table2[[#This Row],[Age]]&lt;40,Table2[[#This Row],[Basic Sal]]=50000),AND(Table2[[#This Row],[Age]]&gt;25,Table2[[#This Row],[Age]]&lt;30,Table2[[#This Row],[Basic Sal]]=30000)),30%,OR(AND(Table2[[#This Row],[Age]]&gt;50,Table2[[#This Row],[Age]]&lt;58,Table2[[#This Row],[Basic Sal]]=100000),AND(Table2[[#This Row],[Age]]&gt;40,Table2[[#This Row],[Age]]&lt;50,Table2[[#This Row],[Basic Sal]]=100000),AND(Table2[[#This Row],[Age]]&gt;30,Table2[[#This Row],[Age]]&lt;40,Table2[[#This Row],[Basic Sal]]=100000),AND(Table2[[#This Row],[Age]]&gt;25,Table2[[#This Row],[Age]]&lt;30,Table2[[#This Row],[Basic Sal]]=50000)),10%,TRUE,0)</f>
        <v>0</v>
      </c>
    </row>
    <row r="51" spans="1:11" hidden="1">
      <c r="A51" t="s">
        <v>115</v>
      </c>
      <c r="B51" t="s">
        <v>116</v>
      </c>
      <c r="C51" s="4">
        <v>29028</v>
      </c>
      <c r="D51" s="3">
        <f ca="1">(TODAY()-Table2[[#This Row],[DOB]])/365</f>
        <v>42.410958904109592</v>
      </c>
      <c r="E51" t="s">
        <v>13</v>
      </c>
      <c r="F51">
        <v>40000</v>
      </c>
      <c r="G51">
        <v>11000</v>
      </c>
      <c r="H51">
        <f>Table2[[#This Row],[Allowance]]+Table2[[#This Row],[Basic Sal]]</f>
        <v>51000</v>
      </c>
      <c r="I51" cm="1">
        <f t="array" ref="I51">_xlfn.IFS((Table2[[#This Row],[Gross Sal]]*12)&gt;1000000,Table2[[#This Row],[Basic Sal]]*10%,(Table2[[#This Row],[Gross Sal]]*12)&gt;750000,Table2[[#This Row],[Basic Sal]]*20%,(Table2[[#This Row],[Gross Sal]]*12)&gt;500000,Table2[[#This Row],[Basic Sal]]*30%,TRUE,0)</f>
        <v>12000</v>
      </c>
      <c r="J51">
        <f>Table2[[#This Row],[Gross Sal]]-Table2[[#This Row],[Tax]]</f>
        <v>39000</v>
      </c>
      <c r="K51" s="5" cm="1">
        <f t="array" aca="1" ref="K51" ca="1">_xlfn.IFS(OR(AND(Table2[[#This Row],[Age]]&gt;50,Table2[[#This Row],[Age]]&lt;58,Table2[[#This Row],[Basic Sal]]=50000),AND(Table2[[#This Row],[Age]]&gt;40,Table2[[#This Row],[Age]]&lt;50,Table2[[#This Row],[Basic Sal]]=50000),AND(Table2[[#This Row],[Age]]&gt;30,Table2[[#This Row],[Age]]&lt;40,Table2[[#This Row],[Basic Sal]]=50000),AND(Table2[[#This Row],[Age]]&gt;25,Table2[[#This Row],[Age]]&lt;30,Table2[[#This Row],[Basic Sal]]=30000)),30%,OR(AND(Table2[[#This Row],[Age]]&gt;50,Table2[[#This Row],[Age]]&lt;58,Table2[[#This Row],[Basic Sal]]=100000),AND(Table2[[#This Row],[Age]]&gt;40,Table2[[#This Row],[Age]]&lt;50,Table2[[#This Row],[Basic Sal]]=100000),AND(Table2[[#This Row],[Age]]&gt;30,Table2[[#This Row],[Age]]&lt;40,Table2[[#This Row],[Basic Sal]]=100000),AND(Table2[[#This Row],[Age]]&gt;25,Table2[[#This Row],[Age]]&lt;30,Table2[[#This Row],[Basic Sal]]=50000)),10%,TRUE,0)</f>
        <v>0</v>
      </c>
    </row>
    <row r="53" spans="1:11">
      <c r="A53" t="s">
        <v>117</v>
      </c>
      <c r="B53" t="s">
        <v>4</v>
      </c>
    </row>
    <row r="54" spans="1:11">
      <c r="A54">
        <f>COUNTIF(Table2[Dept],B54)</f>
        <v>17</v>
      </c>
      <c r="B54" t="s">
        <v>13</v>
      </c>
      <c r="E54" t="s">
        <v>0</v>
      </c>
      <c r="F54" t="s">
        <v>11</v>
      </c>
    </row>
    <row r="55" spans="1:11">
      <c r="A55">
        <f>COUNTIF(Table2[Dept],B55)</f>
        <v>2</v>
      </c>
      <c r="B55" t="s">
        <v>23</v>
      </c>
      <c r="E55" t="s">
        <v>3</v>
      </c>
      <c r="F55" s="3">
        <f ca="1">VLOOKUP(F54,Table2[],4,FALSE)</f>
        <v>51.202739726027396</v>
      </c>
    </row>
    <row r="56" spans="1:11">
      <c r="A56">
        <f>COUNTIF(Table2[Dept],B56)</f>
        <v>7</v>
      </c>
      <c r="B56" t="s">
        <v>32</v>
      </c>
      <c r="E56" t="s">
        <v>1</v>
      </c>
      <c r="F56" s="3" t="str">
        <f>VLOOKUP(F54,Table2[],2,FALSE)</f>
        <v>E001</v>
      </c>
    </row>
    <row r="57" spans="1:11">
      <c r="A57">
        <f>COUNTIF(Table2[Dept],B57)</f>
        <v>15</v>
      </c>
      <c r="B57" t="s">
        <v>16</v>
      </c>
      <c r="E57" t="s">
        <v>4</v>
      </c>
      <c r="F57" s="3" t="str">
        <f>VLOOKUP(F54,Table2[],5,FALSE)</f>
        <v>CS</v>
      </c>
    </row>
    <row r="58" spans="1:11">
      <c r="A58">
        <f>COUNTIF(Table2[Dept],B58)</f>
        <v>2</v>
      </c>
      <c r="B58" t="s">
        <v>26</v>
      </c>
    </row>
    <row r="59" spans="1:11">
      <c r="A59">
        <f>COUNTIF(Table2[Dept],B59)</f>
        <v>15</v>
      </c>
      <c r="B59" t="s">
        <v>16</v>
      </c>
    </row>
    <row r="61" spans="1:11">
      <c r="A61" s="7" t="s">
        <v>118</v>
      </c>
      <c r="B61" s="7"/>
      <c r="C61" s="6">
        <f>COUNTA(Table2[Emp Name])</f>
        <v>50</v>
      </c>
    </row>
    <row r="62" spans="1:11">
      <c r="A62" s="7" t="s">
        <v>119</v>
      </c>
      <c r="B62" s="7"/>
      <c r="C62" s="6" t="str">
        <f>VLOOKUP(MAX(Table3[Employees]),Table3[#All],2,FALSE)</f>
        <v>CS</v>
      </c>
    </row>
    <row r="63" spans="1:11">
      <c r="A63" s="7" t="s">
        <v>120</v>
      </c>
      <c r="B63" s="7"/>
      <c r="C63" s="6" t="str">
        <f>VLOOKUP(MIN(Table3[Employees]),Table3[#All],2,FALSE)</f>
        <v>BT</v>
      </c>
    </row>
    <row r="64" spans="1:11">
      <c r="A64" s="7" t="s">
        <v>121</v>
      </c>
      <c r="B64" s="7"/>
      <c r="C64" s="6">
        <f>COUNTIFS(Table2[DOB],"&gt;31-12-1989",Table2[DOB],"&lt;31-12-2000")</f>
        <v>0</v>
      </c>
    </row>
    <row r="65" spans="1:3">
      <c r="A65" s="7" t="s">
        <v>122</v>
      </c>
      <c r="B65" s="7"/>
      <c r="C65">
        <f>COUNTIFS(Table2[Emp Name],"*h",Table2[DOB],"&gt;=01-01-1990")</f>
        <v>1</v>
      </c>
    </row>
    <row r="66" spans="1:3">
      <c r="A66" s="7" t="s">
        <v>123</v>
      </c>
      <c r="B66" s="7"/>
      <c r="C66" s="2">
        <f>AVERAGEIF(Table2[Dept],"CS",Table2[Net Sal])</f>
        <v>62823.529411764706</v>
      </c>
    </row>
    <row r="67" spans="1:3">
      <c r="A67" s="7" t="s">
        <v>124</v>
      </c>
      <c r="B67" s="7"/>
      <c r="C67" s="2">
        <f>AVERAGEIF(Table2[Dept],"Civil",Table2[Net Sal])</f>
        <v>66606.666666666672</v>
      </c>
    </row>
  </sheetData>
  <mergeCells count="7">
    <mergeCell ref="A61:B61"/>
    <mergeCell ref="A62:B62"/>
    <mergeCell ref="A64:B64"/>
    <mergeCell ref="A65:B65"/>
    <mergeCell ref="A66:B66"/>
    <mergeCell ref="A67:B67"/>
    <mergeCell ref="A63:B63"/>
  </mergeCells>
  <phoneticPr fontId="2" type="noConversion"/>
  <conditionalFormatting sqref="A54:A59">
    <cfRule type="top10" dxfId="7" priority="3" rank="1"/>
  </conditionalFormatting>
  <conditionalFormatting sqref="J2:J51">
    <cfRule type="top10" dxfId="6" priority="2" rank="10"/>
  </conditionalFormatting>
  <conditionalFormatting sqref="E1:E52 E54:E59 E77:E1048576">
    <cfRule type="cellIs" dxfId="5" priority="1" operator="equal">
      <formula>$B$54</formula>
    </cfRule>
  </conditionalFormatting>
  <dataValidations count="1">
    <dataValidation type="list" allowBlank="1" showInputMessage="1" showErrorMessage="1" sqref="F54" xr:uid="{41C7D6C2-D9AA-44B7-9FE1-C9741C72369D}">
      <formula1>$A$2:$A$51</formula1>
    </dataValidation>
  </dataValidations>
  <pageMargins left="0.7" right="0.7" top="0.75" bottom="0.75" header="0.3" footer="0.3"/>
  <pageSetup paperSize="9" orientation="portrait" r:id="rId1"/>
  <headerFooter>
    <oddHeader>&amp;LRIFAATH AMEEN&amp;R4NM20AI042</oddHeader>
    <oddFooter>&amp;C&amp;D</oddFooter>
  </headerFooter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8A856C0BB1484694E8D4077135D469" ma:contentTypeVersion="5" ma:contentTypeDescription="Create a new document." ma:contentTypeScope="" ma:versionID="b6746efa76448c38c1a28cdd0e86ca7b">
  <xsd:schema xmlns:xsd="http://www.w3.org/2001/XMLSchema" xmlns:xs="http://www.w3.org/2001/XMLSchema" xmlns:p="http://schemas.microsoft.com/office/2006/metadata/properties" xmlns:ns3="c98f33b0-9e68-4113-a5bd-87f9b3ebc2c6" xmlns:ns4="ccb466b7-0cc0-4787-876d-03ade0eb5fdc" targetNamespace="http://schemas.microsoft.com/office/2006/metadata/properties" ma:root="true" ma:fieldsID="4ee0612858d5d2e3ae5140cf0688d0b2" ns3:_="" ns4:_="">
    <xsd:import namespace="c98f33b0-9e68-4113-a5bd-87f9b3ebc2c6"/>
    <xsd:import namespace="ccb466b7-0cc0-4787-876d-03ade0eb5f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8f33b0-9e68-4113-a5bd-87f9b3ebc2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b466b7-0cc0-4787-876d-03ade0eb5fd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F0C84E-FA3C-49A8-B23C-9DB893D78F9B}"/>
</file>

<file path=customXml/itemProps2.xml><?xml version="1.0" encoding="utf-8"?>
<ds:datastoreItem xmlns:ds="http://schemas.openxmlformats.org/officeDocument/2006/customXml" ds:itemID="{0D4EAFEA-26B8-4D40-A748-36A959F07884}"/>
</file>

<file path=customXml/itemProps3.xml><?xml version="1.0" encoding="utf-8"?>
<ds:datastoreItem xmlns:ds="http://schemas.openxmlformats.org/officeDocument/2006/customXml" ds:itemID="{79199DB5-E132-406E-8A86-8F43434B0B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>4NM20AI042 RIFAATH MOHAMED AMEEN</cp:lastModifiedBy>
  <cp:revision/>
  <dcterms:created xsi:type="dcterms:W3CDTF">2021-10-18T08:37:27Z</dcterms:created>
  <dcterms:modified xsi:type="dcterms:W3CDTF">2021-11-08T09:36:11Z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0x010100698A856C0BB1484694E8D4077135D469</vt:lpwstr>
  </property>
</Properties>
</file>