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c\Downloads\"/>
    </mc:Choice>
  </mc:AlternateContent>
  <xr:revisionPtr revIDLastSave="0" documentId="13_ncr:1_{353E9ED7-53C0-44B9-8407-924D9A2DCF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8" i="1" l="1"/>
  <c r="J6" i="1"/>
  <c r="G6" i="1"/>
  <c r="F6" i="1"/>
  <c r="F7" i="1"/>
  <c r="I6" i="1"/>
  <c r="H6" i="1"/>
  <c r="F10" i="1"/>
  <c r="F9" i="1"/>
  <c r="G9" i="1"/>
  <c r="K9" i="1" s="1"/>
  <c r="G10" i="1"/>
  <c r="K10" i="1" s="1"/>
  <c r="H10" i="1"/>
  <c r="I9" i="1"/>
  <c r="H9" i="1"/>
  <c r="I10" i="1"/>
  <c r="J10" i="1"/>
  <c r="J9" i="1"/>
  <c r="D3" i="1"/>
  <c r="J7" i="1"/>
  <c r="I7" i="1"/>
  <c r="I8" i="1"/>
  <c r="L6" i="1" l="1"/>
  <c r="K6" i="1"/>
  <c r="L10" i="1"/>
  <c r="L9" i="1"/>
  <c r="H7" i="1"/>
  <c r="H8" i="1"/>
  <c r="L12" i="1" s="1"/>
  <c r="G7" i="1"/>
  <c r="G8" i="1"/>
  <c r="F8" i="1"/>
  <c r="K8" i="1" l="1"/>
  <c r="L8" i="1" s="1"/>
  <c r="K7" i="1"/>
  <c r="L7" i="1" s="1"/>
  <c r="L11" i="1" l="1"/>
</calcChain>
</file>

<file path=xl/sharedStrings.xml><?xml version="1.0" encoding="utf-8"?>
<sst xmlns="http://schemas.openxmlformats.org/spreadsheetml/2006/main" count="62" uniqueCount="50">
  <si>
    <t>NO.</t>
  </si>
  <si>
    <t>KODE TIKET</t>
  </si>
  <si>
    <t xml:space="preserve">NAMA PENUMPANG </t>
  </si>
  <si>
    <t>TANGGAL PEMBELIAN</t>
  </si>
  <si>
    <t>TUJUAN</t>
  </si>
  <si>
    <t>HARGA</t>
  </si>
  <si>
    <t>KELAS</t>
  </si>
  <si>
    <t>MENU</t>
  </si>
  <si>
    <t>HARGA MENU</t>
  </si>
  <si>
    <t>DISKON</t>
  </si>
  <si>
    <t>HARGA JUAL</t>
  </si>
  <si>
    <t>DAFTAR PEMBELIAN TIKET PESAWAT</t>
  </si>
  <si>
    <t>TGL KEBERANGKATAN</t>
  </si>
  <si>
    <t>TOTAL PEMBELIAN</t>
  </si>
  <si>
    <t>JUMLAH PEMBELIAN KELAS VIP</t>
  </si>
  <si>
    <t>Tabel Menu Makanan</t>
  </si>
  <si>
    <t>KODE</t>
  </si>
  <si>
    <t>Tabel Tujuan</t>
  </si>
  <si>
    <t>AAA</t>
  </si>
  <si>
    <t>BBB</t>
  </si>
  <si>
    <t>CCC</t>
  </si>
  <si>
    <t>DDD</t>
  </si>
  <si>
    <t>Tabel Kelas</t>
  </si>
  <si>
    <t>X</t>
  </si>
  <si>
    <t>Y</t>
  </si>
  <si>
    <t>Z</t>
  </si>
  <si>
    <t>VIP</t>
  </si>
  <si>
    <t>Bisnis</t>
  </si>
  <si>
    <t>Ekonomi</t>
  </si>
  <si>
    <t>BBBY-P1-035</t>
  </si>
  <si>
    <t>DDDZ-P3-036</t>
  </si>
  <si>
    <t>AAAZ-P3-037</t>
  </si>
  <si>
    <t>CCCX-P1-038</t>
  </si>
  <si>
    <t>BBBX-P2-039</t>
  </si>
  <si>
    <t>P1</t>
  </si>
  <si>
    <t>P2</t>
  </si>
  <si>
    <t>P3</t>
  </si>
  <si>
    <t>Paket A</t>
  </si>
  <si>
    <t>Paket B</t>
  </si>
  <si>
    <t>Paket C</t>
  </si>
  <si>
    <t>Jakarta-Medan</t>
  </si>
  <si>
    <t>Semarang-Palembang</t>
  </si>
  <si>
    <t>Jakarta-Denpasar</t>
  </si>
  <si>
    <t>Solo-Pontianak</t>
  </si>
  <si>
    <t>20 Oktober 2023</t>
  </si>
  <si>
    <t>DARSAN</t>
  </si>
  <si>
    <t>AINUN NAJIB</t>
  </si>
  <si>
    <t>RIF'AT AZHAR</t>
  </si>
  <si>
    <t>AMELIA ROSADA</t>
  </si>
  <si>
    <t>BAHRUDDIN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</si>
</sst>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13809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1" fontId="0" fillId="0" borderId="1" xfId="1" applyFont="1" applyBorder="1"/>
    <xf numFmtId="9" fontId="0" fillId="0" borderId="1" xfId="0" applyNumberFormat="1" applyBorder="1"/>
    <xf numFmtId="0" fontId="2" fillId="0" borderId="0" xfId="0" applyFont="1"/>
    <xf numFmtId="41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1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1" fontId="0" fillId="5" borderId="1" xfId="0" applyNumberFormat="1" applyFill="1" applyBorder="1"/>
    <xf numFmtId="0" fontId="0" fillId="5" borderId="1" xfId="0" applyFill="1" applyBorder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8F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C3" zoomScale="78" zoomScaleNormal="78" workbookViewId="0">
      <selection activeCell="F20" sqref="F20"/>
    </sheetView>
  </sheetViews>
  <sheetFormatPr defaultRowHeight="15" x14ac:dyDescent="0.25"/>
  <cols>
    <col min="1" max="1" width="6.42578125" customWidth="1"/>
    <col min="2" max="2" width="7.42578125" customWidth="1"/>
    <col min="3" max="3" width="21.7109375" customWidth="1"/>
    <col min="4" max="4" width="33" customWidth="1"/>
    <col min="5" max="5" width="20.28515625" bestFit="1" customWidth="1"/>
    <col min="6" max="6" width="20.5703125" bestFit="1" customWidth="1"/>
    <col min="7" max="7" width="9.5703125" customWidth="1"/>
    <col min="8" max="8" width="10.28515625" customWidth="1"/>
    <col min="9" max="10" width="13.28515625" bestFit="1" customWidth="1"/>
    <col min="11" max="12" width="11.85546875" bestFit="1" customWidth="1"/>
  </cols>
  <sheetData>
    <row r="1" spans="1:12" ht="18" customHeight="1" x14ac:dyDescent="0.25">
      <c r="B1" s="17" t="s">
        <v>11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x14ac:dyDescent="0.25">
      <c r="B3" s="18" t="s">
        <v>12</v>
      </c>
      <c r="C3" s="18"/>
      <c r="D3" s="14">
        <f ca="1">TODAY()</f>
        <v>45235</v>
      </c>
    </row>
    <row r="5" spans="1:12" ht="21" customHeight="1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</row>
    <row r="6" spans="1:12" x14ac:dyDescent="0.25">
      <c r="B6" s="3">
        <v>1</v>
      </c>
      <c r="C6" s="3" t="s">
        <v>29</v>
      </c>
      <c r="D6" s="4" t="s">
        <v>46</v>
      </c>
      <c r="E6" s="3" t="s">
        <v>44</v>
      </c>
      <c r="F6" s="3" t="str">
        <f>VLOOKUP(LEFT(C6,3),$B$21:$D$24,2,(FALSE))</f>
        <v>Semarang-Palembang</v>
      </c>
      <c r="G6" s="9">
        <f>VLOOKUP(LEFT(C6,3),$B$21:$D$24,3,(FALSE))</f>
        <v>700000</v>
      </c>
      <c r="H6" s="3" t="str">
        <f>VLOOKUP(MID(C6,4,1),$G$21:$I$23,2,(FALSE))</f>
        <v>Bisnis</v>
      </c>
      <c r="I6" s="3" t="str">
        <f>HLOOKUP(MID(C6,6,2),$C$14:$E$16,2,(FALSE))</f>
        <v>Paket A</v>
      </c>
      <c r="J6" s="9">
        <f>HLOOKUP(MID(C6,6,2),$C$14:$E$16,3,FALSE)</f>
        <v>25000</v>
      </c>
      <c r="K6" s="12">
        <f>VLOOKUP(MID(C6,4,1),$G$21:$I$23,3,FALSE)*G6</f>
        <v>105000</v>
      </c>
      <c r="L6" s="12">
        <f>G6+J6-K6</f>
        <v>620000</v>
      </c>
    </row>
    <row r="7" spans="1:12" x14ac:dyDescent="0.25">
      <c r="B7" s="3">
        <v>2</v>
      </c>
      <c r="C7" s="3" t="s">
        <v>30</v>
      </c>
      <c r="D7" s="4" t="s">
        <v>45</v>
      </c>
      <c r="E7" s="3" t="s">
        <v>44</v>
      </c>
      <c r="F7" s="3" t="str">
        <f>VLOOKUP(LEFT(C7,3),$B$21:$D$24,2,(FALSE))</f>
        <v>Solo-Pontianak</v>
      </c>
      <c r="G7" s="9">
        <f>VLOOKUP(LEFT(C7,3),$B$21:$D$24,3,(FALSE))</f>
        <v>630000</v>
      </c>
      <c r="H7" s="3" t="str">
        <f t="shared" ref="H7:H10" si="0">VLOOKUP(MID(C7,4,1),$G$21:$I$23,2,(FALSE))</f>
        <v>Ekonomi</v>
      </c>
      <c r="I7" s="3" t="str">
        <f t="shared" ref="I7:I10" si="1">HLOOKUP(MID(C7,6,2),$C$14:$E$16,2,FALSE)</f>
        <v>Paket C</v>
      </c>
      <c r="J7" s="9">
        <f t="shared" ref="J7:J10" si="2">HLOOKUP(MID(C7,6,2),$C$14:$E$16,3,FALSE)</f>
        <v>50000</v>
      </c>
      <c r="K7" s="12">
        <f t="shared" ref="K7:K10" si="3">VLOOKUP(MID(C7,4,1),$G$21:$I$23,3,FALSE)*G7</f>
        <v>63000</v>
      </c>
      <c r="L7" s="12">
        <f t="shared" ref="L7:L10" si="4">G7+J7-K7</f>
        <v>617000</v>
      </c>
    </row>
    <row r="8" spans="1:12" x14ac:dyDescent="0.25">
      <c r="B8" s="3">
        <v>3</v>
      </c>
      <c r="C8" s="3" t="s">
        <v>31</v>
      </c>
      <c r="D8" s="4" t="s">
        <v>47</v>
      </c>
      <c r="E8" s="3" t="s">
        <v>44</v>
      </c>
      <c r="F8" s="3" t="str">
        <f>VLOOKUP(LEFT(C8,3),$B$21:$D$24,2,(FALSE))</f>
        <v>Jakarta-Medan</v>
      </c>
      <c r="G8" s="9">
        <f>VLOOKUP(LEFT(C8,3),$B$21:$D$24,3,(FALSE))</f>
        <v>750000</v>
      </c>
      <c r="H8" s="3" t="str">
        <f t="shared" si="0"/>
        <v>Ekonomi</v>
      </c>
      <c r="I8" s="3" t="str">
        <f t="shared" si="1"/>
        <v>Paket C</v>
      </c>
      <c r="J8" s="9">
        <f>HLOOKUP(MID(C8,6,2),$C$14:$E$16,3,FALSE)</f>
        <v>50000</v>
      </c>
      <c r="K8" s="12">
        <f t="shared" si="3"/>
        <v>75000</v>
      </c>
      <c r="L8" s="12">
        <f t="shared" si="4"/>
        <v>725000</v>
      </c>
    </row>
    <row r="9" spans="1:12" x14ac:dyDescent="0.25">
      <c r="B9" s="3">
        <v>4</v>
      </c>
      <c r="C9" s="3" t="s">
        <v>32</v>
      </c>
      <c r="D9" s="4" t="s">
        <v>48</v>
      </c>
      <c r="E9" s="3" t="s">
        <v>44</v>
      </c>
      <c r="F9" s="3" t="str">
        <f>VLOOKUP(LEFT(C9,3),$B$21:$D$24,2,(FALSE))</f>
        <v>Jakarta-Denpasar</v>
      </c>
      <c r="G9" s="9">
        <f>VLOOKUP(LEFT(C9,3),$B$21:$D$24,3,(FALSE))</f>
        <v>650000</v>
      </c>
      <c r="H9" s="3" t="str">
        <f t="shared" si="0"/>
        <v>VIP</v>
      </c>
      <c r="I9" s="3" t="str">
        <f t="shared" si="1"/>
        <v>Paket A</v>
      </c>
      <c r="J9" s="9">
        <f t="shared" si="2"/>
        <v>25000</v>
      </c>
      <c r="K9" s="12">
        <f t="shared" si="3"/>
        <v>130000</v>
      </c>
      <c r="L9" s="12">
        <f t="shared" si="4"/>
        <v>545000</v>
      </c>
    </row>
    <row r="10" spans="1:12" x14ac:dyDescent="0.25">
      <c r="B10" s="3">
        <v>5</v>
      </c>
      <c r="C10" s="3" t="s">
        <v>33</v>
      </c>
      <c r="D10" s="4" t="s">
        <v>49</v>
      </c>
      <c r="E10" s="3" t="s">
        <v>44</v>
      </c>
      <c r="F10" s="3" t="str">
        <f>VLOOKUP(LEFT(C10,3),$B$21:$D$24,2,(FALSE))</f>
        <v>Semarang-Palembang</v>
      </c>
      <c r="G10" s="9">
        <f>VLOOKUP(LEFT(C10,3),$B$21:$D$24,3,(FALSE))</f>
        <v>700000</v>
      </c>
      <c r="H10" s="3" t="str">
        <f t="shared" si="0"/>
        <v>VIP</v>
      </c>
      <c r="I10" s="3" t="str">
        <f t="shared" si="1"/>
        <v>Paket B</v>
      </c>
      <c r="J10" s="9">
        <f t="shared" si="2"/>
        <v>37500</v>
      </c>
      <c r="K10" s="12">
        <f t="shared" si="3"/>
        <v>140000</v>
      </c>
      <c r="L10" s="12">
        <f t="shared" si="4"/>
        <v>597500</v>
      </c>
    </row>
    <row r="11" spans="1:12" x14ac:dyDescent="0.25">
      <c r="A11" s="1"/>
      <c r="B11" s="1"/>
      <c r="C11" s="1"/>
      <c r="D11" s="1"/>
      <c r="E11" s="1"/>
      <c r="F11" s="1"/>
      <c r="G11" s="1"/>
      <c r="H11" s="2"/>
      <c r="I11" s="19" t="s">
        <v>13</v>
      </c>
      <c r="J11" s="19"/>
      <c r="K11" s="19"/>
      <c r="L11" s="15">
        <f>SUM(L6:L10)</f>
        <v>3104500</v>
      </c>
    </row>
    <row r="12" spans="1:12" x14ac:dyDescent="0.25">
      <c r="A12" s="1"/>
      <c r="B12" s="1"/>
      <c r="C12" s="1"/>
      <c r="D12" s="1"/>
      <c r="E12" s="1"/>
      <c r="F12" s="1"/>
      <c r="G12" s="1"/>
      <c r="H12" s="2"/>
      <c r="I12" s="19" t="s">
        <v>14</v>
      </c>
      <c r="J12" s="19"/>
      <c r="K12" s="19"/>
      <c r="L12" s="16">
        <f>COUNTIF(H6:H10,"VIP")</f>
        <v>2</v>
      </c>
    </row>
    <row r="13" spans="1:12" x14ac:dyDescent="0.25">
      <c r="A13" s="1"/>
      <c r="B13" s="20" t="s">
        <v>15</v>
      </c>
      <c r="C13" s="20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1" t="s">
        <v>16</v>
      </c>
      <c r="C14" s="3" t="s">
        <v>34</v>
      </c>
      <c r="D14" s="3" t="s">
        <v>35</v>
      </c>
      <c r="E14" s="3" t="s">
        <v>36</v>
      </c>
      <c r="F14" s="1"/>
      <c r="G14" s="1"/>
      <c r="H14" s="1"/>
      <c r="I14" s="1"/>
      <c r="J14" s="1"/>
      <c r="K14" s="1"/>
    </row>
    <row r="15" spans="1:12" x14ac:dyDescent="0.25">
      <c r="A15" s="1"/>
      <c r="B15" s="11" t="s">
        <v>7</v>
      </c>
      <c r="C15" s="3" t="s">
        <v>37</v>
      </c>
      <c r="D15" s="3" t="s">
        <v>38</v>
      </c>
      <c r="E15" s="3" t="s">
        <v>39</v>
      </c>
      <c r="F15" s="1"/>
      <c r="G15" s="1"/>
      <c r="H15" s="1"/>
      <c r="I15" s="1"/>
      <c r="J15" s="1"/>
      <c r="K15" s="1"/>
    </row>
    <row r="16" spans="1:12" x14ac:dyDescent="0.25">
      <c r="A16" s="1"/>
      <c r="B16" s="11" t="s">
        <v>5</v>
      </c>
      <c r="C16" s="9">
        <v>25000</v>
      </c>
      <c r="D16" s="9">
        <v>37500</v>
      </c>
      <c r="E16" s="9">
        <v>50000</v>
      </c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B19" s="8" t="s">
        <v>17</v>
      </c>
      <c r="G19" s="8" t="s">
        <v>22</v>
      </c>
    </row>
    <row r="20" spans="1:11" x14ac:dyDescent="0.25">
      <c r="B20" s="10" t="s">
        <v>16</v>
      </c>
      <c r="C20" s="10" t="s">
        <v>4</v>
      </c>
      <c r="D20" s="10" t="s">
        <v>5</v>
      </c>
      <c r="G20" s="10" t="s">
        <v>16</v>
      </c>
      <c r="H20" s="10" t="s">
        <v>6</v>
      </c>
      <c r="I20" s="10" t="s">
        <v>9</v>
      </c>
    </row>
    <row r="21" spans="1:11" x14ac:dyDescent="0.25">
      <c r="B21" s="5" t="s">
        <v>18</v>
      </c>
      <c r="C21" s="5" t="s">
        <v>40</v>
      </c>
      <c r="D21" s="6">
        <v>750000</v>
      </c>
      <c r="G21" s="5" t="s">
        <v>23</v>
      </c>
      <c r="H21" s="5" t="s">
        <v>26</v>
      </c>
      <c r="I21" s="7">
        <v>0.2</v>
      </c>
    </row>
    <row r="22" spans="1:11" x14ac:dyDescent="0.25">
      <c r="B22" s="5" t="s">
        <v>19</v>
      </c>
      <c r="C22" s="5" t="s">
        <v>41</v>
      </c>
      <c r="D22" s="6">
        <v>700000</v>
      </c>
      <c r="G22" s="5" t="s">
        <v>24</v>
      </c>
      <c r="H22" s="5" t="s">
        <v>27</v>
      </c>
      <c r="I22" s="7">
        <v>0.15</v>
      </c>
    </row>
    <row r="23" spans="1:11" x14ac:dyDescent="0.25">
      <c r="B23" s="5" t="s">
        <v>20</v>
      </c>
      <c r="C23" s="5" t="s">
        <v>42</v>
      </c>
      <c r="D23" s="6">
        <v>650000</v>
      </c>
      <c r="G23" s="5" t="s">
        <v>25</v>
      </c>
      <c r="H23" s="5" t="s">
        <v>28</v>
      </c>
      <c r="I23" s="7">
        <v>0.1</v>
      </c>
    </row>
    <row r="24" spans="1:11" x14ac:dyDescent="0.25">
      <c r="B24" s="5" t="s">
        <v>21</v>
      </c>
      <c r="C24" s="5" t="s">
        <v>43</v>
      </c>
      <c r="D24" s="6">
        <v>630000</v>
      </c>
    </row>
  </sheetData>
  <mergeCells count="5">
    <mergeCell ref="B1:L1"/>
    <mergeCell ref="B3:C3"/>
    <mergeCell ref="I11:K11"/>
    <mergeCell ref="I12:K12"/>
    <mergeCell ref="B13:C1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Savira</dc:creator>
  <cp:lastModifiedBy>rifat zaidan</cp:lastModifiedBy>
  <dcterms:created xsi:type="dcterms:W3CDTF">2023-10-16T07:09:41Z</dcterms:created>
  <dcterms:modified xsi:type="dcterms:W3CDTF">2023-11-05T09:14:18Z</dcterms:modified>
</cp:coreProperties>
</file>