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-rebuild\excel-works\finance-manager\"/>
    </mc:Choice>
  </mc:AlternateContent>
  <xr:revisionPtr revIDLastSave="0" documentId="13_ncr:1_{9FE3769E-922A-41A5-A870-57F7958DC4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" sheetId="2" r:id="rId1"/>
    <sheet name="Summary" sheetId="7" r:id="rId2"/>
    <sheet name="Accounts" sheetId="4" r:id="rId3"/>
    <sheet name="Transfers" sheetId="5" r:id="rId4"/>
    <sheet name="Transactions-Oct22" sheetId="8" r:id="rId5"/>
    <sheet name="Dashboard-Oct22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5" i="8" l="1"/>
  <c r="I75" i="8"/>
  <c r="I74" i="8"/>
  <c r="K74" i="8" s="1"/>
  <c r="F9" i="9" s="1"/>
  <c r="I8" i="9"/>
  <c r="C14" i="9"/>
  <c r="C13" i="9"/>
  <c r="C11" i="9"/>
  <c r="C12" i="9"/>
  <c r="H4" i="5"/>
  <c r="I4" i="5"/>
  <c r="J4" i="5"/>
  <c r="H5" i="5"/>
  <c r="I5" i="5"/>
  <c r="J5" i="5"/>
  <c r="H6" i="5"/>
  <c r="I6" i="5"/>
  <c r="J6" i="5"/>
  <c r="F8" i="9"/>
  <c r="C10" i="9"/>
  <c r="I73" i="8"/>
  <c r="K73" i="8" s="1"/>
  <c r="I72" i="8"/>
  <c r="K72" i="8" s="1"/>
  <c r="I71" i="8"/>
  <c r="K71" i="8" s="1"/>
  <c r="I70" i="8"/>
  <c r="K70" i="8" s="1"/>
  <c r="I69" i="8"/>
  <c r="K69" i="8" s="1"/>
  <c r="I68" i="8"/>
  <c r="K68" i="8" s="1"/>
  <c r="I67" i="8"/>
  <c r="K67" i="8" s="1"/>
  <c r="I66" i="8"/>
  <c r="K66" i="8" s="1"/>
  <c r="I65" i="8"/>
  <c r="K65" i="8" s="1"/>
  <c r="I64" i="8"/>
  <c r="K64" i="8" s="1"/>
  <c r="I63" i="8"/>
  <c r="K63" i="8" s="1"/>
  <c r="I62" i="8"/>
  <c r="K62" i="8" s="1"/>
  <c r="I61" i="8"/>
  <c r="K61" i="8" s="1"/>
  <c r="I60" i="8"/>
  <c r="K60" i="8" s="1"/>
  <c r="I59" i="8"/>
  <c r="K59" i="8" s="1"/>
  <c r="I58" i="8"/>
  <c r="K58" i="8" s="1"/>
  <c r="I57" i="8"/>
  <c r="K57" i="8" s="1"/>
  <c r="I56" i="8"/>
  <c r="K56" i="8" s="1"/>
  <c r="I55" i="8"/>
  <c r="K55" i="8" s="1"/>
  <c r="I54" i="8"/>
  <c r="K54" i="8" s="1"/>
  <c r="I53" i="8"/>
  <c r="K53" i="8" s="1"/>
  <c r="I52" i="8"/>
  <c r="K52" i="8" s="1"/>
  <c r="I51" i="8"/>
  <c r="K51" i="8" s="1"/>
  <c r="I50" i="8"/>
  <c r="K50" i="8" s="1"/>
  <c r="I49" i="8"/>
  <c r="K49" i="8" s="1"/>
  <c r="I48" i="8"/>
  <c r="K48" i="8" s="1"/>
  <c r="I47" i="8"/>
  <c r="K47" i="8" s="1"/>
  <c r="I46" i="8"/>
  <c r="K46" i="8" s="1"/>
  <c r="I45" i="8"/>
  <c r="K45" i="8" s="1"/>
  <c r="I44" i="8"/>
  <c r="K44" i="8" s="1"/>
  <c r="I43" i="8"/>
  <c r="K43" i="8" s="1"/>
  <c r="I42" i="8"/>
  <c r="K42" i="8" s="1"/>
  <c r="I41" i="8"/>
  <c r="K41" i="8" s="1"/>
  <c r="I40" i="8"/>
  <c r="K40" i="8" s="1"/>
  <c r="I39" i="8"/>
  <c r="K39" i="8" s="1"/>
  <c r="I38" i="8"/>
  <c r="K38" i="8" s="1"/>
  <c r="I37" i="8"/>
  <c r="K37" i="8" s="1"/>
  <c r="I36" i="8"/>
  <c r="K36" i="8" s="1"/>
  <c r="I35" i="8"/>
  <c r="K35" i="8" s="1"/>
  <c r="I34" i="8"/>
  <c r="K34" i="8" s="1"/>
  <c r="I33" i="8"/>
  <c r="K33" i="8" s="1"/>
  <c r="I32" i="8"/>
  <c r="K32" i="8" s="1"/>
  <c r="I31" i="8"/>
  <c r="K31" i="8" s="1"/>
  <c r="I30" i="8"/>
  <c r="K30" i="8" s="1"/>
  <c r="I29" i="8"/>
  <c r="K29" i="8" s="1"/>
  <c r="I28" i="8"/>
  <c r="K28" i="8" s="1"/>
  <c r="I27" i="8"/>
  <c r="K27" i="8" s="1"/>
  <c r="I26" i="8"/>
  <c r="K26" i="8" s="1"/>
  <c r="I25" i="8"/>
  <c r="K25" i="8" s="1"/>
  <c r="I24" i="8"/>
  <c r="K24" i="8" s="1"/>
  <c r="I23" i="8"/>
  <c r="K23" i="8" s="1"/>
  <c r="I22" i="8"/>
  <c r="K22" i="8" s="1"/>
  <c r="I21" i="8"/>
  <c r="K21" i="8" s="1"/>
  <c r="I20" i="8"/>
  <c r="K20" i="8" s="1"/>
  <c r="I19" i="8"/>
  <c r="K19" i="8" s="1"/>
  <c r="I18" i="8"/>
  <c r="K18" i="8" s="1"/>
  <c r="I17" i="8"/>
  <c r="K17" i="8" s="1"/>
  <c r="I16" i="8"/>
  <c r="K16" i="8" s="1"/>
  <c r="I15" i="8"/>
  <c r="K15" i="8" s="1"/>
  <c r="I14" i="8"/>
  <c r="K14" i="8" s="1"/>
  <c r="I13" i="8"/>
  <c r="K13" i="8" s="1"/>
  <c r="I12" i="8"/>
  <c r="K12" i="8" s="1"/>
  <c r="I11" i="8"/>
  <c r="K11" i="8" s="1"/>
  <c r="I10" i="8"/>
  <c r="K10" i="8" s="1"/>
  <c r="I9" i="8"/>
  <c r="K9" i="8" s="1"/>
  <c r="I8" i="8"/>
  <c r="K8" i="8" s="1"/>
  <c r="I7" i="8"/>
  <c r="K7" i="8" s="1"/>
  <c r="I6" i="8"/>
  <c r="K6" i="8" s="1"/>
  <c r="J8" i="2"/>
  <c r="J7" i="2"/>
  <c r="J6" i="2"/>
  <c r="F10" i="2"/>
  <c r="F10" i="9" l="1"/>
  <c r="F11" i="9" s="1"/>
  <c r="I9" i="9"/>
  <c r="I10" i="9"/>
  <c r="C15" i="9"/>
  <c r="I11" i="9" l="1"/>
</calcChain>
</file>

<file path=xl/sharedStrings.xml><?xml version="1.0" encoding="utf-8"?>
<sst xmlns="http://schemas.openxmlformats.org/spreadsheetml/2006/main" count="554" uniqueCount="238">
  <si>
    <t>Wallet App Root</t>
  </si>
  <si>
    <t>Starting Information</t>
  </si>
  <si>
    <t>Name</t>
  </si>
  <si>
    <t>Account number</t>
  </si>
  <si>
    <t>Balance</t>
  </si>
  <si>
    <t>Islami Bank Ltd Bangladesh</t>
  </si>
  <si>
    <t>Acronym</t>
  </si>
  <si>
    <t>IBBL</t>
  </si>
  <si>
    <t>bKash</t>
  </si>
  <si>
    <t>Cash</t>
  </si>
  <si>
    <t>Wallet-1</t>
  </si>
  <si>
    <t>CellFin</t>
  </si>
  <si>
    <t>Type</t>
  </si>
  <si>
    <t>Bank</t>
  </si>
  <si>
    <t>E-Wallet</t>
  </si>
  <si>
    <t>Total</t>
  </si>
  <si>
    <t>Salary</t>
  </si>
  <si>
    <t>Tax</t>
  </si>
  <si>
    <t>Amount</t>
  </si>
  <si>
    <t>Category</t>
  </si>
  <si>
    <t>Starting Total</t>
  </si>
  <si>
    <t>Item Name</t>
  </si>
  <si>
    <t>Quantity</t>
  </si>
  <si>
    <t>Unit Price</t>
  </si>
  <si>
    <t>Vendor</t>
  </si>
  <si>
    <t>Discount</t>
  </si>
  <si>
    <t>Item Price</t>
  </si>
  <si>
    <t>Purchase Price</t>
  </si>
  <si>
    <t>Date</t>
  </si>
  <si>
    <t>Payment Medium</t>
  </si>
  <si>
    <t>Borhani Masala</t>
  </si>
  <si>
    <t>Measure</t>
  </si>
  <si>
    <t>Amana Big Bazar</t>
  </si>
  <si>
    <t>Brand</t>
  </si>
  <si>
    <t>Haiko</t>
  </si>
  <si>
    <t>Nut Walker</t>
  </si>
  <si>
    <t>Green Peas</t>
  </si>
  <si>
    <t>Facial Tissue</t>
  </si>
  <si>
    <t>Fresh</t>
  </si>
  <si>
    <t>200 g</t>
  </si>
  <si>
    <t>40 g</t>
  </si>
  <si>
    <t>Toiletries</t>
  </si>
  <si>
    <t>Corn Flakes</t>
  </si>
  <si>
    <t>Kelloggs</t>
  </si>
  <si>
    <t>285 g</t>
  </si>
  <si>
    <t>KokoKrunch</t>
  </si>
  <si>
    <t>Nestle</t>
  </si>
  <si>
    <t>330 g</t>
  </si>
  <si>
    <t>300 g</t>
  </si>
  <si>
    <t>Condensed Milk</t>
  </si>
  <si>
    <t>No. 1</t>
  </si>
  <si>
    <t>400 g</t>
  </si>
  <si>
    <t>Food</t>
  </si>
  <si>
    <t>Majorica Banana Biscuit</t>
  </si>
  <si>
    <t>Kokola</t>
  </si>
  <si>
    <t>250 g</t>
  </si>
  <si>
    <t>Hand Wash refill</t>
  </si>
  <si>
    <t>Lifebouy</t>
  </si>
  <si>
    <t>170 ml</t>
  </si>
  <si>
    <t>Hair Band</t>
  </si>
  <si>
    <t>Dior</t>
  </si>
  <si>
    <t>Cosmetics</t>
  </si>
  <si>
    <t>Stone</t>
  </si>
  <si>
    <t>Dan Cake</t>
  </si>
  <si>
    <t>Layer Cake - 12 pcs</t>
  </si>
  <si>
    <t>Swiss Roll</t>
  </si>
  <si>
    <t>Monakka</t>
  </si>
  <si>
    <t>Ramisa</t>
  </si>
  <si>
    <t>Tiler Naru</t>
  </si>
  <si>
    <t>Memory</t>
  </si>
  <si>
    <t>Pasta</t>
  </si>
  <si>
    <t>ItalPasta</t>
  </si>
  <si>
    <t>500 g</t>
  </si>
  <si>
    <t>Chips</t>
  </si>
  <si>
    <t>Sun</t>
  </si>
  <si>
    <t>80 g</t>
  </si>
  <si>
    <t>Poppers</t>
  </si>
  <si>
    <t>25 g</t>
  </si>
  <si>
    <t>Olympic</t>
  </si>
  <si>
    <t>240 g</t>
  </si>
  <si>
    <t>Dekko</t>
  </si>
  <si>
    <t>50 g</t>
  </si>
  <si>
    <t>Item</t>
  </si>
  <si>
    <t>Corn Flakes - Fruit Loops</t>
  </si>
  <si>
    <t>Biscuit</t>
  </si>
  <si>
    <t>Cake</t>
  </si>
  <si>
    <t>Noodles</t>
  </si>
  <si>
    <t>Sun Chips Mixed Masala</t>
  </si>
  <si>
    <t>Poppers Coconut</t>
  </si>
  <si>
    <t>Olympic First Choice</t>
  </si>
  <si>
    <t>Dekko Sooper Dooper</t>
  </si>
  <si>
    <t>Tissue</t>
  </si>
  <si>
    <t>Chocolate Digestive</t>
  </si>
  <si>
    <t>Haque</t>
  </si>
  <si>
    <t>145 g</t>
  </si>
  <si>
    <t>Samyang Buldak Nouilles Piquantes Noodles</t>
  </si>
  <si>
    <t>Samyang Buldak</t>
  </si>
  <si>
    <t>140 g</t>
  </si>
  <si>
    <t>Samyang Buldak Hot Chicken Noodles</t>
  </si>
  <si>
    <t>Peanut</t>
  </si>
  <si>
    <t>Peanut Barbecue Tong Garden</t>
  </si>
  <si>
    <t>Tong Garden</t>
  </si>
  <si>
    <t>160 g</t>
  </si>
  <si>
    <t>Mr. Noodles - 12 pcs</t>
  </si>
  <si>
    <t>Mr. Noodles</t>
  </si>
  <si>
    <t>Lip Balm</t>
  </si>
  <si>
    <t>Chocolate Lilac Lip Balm</t>
  </si>
  <si>
    <t>Lilac</t>
  </si>
  <si>
    <t>30 g</t>
  </si>
  <si>
    <t>Safety Pin</t>
  </si>
  <si>
    <t>Travel Fair</t>
  </si>
  <si>
    <t>Travel</t>
  </si>
  <si>
    <t>Rickshaw - Badurtola to Sattar Khan</t>
  </si>
  <si>
    <t>Rickshaw - Sattar Khan to Badurtola</t>
  </si>
  <si>
    <t>Butter</t>
  </si>
  <si>
    <t>Aarong Butter</t>
  </si>
  <si>
    <t>Aarong</t>
  </si>
  <si>
    <t>Ghee</t>
  </si>
  <si>
    <t>Aarong Ghee</t>
  </si>
  <si>
    <t>Chanachur</t>
  </si>
  <si>
    <t>Bombay Sweets Dalmoth</t>
  </si>
  <si>
    <t>Bombay Sweets</t>
  </si>
  <si>
    <t>150 g</t>
  </si>
  <si>
    <t>Custard Powder</t>
  </si>
  <si>
    <t>Haiko Custard Powder</t>
  </si>
  <si>
    <t>Gelatin</t>
  </si>
  <si>
    <t>Haiko Gelatin</t>
  </si>
  <si>
    <t>Nuseli Nuts Delig</t>
  </si>
  <si>
    <t>Pran Chanachur</t>
  </si>
  <si>
    <t>Pran</t>
  </si>
  <si>
    <t>Shower Sponge</t>
  </si>
  <si>
    <t>Kismis</t>
  </si>
  <si>
    <t>Shwapno</t>
  </si>
  <si>
    <t>Chocolate</t>
  </si>
  <si>
    <t>Snickers Chocolate Share Pack</t>
  </si>
  <si>
    <t>Snickers</t>
  </si>
  <si>
    <t>Shwapno Kismis</t>
  </si>
  <si>
    <t>Vegetable</t>
  </si>
  <si>
    <t>Carrots</t>
  </si>
  <si>
    <t>775 g</t>
  </si>
  <si>
    <t>Fruits</t>
  </si>
  <si>
    <t>Sour Wood Apple</t>
  </si>
  <si>
    <t>1000 g</t>
  </si>
  <si>
    <t>Apple</t>
  </si>
  <si>
    <t>Orange</t>
  </si>
  <si>
    <t>Bread</t>
  </si>
  <si>
    <t>Sliced Bread</t>
  </si>
  <si>
    <t>Soft Drink</t>
  </si>
  <si>
    <t>Coca Cola - 1 L</t>
  </si>
  <si>
    <t>Coca Cola</t>
  </si>
  <si>
    <t>500 ml</t>
  </si>
  <si>
    <t>Pringles</t>
  </si>
  <si>
    <t>Pringles - Cheese (Large)</t>
  </si>
  <si>
    <t>Fuchka</t>
  </si>
  <si>
    <t>Malai</t>
  </si>
  <si>
    <t>Rickshaw - Badurtola to Home</t>
  </si>
  <si>
    <t>Dragon Fruit</t>
  </si>
  <si>
    <t>Surplus Bank Balance</t>
  </si>
  <si>
    <t>Surplus E-wallet Balance</t>
  </si>
  <si>
    <t>Surplus Cash</t>
  </si>
  <si>
    <t>Starting Bank Balance</t>
  </si>
  <si>
    <t>Genre</t>
  </si>
  <si>
    <t>Balance Type</t>
  </si>
  <si>
    <t>Bank Balance</t>
  </si>
  <si>
    <t>Payment Medium Summary</t>
  </si>
  <si>
    <t>Payment Methods</t>
  </si>
  <si>
    <t>E-wallet</t>
  </si>
  <si>
    <t>E-wallet Balance</t>
  </si>
  <si>
    <t>Cash Balance</t>
  </si>
  <si>
    <t>Rickshaw - Sattar Khan to Jhautola</t>
  </si>
  <si>
    <t>Rose Lilac Lip Balm</t>
  </si>
  <si>
    <t>Majorica Chocolate Biscuit</t>
  </si>
  <si>
    <t>Borhani</t>
  </si>
  <si>
    <t>Moghal Shahi</t>
  </si>
  <si>
    <t>Moghal Shahi Borhani</t>
  </si>
  <si>
    <t>1500 ml</t>
  </si>
  <si>
    <t>Trousers</t>
  </si>
  <si>
    <t>Infinity</t>
  </si>
  <si>
    <t>Clothing</t>
  </si>
  <si>
    <t>Scarf</t>
  </si>
  <si>
    <t>Ladies Scarf - Georgette Cream</t>
  </si>
  <si>
    <t>Women Divider Muslin Black Print</t>
  </si>
  <si>
    <t>T-shirt</t>
  </si>
  <si>
    <t>Richman Men's Round Neck T-shirt</t>
  </si>
  <si>
    <t>Nike Men's Knit Sport Jogger</t>
  </si>
  <si>
    <t>Essence</t>
  </si>
  <si>
    <t>Foster Clark</t>
  </si>
  <si>
    <t>Foster Clark Vanilla Essence</t>
  </si>
  <si>
    <t>Lozenge</t>
  </si>
  <si>
    <t>Haiko Khatta Meetha</t>
  </si>
  <si>
    <t>120 g</t>
  </si>
  <si>
    <t>Sun Chips Salt &amp; Pepper</t>
  </si>
  <si>
    <t>22 g</t>
  </si>
  <si>
    <t>Ketchup</t>
  </si>
  <si>
    <t>Umami</t>
  </si>
  <si>
    <t>Umami Tomato Ketchup</t>
  </si>
  <si>
    <t>Cut Cloth</t>
  </si>
  <si>
    <t>Pallabi</t>
  </si>
  <si>
    <t>Cherry Cloth for Burkha (colored) - 10 Gauge</t>
  </si>
  <si>
    <t>Cherry Cloth for Burkha (white) - 10 Gauge</t>
  </si>
  <si>
    <t>Pomegranate</t>
  </si>
  <si>
    <t>750 g</t>
  </si>
  <si>
    <t>Grilled Chicken</t>
  </si>
  <si>
    <t>Grilled Chicken Quarter</t>
  </si>
  <si>
    <t>City Point Restaurant</t>
  </si>
  <si>
    <t>Card</t>
  </si>
  <si>
    <t>Aarong Card - 1L</t>
  </si>
  <si>
    <t>1000 ml</t>
  </si>
  <si>
    <t>Fresh Departmental Store</t>
  </si>
  <si>
    <t>Rickshaw - Kandirpar to Home</t>
  </si>
  <si>
    <t>Accounts</t>
  </si>
  <si>
    <t>Transfers</t>
  </si>
  <si>
    <t>Summary</t>
  </si>
  <si>
    <t>Transactions</t>
  </si>
  <si>
    <t>Month of Records</t>
  </si>
  <si>
    <t>October 2022</t>
  </si>
  <si>
    <t>Dashboard</t>
  </si>
  <si>
    <t>Current Balance</t>
  </si>
  <si>
    <t>Net Income</t>
  </si>
  <si>
    <t>Starting Status</t>
  </si>
  <si>
    <t>Day</t>
  </si>
  <si>
    <t>Month</t>
  </si>
  <si>
    <t>Year</t>
  </si>
  <si>
    <t>Remaining Balance</t>
  </si>
  <si>
    <t>Total Expenditure</t>
  </si>
  <si>
    <t>Receiver Type</t>
  </si>
  <si>
    <t>Sender Type</t>
  </si>
  <si>
    <t>Sender</t>
  </si>
  <si>
    <t>Receiver</t>
  </si>
  <si>
    <t>Starting Balance</t>
  </si>
  <si>
    <t>Mobile Recharge</t>
  </si>
  <si>
    <t>Grameenphone</t>
  </si>
  <si>
    <t>bKash Recharge - Rakib</t>
  </si>
  <si>
    <t>Telecom</t>
  </si>
  <si>
    <t>Gift</t>
  </si>
  <si>
    <t>Gift - Sifat</t>
  </si>
  <si>
    <t>xxxx xxxx xxxx xxxx</t>
  </si>
  <si>
    <t>(+xxx)-xxxx-xxxxxx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</si>
</sst>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lt;=9999999]###\-####;\(###\)\ ###\-####"/>
    <numFmt numFmtId="165" formatCode="_([$BDT]\ * #,##0.00_);_([$BDT]\ * \(#,##0.00\);_([$BDT]\ * &quot;-&quot;??_);_(@_)"/>
    <numFmt numFmtId="166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2"/>
      <color theme="3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rgb="FF0070C0"/>
      <name val="Arial"/>
      <family val="2"/>
    </font>
    <font>
      <b/>
      <sz val="9"/>
      <color rgb="FF0070C0"/>
      <name val="Arial"/>
      <family val="2"/>
    </font>
    <font>
      <b/>
      <sz val="11"/>
      <color rgb="FF0070C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8"/>
      </top>
      <bottom/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rgb="FF0070C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2" fillId="2" borderId="0" xfId="0" applyNumberFormat="1" applyFont="1" applyFill="1"/>
    <xf numFmtId="165" fontId="1" fillId="2" borderId="0" xfId="0" applyNumberFormat="1" applyFont="1" applyFill="1"/>
    <xf numFmtId="165" fontId="2" fillId="2" borderId="0" xfId="0" applyNumberFormat="1" applyFont="1" applyFill="1"/>
    <xf numFmtId="0" fontId="4" fillId="2" borderId="0" xfId="0" applyFont="1" applyFill="1"/>
    <xf numFmtId="0" fontId="5" fillId="2" borderId="0" xfId="0" applyFont="1" applyFill="1"/>
    <xf numFmtId="0" fontId="3" fillId="2" borderId="1" xfId="0" applyFont="1" applyFill="1" applyBorder="1"/>
    <xf numFmtId="165" fontId="3" fillId="2" borderId="1" xfId="0" applyNumberFormat="1" applyFont="1" applyFill="1" applyBorder="1"/>
    <xf numFmtId="0" fontId="3" fillId="2" borderId="2" xfId="0" applyFont="1" applyFill="1" applyBorder="1"/>
    <xf numFmtId="165" fontId="3" fillId="2" borderId="2" xfId="0" applyNumberFormat="1" applyFont="1" applyFill="1" applyBorder="1"/>
    <xf numFmtId="0" fontId="5" fillId="2" borderId="3" xfId="0" applyFont="1" applyFill="1" applyBorder="1"/>
    <xf numFmtId="165" fontId="5" fillId="2" borderId="3" xfId="0" applyNumberFormat="1" applyFont="1" applyFill="1" applyBorder="1"/>
    <xf numFmtId="0" fontId="5" fillId="2" borderId="2" xfId="0" applyFont="1" applyFill="1" applyBorder="1"/>
    <xf numFmtId="0" fontId="2" fillId="2" borderId="2" xfId="0" applyFont="1" applyFill="1" applyBorder="1"/>
    <xf numFmtId="165" fontId="2" fillId="2" borderId="2" xfId="0" applyNumberFormat="1" applyFont="1" applyFill="1" applyBorder="1"/>
    <xf numFmtId="166" fontId="2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6" fillId="2" borderId="0" xfId="0" applyFont="1" applyFill="1"/>
    <xf numFmtId="0" fontId="7" fillId="2" borderId="0" xfId="0" applyFont="1" applyFill="1"/>
    <xf numFmtId="166" fontId="7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Medium</a:t>
            </a:r>
            <a:r>
              <a:rPr lang="en-US" baseline="0"/>
              <a:t>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'Dashboard-Oct22'!$F$7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6A-430D-9B17-2636FE24D6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6A-430D-9B17-2636FE24D6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90-44A8-ACC0-076A2F2DEA56}"/>
              </c:ext>
            </c:extLst>
          </c:dPt>
          <c:cat>
            <c:strRef>
              <c:f>'Dashboard-Oct22'!$E$8:$E$10</c:f>
              <c:strCache>
                <c:ptCount val="3"/>
                <c:pt idx="0">
                  <c:v>Bank</c:v>
                </c:pt>
                <c:pt idx="1">
                  <c:v>E-wallet</c:v>
                </c:pt>
                <c:pt idx="2">
                  <c:v>Cash</c:v>
                </c:pt>
              </c:strCache>
            </c:strRef>
          </c:cat>
          <c:val>
            <c:numRef>
              <c:f>'Dashboard-Oct22'!$F$8:$F$10</c:f>
              <c:numCache>
                <c:formatCode>_([$BDT]\ * #,##0.00_);_([$BDT]\ * \(#,##0.00\);_([$BDT]\ * "-"??_);_(@_)</c:formatCode>
                <c:ptCount val="3"/>
                <c:pt idx="0">
                  <c:v>0</c:v>
                </c:pt>
                <c:pt idx="1">
                  <c:v>609</c:v>
                </c:pt>
                <c:pt idx="2">
                  <c:v>15995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0-44A8-ACC0-076A2F2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Balance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'Dashboard-Oct22'!$I$7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'Dashboard-Oct22'!$H$8:$H$10</c:f>
              <c:strCache>
                <c:ptCount val="3"/>
                <c:pt idx="0">
                  <c:v>Bank</c:v>
                </c:pt>
                <c:pt idx="1">
                  <c:v>E-wallet</c:v>
                </c:pt>
                <c:pt idx="2">
                  <c:v>Cash</c:v>
                </c:pt>
              </c:strCache>
            </c:strRef>
          </c:cat>
          <c:val>
            <c:numRef>
              <c:f>'Dashboard-Oct22'!$I$8:$I$10</c:f>
              <c:numCache>
                <c:formatCode>_([$BDT]\ * #,##0.00_);_([$BDT]\ * \(#,##0.00\);_([$BDT]\ * "-"??_);_(@_)</c:formatCode>
                <c:ptCount val="3"/>
                <c:pt idx="0">
                  <c:v>61068.25</c:v>
                </c:pt>
                <c:pt idx="1">
                  <c:v>1830.2600000000002</c:v>
                </c:pt>
                <c:pt idx="2">
                  <c:v>10759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C-45DC-9F08-4151EB8C2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568927"/>
        <c:axId val="1854591807"/>
      </c:barChart>
      <c:catAx>
        <c:axId val="185456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91807"/>
        <c:crosses val="autoZero"/>
        <c:auto val="1"/>
        <c:lblAlgn val="ctr"/>
        <c:lblOffset val="100"/>
        <c:noMultiLvlLbl val="0"/>
      </c:catAx>
      <c:valAx>
        <c:axId val="18545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BDT]\ * #,##0.00_);_([$BDT]\ * \(#,##0.00\);_([$BDT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6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17</xdr:row>
      <xdr:rowOff>95249</xdr:rowOff>
    </xdr:from>
    <xdr:to>
      <xdr:col>7</xdr:col>
      <xdr:colOff>847725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E0646-1444-CBFB-9188-333169794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17</xdr:row>
      <xdr:rowOff>90487</xdr:rowOff>
    </xdr:from>
    <xdr:to>
      <xdr:col>12</xdr:col>
      <xdr:colOff>466725</xdr:colOff>
      <xdr:row>35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92FABC-282B-D712-DF8E-CBD8F58B8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80EED-78A5-4C5E-9712-E00C6224A86E}">
  <sheetPr codeName="Sheet1"/>
  <dimension ref="B1:L13"/>
  <sheetViews>
    <sheetView tabSelected="1" workbookViewId="0"/>
  </sheetViews>
  <sheetFormatPr defaultRowHeight="12" x14ac:dyDescent="0.2"/>
  <cols>
    <col min="1" max="1" width="2.28515625" style="2" customWidth="1"/>
    <col min="2" max="2" width="25" style="2" customWidth="1"/>
    <col min="3" max="3" width="15.140625" style="2" customWidth="1"/>
    <col min="4" max="4" width="13.140625" style="2" customWidth="1"/>
    <col min="5" max="5" width="19.42578125" style="5" customWidth="1"/>
    <col min="6" max="6" width="14.85546875" style="2" customWidth="1"/>
    <col min="7" max="8" width="9.140625" style="2"/>
    <col min="9" max="9" width="14.7109375" style="2" customWidth="1"/>
    <col min="10" max="10" width="17.5703125" style="2" customWidth="1"/>
    <col min="11" max="11" width="9.140625" style="2"/>
    <col min="12" max="12" width="15.85546875" style="2" customWidth="1"/>
    <col min="13" max="16384" width="9.140625" style="2"/>
  </cols>
  <sheetData>
    <row r="1" spans="2:12" s="1" customFormat="1" ht="15.75" x14ac:dyDescent="0.25">
      <c r="B1" s="6" t="s">
        <v>0</v>
      </c>
      <c r="E1" s="4"/>
    </row>
    <row r="3" spans="2:12" x14ac:dyDescent="0.2">
      <c r="B3" s="7" t="s">
        <v>1</v>
      </c>
      <c r="I3" s="7" t="s">
        <v>229</v>
      </c>
    </row>
    <row r="5" spans="2:12" ht="12.75" thickBot="1" x14ac:dyDescent="0.25">
      <c r="B5" s="12" t="s">
        <v>2</v>
      </c>
      <c r="C5" s="12" t="s">
        <v>6</v>
      </c>
      <c r="D5" s="12" t="s">
        <v>12</v>
      </c>
      <c r="E5" s="12" t="s">
        <v>3</v>
      </c>
      <c r="F5" s="13" t="s">
        <v>4</v>
      </c>
      <c r="I5" s="12" t="s">
        <v>162</v>
      </c>
      <c r="J5" s="12" t="s">
        <v>18</v>
      </c>
      <c r="L5" s="12" t="s">
        <v>165</v>
      </c>
    </row>
    <row r="6" spans="2:12" x14ac:dyDescent="0.2">
      <c r="B6" s="2" t="s">
        <v>5</v>
      </c>
      <c r="C6" s="2" t="s">
        <v>7</v>
      </c>
      <c r="D6" s="2" t="s">
        <v>13</v>
      </c>
      <c r="E6" s="2" t="s">
        <v>236</v>
      </c>
      <c r="F6" s="5">
        <v>153.25</v>
      </c>
      <c r="I6" s="2" t="s">
        <v>163</v>
      </c>
      <c r="J6" s="5">
        <f>$F$6</f>
        <v>153.25</v>
      </c>
      <c r="L6" s="2" t="s">
        <v>13</v>
      </c>
    </row>
    <row r="7" spans="2:12" x14ac:dyDescent="0.2">
      <c r="B7" s="2" t="s">
        <v>8</v>
      </c>
      <c r="C7" s="2" t="s">
        <v>8</v>
      </c>
      <c r="D7" s="2" t="s">
        <v>14</v>
      </c>
      <c r="E7" s="3" t="s">
        <v>237</v>
      </c>
      <c r="F7" s="5">
        <v>439.26</v>
      </c>
      <c r="I7" s="2" t="s">
        <v>167</v>
      </c>
      <c r="J7" s="5">
        <f>SUM($F$7:$F$8)</f>
        <v>439.26</v>
      </c>
      <c r="L7" s="2" t="s">
        <v>166</v>
      </c>
    </row>
    <row r="8" spans="2:12" x14ac:dyDescent="0.2">
      <c r="B8" s="2" t="s">
        <v>11</v>
      </c>
      <c r="C8" s="2" t="s">
        <v>11</v>
      </c>
      <c r="D8" s="2" t="s">
        <v>14</v>
      </c>
      <c r="E8" s="3" t="s">
        <v>237</v>
      </c>
      <c r="F8" s="5">
        <v>0</v>
      </c>
      <c r="I8" s="2" t="s">
        <v>168</v>
      </c>
      <c r="J8" s="5">
        <f>$F$9</f>
        <v>1754</v>
      </c>
      <c r="L8" s="2" t="s">
        <v>9</v>
      </c>
    </row>
    <row r="9" spans="2:12" ht="12.75" thickBot="1" x14ac:dyDescent="0.25">
      <c r="B9" s="2" t="s">
        <v>10</v>
      </c>
      <c r="D9" s="2" t="s">
        <v>9</v>
      </c>
      <c r="E9" s="2"/>
      <c r="F9" s="5">
        <v>1754</v>
      </c>
    </row>
    <row r="10" spans="2:12" x14ac:dyDescent="0.2">
      <c r="B10" s="14" t="s">
        <v>15</v>
      </c>
      <c r="C10" s="15"/>
      <c r="D10" s="15"/>
      <c r="E10" s="16"/>
      <c r="F10" s="16">
        <f>SUM($F$6:$F$9)</f>
        <v>2346.5100000000002</v>
      </c>
    </row>
    <row r="11" spans="2:12" x14ac:dyDescent="0.2">
      <c r="C11" s="5"/>
      <c r="L11" s="5"/>
    </row>
    <row r="12" spans="2:12" x14ac:dyDescent="0.2">
      <c r="C12" s="5"/>
    </row>
    <row r="13" spans="2:12" x14ac:dyDescent="0.2">
      <c r="B13" s="18"/>
      <c r="C13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C01D-DC87-48E9-9563-7E63BBC68AAB}">
  <sheetPr codeName="Sheet2"/>
  <dimension ref="B1:C6"/>
  <sheetViews>
    <sheetView workbookViewId="0"/>
  </sheetViews>
  <sheetFormatPr defaultRowHeight="12" x14ac:dyDescent="0.2"/>
  <cols>
    <col min="1" max="1" width="2.28515625" style="2" customWidth="1"/>
    <col min="2" max="2" width="16.42578125" style="2" customWidth="1"/>
    <col min="3" max="3" width="15.140625" style="2" customWidth="1"/>
    <col min="4" max="5" width="9.140625" style="2"/>
    <col min="6" max="6" width="14.7109375" style="2" customWidth="1"/>
    <col min="7" max="7" width="17.5703125" style="2" customWidth="1"/>
    <col min="8" max="8" width="9.140625" style="2"/>
    <col min="9" max="9" width="11.42578125" style="2" bestFit="1" customWidth="1"/>
    <col min="10" max="16384" width="9.140625" style="2"/>
  </cols>
  <sheetData>
    <row r="1" spans="2:3" s="1" customFormat="1" ht="15.75" x14ac:dyDescent="0.25">
      <c r="B1" s="6" t="s">
        <v>212</v>
      </c>
    </row>
    <row r="3" spans="2:3" ht="12.75" thickBot="1" x14ac:dyDescent="0.25">
      <c r="B3" s="12" t="s">
        <v>162</v>
      </c>
      <c r="C3" s="12" t="s">
        <v>18</v>
      </c>
    </row>
    <row r="4" spans="2:3" x14ac:dyDescent="0.2">
      <c r="B4" s="2" t="s">
        <v>163</v>
      </c>
      <c r="C4" s="5"/>
    </row>
    <row r="5" spans="2:3" x14ac:dyDescent="0.2">
      <c r="B5" s="2" t="s">
        <v>167</v>
      </c>
      <c r="C5" s="5"/>
    </row>
    <row r="6" spans="2:3" x14ac:dyDescent="0.2">
      <c r="B6" s="2" t="s">
        <v>168</v>
      </c>
      <c r="C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23DE-4051-45D4-80DC-D608834E5A09}">
  <sheetPr codeName="Sheet3"/>
  <dimension ref="B1:K11"/>
  <sheetViews>
    <sheetView workbookViewId="0"/>
  </sheetViews>
  <sheetFormatPr defaultRowHeight="12" x14ac:dyDescent="0.2"/>
  <cols>
    <col min="1" max="1" width="2.28515625" style="2" customWidth="1"/>
    <col min="2" max="2" width="25" style="2" customWidth="1"/>
    <col min="3" max="3" width="15.140625" style="2" customWidth="1"/>
    <col min="4" max="4" width="13.140625" style="2" customWidth="1"/>
    <col min="5" max="5" width="19.42578125" style="5" customWidth="1"/>
    <col min="6" max="7" width="9.140625" style="2"/>
    <col min="8" max="8" width="14.7109375" style="2" customWidth="1"/>
    <col min="9" max="9" width="17.5703125" style="2" customWidth="1"/>
    <col min="10" max="10" width="9.140625" style="2"/>
    <col min="11" max="11" width="11.42578125" style="2" bestFit="1" customWidth="1"/>
    <col min="12" max="16384" width="9.140625" style="2"/>
  </cols>
  <sheetData>
    <row r="1" spans="2:11" s="1" customFormat="1" ht="15.75" x14ac:dyDescent="0.25">
      <c r="B1" s="6" t="s">
        <v>210</v>
      </c>
      <c r="E1" s="4"/>
    </row>
    <row r="3" spans="2:11" ht="12.75" thickBot="1" x14ac:dyDescent="0.25">
      <c r="B3" s="12" t="s">
        <v>2</v>
      </c>
      <c r="C3" s="12" t="s">
        <v>6</v>
      </c>
      <c r="D3" s="12" t="s">
        <v>12</v>
      </c>
      <c r="E3" s="12" t="s">
        <v>3</v>
      </c>
    </row>
    <row r="4" spans="2:11" x14ac:dyDescent="0.2">
      <c r="B4" s="2" t="s">
        <v>5</v>
      </c>
      <c r="C4" s="2" t="s">
        <v>7</v>
      </c>
      <c r="D4" s="2" t="s">
        <v>13</v>
      </c>
      <c r="E4" s="2" t="s">
        <v>236</v>
      </c>
      <c r="I4" s="5"/>
    </row>
    <row r="5" spans="2:11" x14ac:dyDescent="0.2">
      <c r="B5" s="2" t="s">
        <v>8</v>
      </c>
      <c r="C5" s="2" t="s">
        <v>8</v>
      </c>
      <c r="D5" s="2" t="s">
        <v>14</v>
      </c>
      <c r="E5" s="3" t="s">
        <v>237</v>
      </c>
      <c r="I5" s="5"/>
    </row>
    <row r="6" spans="2:11" x14ac:dyDescent="0.2">
      <c r="B6" s="2" t="s">
        <v>11</v>
      </c>
      <c r="C6" s="2" t="s">
        <v>11</v>
      </c>
      <c r="D6" s="2" t="s">
        <v>14</v>
      </c>
      <c r="E6" s="3" t="s">
        <v>237</v>
      </c>
      <c r="I6" s="5"/>
    </row>
    <row r="7" spans="2:11" x14ac:dyDescent="0.2">
      <c r="B7" s="2" t="s">
        <v>10</v>
      </c>
      <c r="D7" s="2" t="s">
        <v>9</v>
      </c>
      <c r="E7" s="2"/>
    </row>
    <row r="8" spans="2:11" x14ac:dyDescent="0.2">
      <c r="E8" s="2"/>
    </row>
    <row r="9" spans="2:11" x14ac:dyDescent="0.2">
      <c r="C9" s="5"/>
      <c r="K9" s="5"/>
    </row>
    <row r="10" spans="2:11" x14ac:dyDescent="0.2">
      <c r="C10" s="5"/>
    </row>
    <row r="11" spans="2:11" x14ac:dyDescent="0.2">
      <c r="B11" s="18"/>
      <c r="C11" s="1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0A04-B89B-4002-9F1D-8FB185E3A1A2}">
  <sheetPr codeName="Sheet4"/>
  <dimension ref="B1:K7"/>
  <sheetViews>
    <sheetView workbookViewId="0"/>
  </sheetViews>
  <sheetFormatPr defaultRowHeight="12" x14ac:dyDescent="0.2"/>
  <cols>
    <col min="1" max="1" width="2.28515625" style="2" customWidth="1"/>
    <col min="2" max="2" width="24" style="2" customWidth="1"/>
    <col min="3" max="3" width="11.140625" style="2" bestFit="1" customWidth="1"/>
    <col min="4" max="4" width="24.7109375" style="2" customWidth="1"/>
    <col min="5" max="5" width="12.42578125" style="5" bestFit="1" customWidth="1"/>
    <col min="6" max="6" width="15" style="2" customWidth="1"/>
    <col min="7" max="7" width="21.5703125" style="2" bestFit="1" customWidth="1"/>
    <col min="8" max="8" width="4" style="2" bestFit="1" customWidth="1"/>
    <col min="9" max="9" width="6" style="2" bestFit="1" customWidth="1"/>
    <col min="10" max="10" width="5" style="2" bestFit="1" customWidth="1"/>
    <col min="11" max="11" width="11.42578125" style="2" bestFit="1" customWidth="1"/>
    <col min="12" max="16384" width="9.140625" style="2"/>
  </cols>
  <sheetData>
    <row r="1" spans="2:11" s="1" customFormat="1" ht="15.75" x14ac:dyDescent="0.25">
      <c r="B1" s="6" t="s">
        <v>211</v>
      </c>
      <c r="E1" s="4"/>
    </row>
    <row r="3" spans="2:11" ht="12.75" thickBot="1" x14ac:dyDescent="0.25">
      <c r="B3" s="12" t="s">
        <v>227</v>
      </c>
      <c r="C3" s="12" t="s">
        <v>226</v>
      </c>
      <c r="D3" s="12" t="s">
        <v>228</v>
      </c>
      <c r="E3" s="12" t="s">
        <v>225</v>
      </c>
      <c r="F3" s="12" t="s">
        <v>18</v>
      </c>
      <c r="G3" s="12" t="s">
        <v>28</v>
      </c>
      <c r="H3" s="12" t="s">
        <v>220</v>
      </c>
      <c r="I3" s="12" t="s">
        <v>221</v>
      </c>
      <c r="J3" s="12" t="s">
        <v>222</v>
      </c>
    </row>
    <row r="4" spans="2:11" x14ac:dyDescent="0.2">
      <c r="B4" s="2" t="s">
        <v>5</v>
      </c>
      <c r="C4" s="2" t="s">
        <v>13</v>
      </c>
      <c r="D4" s="2" t="s">
        <v>10</v>
      </c>
      <c r="E4" s="2" t="s">
        <v>9</v>
      </c>
      <c r="F4" s="5">
        <v>10000</v>
      </c>
      <c r="G4" s="17">
        <v>44835</v>
      </c>
      <c r="H4" s="2">
        <f>DAY($G4)</f>
        <v>1</v>
      </c>
      <c r="I4" s="2">
        <f>MONTH($G4)</f>
        <v>10</v>
      </c>
      <c r="J4" s="2">
        <f>YEAR($G4)</f>
        <v>2022</v>
      </c>
    </row>
    <row r="5" spans="2:11" x14ac:dyDescent="0.2">
      <c r="B5" s="2" t="s">
        <v>5</v>
      </c>
      <c r="C5" s="2" t="s">
        <v>13</v>
      </c>
      <c r="D5" s="2" t="s">
        <v>10</v>
      </c>
      <c r="E5" s="2" t="s">
        <v>9</v>
      </c>
      <c r="F5" s="5">
        <v>15000</v>
      </c>
      <c r="G5" s="17">
        <v>44836</v>
      </c>
      <c r="H5" s="2">
        <f>DAY($G5)</f>
        <v>2</v>
      </c>
      <c r="I5" s="2">
        <f>MONTH($G5)</f>
        <v>10</v>
      </c>
      <c r="J5" s="2">
        <f>YEAR($G5)</f>
        <v>2022</v>
      </c>
      <c r="K5" s="5"/>
    </row>
    <row r="6" spans="2:11" x14ac:dyDescent="0.2">
      <c r="B6" s="2" t="s">
        <v>5</v>
      </c>
      <c r="C6" s="2" t="s">
        <v>13</v>
      </c>
      <c r="D6" s="2" t="s">
        <v>10</v>
      </c>
      <c r="E6" s="2" t="s">
        <v>166</v>
      </c>
      <c r="F6" s="5">
        <v>2000</v>
      </c>
      <c r="G6" s="17">
        <v>44836</v>
      </c>
      <c r="H6" s="2">
        <f>DAY($G6)</f>
        <v>2</v>
      </c>
      <c r="I6" s="2">
        <f>MONTH($G6)</f>
        <v>10</v>
      </c>
      <c r="J6" s="2">
        <f>YEAR($G6)</f>
        <v>2022</v>
      </c>
    </row>
    <row r="7" spans="2:11" x14ac:dyDescent="0.2">
      <c r="B7" s="18"/>
      <c r="D7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AAA8-DC2F-4F97-9467-6B761BFB1C2D}">
  <sheetPr codeName="Sheet5"/>
  <dimension ref="B1:N75"/>
  <sheetViews>
    <sheetView workbookViewId="0">
      <pane ySplit="5" topLeftCell="A63" activePane="bottomLeft" state="frozen"/>
      <selection pane="bottomLeft"/>
    </sheetView>
  </sheetViews>
  <sheetFormatPr defaultRowHeight="12" x14ac:dyDescent="0.2"/>
  <cols>
    <col min="1" max="1" width="2.28515625" style="2" customWidth="1"/>
    <col min="2" max="2" width="20.7109375" style="2" customWidth="1"/>
    <col min="3" max="3" width="16" style="2" customWidth="1"/>
    <col min="4" max="4" width="42.7109375" style="2" customWidth="1"/>
    <col min="5" max="5" width="9.42578125" style="2" bestFit="1" customWidth="1"/>
    <col min="6" max="6" width="8.140625" style="2" bestFit="1" customWidth="1"/>
    <col min="7" max="7" width="10.42578125" style="2" customWidth="1"/>
    <col min="8" max="11" width="15.7109375" style="5" customWidth="1"/>
    <col min="12" max="12" width="14.7109375" style="2" customWidth="1"/>
    <col min="13" max="13" width="21.5703125" style="2" bestFit="1" customWidth="1"/>
    <col min="14" max="14" width="22.85546875" style="2" bestFit="1" customWidth="1"/>
    <col min="15" max="16384" width="9.140625" style="2"/>
  </cols>
  <sheetData>
    <row r="1" spans="2:14" s="1" customFormat="1" ht="15.75" x14ac:dyDescent="0.25">
      <c r="B1" s="6" t="s">
        <v>213</v>
      </c>
      <c r="E1" s="2"/>
      <c r="H1" s="5"/>
      <c r="I1" s="5"/>
      <c r="J1" s="5"/>
      <c r="K1" s="5"/>
    </row>
    <row r="3" spans="2:14" s="20" customFormat="1" ht="15" x14ac:dyDescent="0.25">
      <c r="B3" s="20" t="s">
        <v>214</v>
      </c>
      <c r="C3" s="22" t="s">
        <v>215</v>
      </c>
      <c r="E3" s="2"/>
      <c r="H3" s="5"/>
      <c r="I3" s="5"/>
      <c r="J3" s="5"/>
      <c r="K3" s="5"/>
    </row>
    <row r="5" spans="2:14" ht="12.75" thickBot="1" x14ac:dyDescent="0.25">
      <c r="B5" s="12" t="s">
        <v>82</v>
      </c>
      <c r="C5" s="12" t="s">
        <v>33</v>
      </c>
      <c r="D5" s="12" t="s">
        <v>21</v>
      </c>
      <c r="E5" s="2" t="s">
        <v>22</v>
      </c>
      <c r="F5" s="12" t="s">
        <v>31</v>
      </c>
      <c r="G5" s="12" t="s">
        <v>19</v>
      </c>
      <c r="H5" s="5" t="s">
        <v>23</v>
      </c>
      <c r="I5" s="5" t="s">
        <v>26</v>
      </c>
      <c r="J5" s="5" t="s">
        <v>25</v>
      </c>
      <c r="K5" s="5" t="s">
        <v>27</v>
      </c>
      <c r="L5" s="12" t="s">
        <v>29</v>
      </c>
      <c r="M5" s="12" t="s">
        <v>28</v>
      </c>
      <c r="N5" s="12" t="s">
        <v>24</v>
      </c>
    </row>
    <row r="6" spans="2:14" x14ac:dyDescent="0.2">
      <c r="B6" s="2" t="s">
        <v>30</v>
      </c>
      <c r="C6" s="2" t="s">
        <v>34</v>
      </c>
      <c r="D6" s="2" t="s">
        <v>30</v>
      </c>
      <c r="E6" s="2">
        <v>1</v>
      </c>
      <c r="F6" s="2" t="s">
        <v>40</v>
      </c>
      <c r="G6" s="2" t="s">
        <v>52</v>
      </c>
      <c r="H6" s="5">
        <v>40</v>
      </c>
      <c r="I6" s="5">
        <f t="shared" ref="I6:I37" si="0">$E6*$H6</f>
        <v>40</v>
      </c>
      <c r="J6" s="5">
        <v>0</v>
      </c>
      <c r="K6" s="5">
        <f t="shared" ref="K6:K37" si="1">$I6-$J6</f>
        <v>40</v>
      </c>
      <c r="L6" s="2" t="s">
        <v>9</v>
      </c>
      <c r="M6" s="17">
        <v>44835</v>
      </c>
      <c r="N6" s="2" t="s">
        <v>32</v>
      </c>
    </row>
    <row r="7" spans="2:14" x14ac:dyDescent="0.2">
      <c r="B7" s="2" t="s">
        <v>36</v>
      </c>
      <c r="C7" s="2" t="s">
        <v>35</v>
      </c>
      <c r="D7" s="2" t="s">
        <v>36</v>
      </c>
      <c r="E7" s="2">
        <v>1</v>
      </c>
      <c r="F7" s="2" t="s">
        <v>39</v>
      </c>
      <c r="G7" s="2" t="s">
        <v>52</v>
      </c>
      <c r="H7" s="5">
        <v>350</v>
      </c>
      <c r="I7" s="5">
        <f t="shared" si="0"/>
        <v>350</v>
      </c>
      <c r="J7" s="5">
        <v>0</v>
      </c>
      <c r="K7" s="5">
        <f t="shared" si="1"/>
        <v>350</v>
      </c>
      <c r="L7" s="2" t="s">
        <v>9</v>
      </c>
      <c r="M7" s="17">
        <v>44835</v>
      </c>
      <c r="N7" s="2" t="s">
        <v>32</v>
      </c>
    </row>
    <row r="8" spans="2:14" x14ac:dyDescent="0.2">
      <c r="B8" s="2" t="s">
        <v>91</v>
      </c>
      <c r="C8" s="2" t="s">
        <v>38</v>
      </c>
      <c r="D8" s="2" t="s">
        <v>37</v>
      </c>
      <c r="E8" s="2">
        <v>1</v>
      </c>
      <c r="G8" s="2" t="s">
        <v>41</v>
      </c>
      <c r="H8" s="5">
        <v>80</v>
      </c>
      <c r="I8" s="5">
        <f t="shared" si="0"/>
        <v>80</v>
      </c>
      <c r="J8" s="5">
        <v>0</v>
      </c>
      <c r="K8" s="5">
        <f t="shared" si="1"/>
        <v>80</v>
      </c>
      <c r="L8" s="2" t="s">
        <v>9</v>
      </c>
      <c r="M8" s="17">
        <v>44835</v>
      </c>
      <c r="N8" s="2" t="s">
        <v>32</v>
      </c>
    </row>
    <row r="9" spans="2:14" x14ac:dyDescent="0.2">
      <c r="B9" s="2" t="s">
        <v>42</v>
      </c>
      <c r="C9" s="2" t="s">
        <v>43</v>
      </c>
      <c r="D9" s="2" t="s">
        <v>83</v>
      </c>
      <c r="E9" s="2">
        <v>1</v>
      </c>
      <c r="F9" s="2" t="s">
        <v>44</v>
      </c>
      <c r="G9" s="2" t="s">
        <v>52</v>
      </c>
      <c r="H9" s="5">
        <v>400</v>
      </c>
      <c r="I9" s="5">
        <f t="shared" si="0"/>
        <v>400</v>
      </c>
      <c r="J9" s="5">
        <v>0</v>
      </c>
      <c r="K9" s="5">
        <f t="shared" si="1"/>
        <v>400</v>
      </c>
      <c r="L9" s="2" t="s">
        <v>9</v>
      </c>
      <c r="M9" s="17">
        <v>44835</v>
      </c>
      <c r="N9" s="2" t="s">
        <v>32</v>
      </c>
    </row>
    <row r="10" spans="2:14" x14ac:dyDescent="0.2">
      <c r="B10" s="2" t="s">
        <v>42</v>
      </c>
      <c r="C10" s="2" t="s">
        <v>46</v>
      </c>
      <c r="D10" s="2" t="s">
        <v>45</v>
      </c>
      <c r="E10" s="2">
        <v>1</v>
      </c>
      <c r="F10" s="2" t="s">
        <v>47</v>
      </c>
      <c r="G10" s="2" t="s">
        <v>52</v>
      </c>
      <c r="H10" s="5">
        <v>370</v>
      </c>
      <c r="I10" s="5">
        <f t="shared" si="0"/>
        <v>370</v>
      </c>
      <c r="J10" s="5">
        <v>0</v>
      </c>
      <c r="K10" s="5">
        <f t="shared" si="1"/>
        <v>370</v>
      </c>
      <c r="L10" s="2" t="s">
        <v>9</v>
      </c>
      <c r="M10" s="17">
        <v>44835</v>
      </c>
      <c r="N10" s="2" t="s">
        <v>32</v>
      </c>
    </row>
    <row r="11" spans="2:14" x14ac:dyDescent="0.2">
      <c r="B11" s="2" t="s">
        <v>42</v>
      </c>
      <c r="C11" s="2" t="s">
        <v>43</v>
      </c>
      <c r="D11" s="2" t="s">
        <v>42</v>
      </c>
      <c r="E11" s="2">
        <v>1</v>
      </c>
      <c r="F11" s="2" t="s">
        <v>48</v>
      </c>
      <c r="G11" s="2" t="s">
        <v>52</v>
      </c>
      <c r="H11" s="5">
        <v>375</v>
      </c>
      <c r="I11" s="5">
        <f t="shared" si="0"/>
        <v>375</v>
      </c>
      <c r="J11" s="5">
        <v>0</v>
      </c>
      <c r="K11" s="5">
        <f t="shared" si="1"/>
        <v>375</v>
      </c>
      <c r="L11" s="2" t="s">
        <v>9</v>
      </c>
      <c r="M11" s="17">
        <v>44835</v>
      </c>
      <c r="N11" s="2" t="s">
        <v>32</v>
      </c>
    </row>
    <row r="12" spans="2:14" x14ac:dyDescent="0.2">
      <c r="B12" s="2" t="s">
        <v>49</v>
      </c>
      <c r="C12" s="2" t="s">
        <v>50</v>
      </c>
      <c r="D12" s="2" t="s">
        <v>49</v>
      </c>
      <c r="E12" s="2">
        <v>1</v>
      </c>
      <c r="F12" s="2" t="s">
        <v>51</v>
      </c>
      <c r="G12" s="2" t="s">
        <v>52</v>
      </c>
      <c r="H12" s="5">
        <v>80</v>
      </c>
      <c r="I12" s="5">
        <f t="shared" si="0"/>
        <v>80</v>
      </c>
      <c r="J12" s="5">
        <v>0</v>
      </c>
      <c r="K12" s="5">
        <f t="shared" si="1"/>
        <v>80</v>
      </c>
      <c r="L12" s="2" t="s">
        <v>9</v>
      </c>
      <c r="M12" s="17">
        <v>44835</v>
      </c>
      <c r="N12" s="2" t="s">
        <v>32</v>
      </c>
    </row>
    <row r="13" spans="2:14" x14ac:dyDescent="0.2">
      <c r="B13" s="2" t="s">
        <v>84</v>
      </c>
      <c r="C13" s="2" t="s">
        <v>54</v>
      </c>
      <c r="D13" s="2" t="s">
        <v>53</v>
      </c>
      <c r="E13" s="2">
        <v>1</v>
      </c>
      <c r="F13" s="2" t="s">
        <v>55</v>
      </c>
      <c r="G13" s="2" t="s">
        <v>52</v>
      </c>
      <c r="H13" s="5">
        <v>450</v>
      </c>
      <c r="I13" s="5">
        <f t="shared" si="0"/>
        <v>450</v>
      </c>
      <c r="J13" s="5">
        <v>0</v>
      </c>
      <c r="K13" s="5">
        <f t="shared" si="1"/>
        <v>450</v>
      </c>
      <c r="L13" s="2" t="s">
        <v>9</v>
      </c>
      <c r="M13" s="17">
        <v>44835</v>
      </c>
      <c r="N13" s="2" t="s">
        <v>32</v>
      </c>
    </row>
    <row r="14" spans="2:14" x14ac:dyDescent="0.2">
      <c r="B14" s="2" t="s">
        <v>56</v>
      </c>
      <c r="C14" s="2" t="s">
        <v>57</v>
      </c>
      <c r="D14" s="2" t="s">
        <v>56</v>
      </c>
      <c r="E14" s="2">
        <v>2</v>
      </c>
      <c r="F14" s="2" t="s">
        <v>58</v>
      </c>
      <c r="G14" s="2" t="s">
        <v>41</v>
      </c>
      <c r="H14" s="5">
        <v>75</v>
      </c>
      <c r="I14" s="5">
        <f t="shared" si="0"/>
        <v>150</v>
      </c>
      <c r="J14" s="5">
        <v>0</v>
      </c>
      <c r="K14" s="5">
        <f t="shared" si="1"/>
        <v>150</v>
      </c>
      <c r="L14" s="2" t="s">
        <v>9</v>
      </c>
      <c r="M14" s="17">
        <v>44835</v>
      </c>
      <c r="N14" s="2" t="s">
        <v>32</v>
      </c>
    </row>
    <row r="15" spans="2:14" x14ac:dyDescent="0.2">
      <c r="B15" s="2" t="s">
        <v>59</v>
      </c>
      <c r="C15" s="2" t="s">
        <v>60</v>
      </c>
      <c r="D15" s="2" t="s">
        <v>59</v>
      </c>
      <c r="E15" s="2">
        <v>1</v>
      </c>
      <c r="G15" s="2" t="s">
        <v>61</v>
      </c>
      <c r="H15" s="5">
        <v>220</v>
      </c>
      <c r="I15" s="5">
        <f t="shared" si="0"/>
        <v>220</v>
      </c>
      <c r="J15" s="5">
        <v>0</v>
      </c>
      <c r="K15" s="5">
        <f t="shared" si="1"/>
        <v>220</v>
      </c>
      <c r="L15" s="2" t="s">
        <v>9</v>
      </c>
      <c r="M15" s="17">
        <v>44835</v>
      </c>
      <c r="N15" s="2" t="s">
        <v>32</v>
      </c>
    </row>
    <row r="16" spans="2:14" x14ac:dyDescent="0.2">
      <c r="B16" s="2" t="s">
        <v>59</v>
      </c>
      <c r="C16" s="2" t="s">
        <v>62</v>
      </c>
      <c r="D16" s="2" t="s">
        <v>59</v>
      </c>
      <c r="E16" s="2">
        <v>1</v>
      </c>
      <c r="G16" s="2" t="s">
        <v>61</v>
      </c>
      <c r="H16" s="5">
        <v>210</v>
      </c>
      <c r="I16" s="5">
        <f t="shared" si="0"/>
        <v>210</v>
      </c>
      <c r="J16" s="5">
        <v>0</v>
      </c>
      <c r="K16" s="5">
        <f t="shared" si="1"/>
        <v>210</v>
      </c>
      <c r="L16" s="2" t="s">
        <v>9</v>
      </c>
      <c r="M16" s="17">
        <v>44835</v>
      </c>
      <c r="N16" s="2" t="s">
        <v>32</v>
      </c>
    </row>
    <row r="17" spans="2:14" x14ac:dyDescent="0.2">
      <c r="B17" s="2" t="s">
        <v>85</v>
      </c>
      <c r="C17" s="2" t="s">
        <v>63</v>
      </c>
      <c r="D17" s="2" t="s">
        <v>64</v>
      </c>
      <c r="E17" s="2">
        <v>1</v>
      </c>
      <c r="G17" s="2" t="s">
        <v>52</v>
      </c>
      <c r="H17" s="5">
        <v>240</v>
      </c>
      <c r="I17" s="5">
        <f t="shared" si="0"/>
        <v>240</v>
      </c>
      <c r="J17" s="5">
        <v>0</v>
      </c>
      <c r="K17" s="5">
        <f t="shared" si="1"/>
        <v>240</v>
      </c>
      <c r="L17" s="2" t="s">
        <v>9</v>
      </c>
      <c r="M17" s="17">
        <v>44835</v>
      </c>
      <c r="N17" s="2" t="s">
        <v>32</v>
      </c>
    </row>
    <row r="18" spans="2:14" x14ac:dyDescent="0.2">
      <c r="B18" s="2" t="s">
        <v>85</v>
      </c>
      <c r="C18" s="2" t="s">
        <v>63</v>
      </c>
      <c r="D18" s="2" t="s">
        <v>65</v>
      </c>
      <c r="E18" s="2">
        <v>1</v>
      </c>
      <c r="F18" s="2" t="s">
        <v>39</v>
      </c>
      <c r="G18" s="2" t="s">
        <v>52</v>
      </c>
      <c r="H18" s="5">
        <v>150</v>
      </c>
      <c r="I18" s="5">
        <f t="shared" si="0"/>
        <v>150</v>
      </c>
      <c r="J18" s="5">
        <v>0</v>
      </c>
      <c r="K18" s="5">
        <f t="shared" si="1"/>
        <v>150</v>
      </c>
      <c r="L18" s="2" t="s">
        <v>9</v>
      </c>
      <c r="M18" s="17">
        <v>44835</v>
      </c>
      <c r="N18" s="2" t="s">
        <v>32</v>
      </c>
    </row>
    <row r="19" spans="2:14" x14ac:dyDescent="0.2">
      <c r="B19" s="2" t="s">
        <v>66</v>
      </c>
      <c r="C19" s="2" t="s">
        <v>67</v>
      </c>
      <c r="D19" s="2" t="s">
        <v>66</v>
      </c>
      <c r="E19" s="2">
        <v>1</v>
      </c>
      <c r="F19" s="2" t="s">
        <v>39</v>
      </c>
      <c r="G19" s="2" t="s">
        <v>52</v>
      </c>
      <c r="H19" s="5">
        <v>60</v>
      </c>
      <c r="I19" s="5">
        <f t="shared" si="0"/>
        <v>60</v>
      </c>
      <c r="J19" s="5">
        <v>0</v>
      </c>
      <c r="K19" s="5">
        <f t="shared" si="1"/>
        <v>60</v>
      </c>
      <c r="L19" s="2" t="s">
        <v>9</v>
      </c>
      <c r="M19" s="17">
        <v>44835</v>
      </c>
      <c r="N19" s="2" t="s">
        <v>32</v>
      </c>
    </row>
    <row r="20" spans="2:14" x14ac:dyDescent="0.2">
      <c r="B20" s="2" t="s">
        <v>68</v>
      </c>
      <c r="C20" s="2" t="s">
        <v>69</v>
      </c>
      <c r="D20" s="2" t="s">
        <v>68</v>
      </c>
      <c r="E20" s="2">
        <v>1</v>
      </c>
      <c r="F20" s="2" t="s">
        <v>39</v>
      </c>
      <c r="G20" s="2" t="s">
        <v>52</v>
      </c>
      <c r="H20" s="5">
        <v>130</v>
      </c>
      <c r="I20" s="5">
        <f t="shared" si="0"/>
        <v>130</v>
      </c>
      <c r="J20" s="5">
        <v>0</v>
      </c>
      <c r="K20" s="5">
        <f t="shared" si="1"/>
        <v>130</v>
      </c>
      <c r="L20" s="2" t="s">
        <v>9</v>
      </c>
      <c r="M20" s="17">
        <v>44835</v>
      </c>
      <c r="N20" s="2" t="s">
        <v>32</v>
      </c>
    </row>
    <row r="21" spans="2:14" x14ac:dyDescent="0.2">
      <c r="B21" s="2" t="s">
        <v>86</v>
      </c>
      <c r="C21" s="2" t="s">
        <v>71</v>
      </c>
      <c r="D21" s="2" t="s">
        <v>70</v>
      </c>
      <c r="E21" s="2">
        <v>1</v>
      </c>
      <c r="F21" s="2" t="s">
        <v>72</v>
      </c>
      <c r="G21" s="2" t="s">
        <v>52</v>
      </c>
      <c r="H21" s="5">
        <v>225</v>
      </c>
      <c r="I21" s="5">
        <f t="shared" si="0"/>
        <v>225</v>
      </c>
      <c r="J21" s="5">
        <v>0</v>
      </c>
      <c r="K21" s="5">
        <f t="shared" si="1"/>
        <v>225</v>
      </c>
      <c r="L21" s="2" t="s">
        <v>9</v>
      </c>
      <c r="M21" s="17">
        <v>44835</v>
      </c>
      <c r="N21" s="2" t="s">
        <v>32</v>
      </c>
    </row>
    <row r="22" spans="2:14" x14ac:dyDescent="0.2">
      <c r="B22" s="2" t="s">
        <v>73</v>
      </c>
      <c r="C22" s="2" t="s">
        <v>74</v>
      </c>
      <c r="D22" s="2" t="s">
        <v>87</v>
      </c>
      <c r="E22" s="2">
        <v>1</v>
      </c>
      <c r="F22" s="2" t="s">
        <v>75</v>
      </c>
      <c r="G22" s="2" t="s">
        <v>52</v>
      </c>
      <c r="H22" s="5">
        <v>60</v>
      </c>
      <c r="I22" s="5">
        <f t="shared" si="0"/>
        <v>60</v>
      </c>
      <c r="J22" s="5">
        <v>0</v>
      </c>
      <c r="K22" s="5">
        <f t="shared" si="1"/>
        <v>60</v>
      </c>
      <c r="L22" s="2" t="s">
        <v>9</v>
      </c>
      <c r="M22" s="17">
        <v>44835</v>
      </c>
      <c r="N22" s="2" t="s">
        <v>32</v>
      </c>
    </row>
    <row r="23" spans="2:14" x14ac:dyDescent="0.2">
      <c r="B23" s="2" t="s">
        <v>73</v>
      </c>
      <c r="C23" s="2" t="s">
        <v>76</v>
      </c>
      <c r="D23" s="2" t="s">
        <v>88</v>
      </c>
      <c r="E23" s="2">
        <v>1</v>
      </c>
      <c r="F23" s="2" t="s">
        <v>77</v>
      </c>
      <c r="G23" s="2" t="s">
        <v>52</v>
      </c>
      <c r="H23" s="5">
        <v>15</v>
      </c>
      <c r="I23" s="5">
        <f t="shared" si="0"/>
        <v>15</v>
      </c>
      <c r="J23" s="5">
        <v>0</v>
      </c>
      <c r="K23" s="5">
        <f t="shared" si="1"/>
        <v>15</v>
      </c>
      <c r="L23" s="2" t="s">
        <v>9</v>
      </c>
      <c r="M23" s="17">
        <v>44835</v>
      </c>
      <c r="N23" s="2" t="s">
        <v>32</v>
      </c>
    </row>
    <row r="24" spans="2:14" x14ac:dyDescent="0.2">
      <c r="B24" s="2" t="s">
        <v>84</v>
      </c>
      <c r="C24" s="2" t="s">
        <v>78</v>
      </c>
      <c r="D24" s="2" t="s">
        <v>89</v>
      </c>
      <c r="E24" s="2">
        <v>1</v>
      </c>
      <c r="F24" s="2" t="s">
        <v>79</v>
      </c>
      <c r="G24" s="2" t="s">
        <v>52</v>
      </c>
      <c r="H24" s="5">
        <v>50</v>
      </c>
      <c r="I24" s="5">
        <f t="shared" si="0"/>
        <v>50</v>
      </c>
      <c r="J24" s="5">
        <v>0</v>
      </c>
      <c r="K24" s="5">
        <f t="shared" si="1"/>
        <v>50</v>
      </c>
      <c r="L24" s="2" t="s">
        <v>9</v>
      </c>
      <c r="M24" s="17">
        <v>44835</v>
      </c>
      <c r="N24" s="2" t="s">
        <v>32</v>
      </c>
    </row>
    <row r="25" spans="2:14" x14ac:dyDescent="0.2">
      <c r="B25" s="2" t="s">
        <v>84</v>
      </c>
      <c r="C25" s="2" t="s">
        <v>80</v>
      </c>
      <c r="D25" s="2" t="s">
        <v>90</v>
      </c>
      <c r="E25" s="2">
        <v>1</v>
      </c>
      <c r="F25" s="2" t="s">
        <v>81</v>
      </c>
      <c r="G25" s="2" t="s">
        <v>52</v>
      </c>
      <c r="H25" s="5">
        <v>10</v>
      </c>
      <c r="I25" s="5">
        <f t="shared" si="0"/>
        <v>10</v>
      </c>
      <c r="J25" s="5">
        <v>0</v>
      </c>
      <c r="K25" s="5">
        <f t="shared" si="1"/>
        <v>10</v>
      </c>
      <c r="L25" s="2" t="s">
        <v>9</v>
      </c>
      <c r="M25" s="17">
        <v>44835</v>
      </c>
      <c r="N25" s="2" t="s">
        <v>32</v>
      </c>
    </row>
    <row r="26" spans="2:14" x14ac:dyDescent="0.2">
      <c r="B26" s="2" t="s">
        <v>84</v>
      </c>
      <c r="C26" s="2" t="s">
        <v>93</v>
      </c>
      <c r="D26" s="2" t="s">
        <v>92</v>
      </c>
      <c r="E26" s="2">
        <v>1</v>
      </c>
      <c r="F26" s="2" t="s">
        <v>94</v>
      </c>
      <c r="G26" s="2" t="s">
        <v>52</v>
      </c>
      <c r="H26" s="5">
        <v>40</v>
      </c>
      <c r="I26" s="5">
        <f t="shared" si="0"/>
        <v>40</v>
      </c>
      <c r="J26" s="5">
        <v>0</v>
      </c>
      <c r="K26" s="5">
        <f t="shared" si="1"/>
        <v>40</v>
      </c>
      <c r="L26" s="2" t="s">
        <v>9</v>
      </c>
      <c r="M26" s="17">
        <v>44835</v>
      </c>
      <c r="N26" s="2" t="s">
        <v>32</v>
      </c>
    </row>
    <row r="27" spans="2:14" x14ac:dyDescent="0.2">
      <c r="B27" s="2" t="s">
        <v>86</v>
      </c>
      <c r="C27" s="2" t="s">
        <v>96</v>
      </c>
      <c r="D27" s="2" t="s">
        <v>95</v>
      </c>
      <c r="E27" s="2">
        <v>1</v>
      </c>
      <c r="F27" s="2" t="s">
        <v>97</v>
      </c>
      <c r="G27" s="2" t="s">
        <v>52</v>
      </c>
      <c r="H27" s="5">
        <v>160</v>
      </c>
      <c r="I27" s="5">
        <f t="shared" si="0"/>
        <v>160</v>
      </c>
      <c r="J27" s="5">
        <v>0</v>
      </c>
      <c r="K27" s="5">
        <f t="shared" si="1"/>
        <v>160</v>
      </c>
      <c r="L27" s="2" t="s">
        <v>9</v>
      </c>
      <c r="M27" s="17">
        <v>44835</v>
      </c>
      <c r="N27" s="2" t="s">
        <v>32</v>
      </c>
    </row>
    <row r="28" spans="2:14" x14ac:dyDescent="0.2">
      <c r="B28" s="2" t="s">
        <v>86</v>
      </c>
      <c r="C28" s="2" t="s">
        <v>96</v>
      </c>
      <c r="D28" s="2" t="s">
        <v>98</v>
      </c>
      <c r="E28" s="2">
        <v>1</v>
      </c>
      <c r="F28" s="2" t="s">
        <v>97</v>
      </c>
      <c r="G28" s="2" t="s">
        <v>52</v>
      </c>
      <c r="H28" s="5">
        <v>160</v>
      </c>
      <c r="I28" s="5">
        <f t="shared" si="0"/>
        <v>160</v>
      </c>
      <c r="J28" s="5">
        <v>0</v>
      </c>
      <c r="K28" s="5">
        <f t="shared" si="1"/>
        <v>160</v>
      </c>
      <c r="L28" s="2" t="s">
        <v>9</v>
      </c>
      <c r="M28" s="17">
        <v>44835</v>
      </c>
      <c r="N28" s="2" t="s">
        <v>32</v>
      </c>
    </row>
    <row r="29" spans="2:14" x14ac:dyDescent="0.2">
      <c r="B29" s="2" t="s">
        <v>99</v>
      </c>
      <c r="C29" s="2" t="s">
        <v>101</v>
      </c>
      <c r="D29" s="2" t="s">
        <v>100</v>
      </c>
      <c r="E29" s="2">
        <v>1</v>
      </c>
      <c r="F29" s="2" t="s">
        <v>102</v>
      </c>
      <c r="G29" s="2" t="s">
        <v>52</v>
      </c>
      <c r="H29" s="5">
        <v>275</v>
      </c>
      <c r="I29" s="5">
        <f t="shared" si="0"/>
        <v>275</v>
      </c>
      <c r="J29" s="5">
        <v>0</v>
      </c>
      <c r="K29" s="5">
        <f t="shared" si="1"/>
        <v>275</v>
      </c>
      <c r="L29" s="2" t="s">
        <v>9</v>
      </c>
      <c r="M29" s="17">
        <v>44835</v>
      </c>
      <c r="N29" s="2" t="s">
        <v>32</v>
      </c>
    </row>
    <row r="30" spans="2:14" x14ac:dyDescent="0.2">
      <c r="B30" s="2" t="s">
        <v>86</v>
      </c>
      <c r="C30" s="2" t="s">
        <v>104</v>
      </c>
      <c r="D30" s="2" t="s">
        <v>103</v>
      </c>
      <c r="E30" s="2">
        <v>1</v>
      </c>
      <c r="G30" s="2" t="s">
        <v>52</v>
      </c>
      <c r="H30" s="5">
        <v>310</v>
      </c>
      <c r="I30" s="5">
        <f t="shared" si="0"/>
        <v>310</v>
      </c>
      <c r="J30" s="5">
        <v>0</v>
      </c>
      <c r="K30" s="5">
        <f t="shared" si="1"/>
        <v>310</v>
      </c>
      <c r="L30" s="2" t="s">
        <v>9</v>
      </c>
      <c r="M30" s="17">
        <v>44835</v>
      </c>
      <c r="N30" s="2" t="s">
        <v>32</v>
      </c>
    </row>
    <row r="31" spans="2:14" x14ac:dyDescent="0.2">
      <c r="B31" s="2" t="s">
        <v>105</v>
      </c>
      <c r="C31" s="2" t="s">
        <v>107</v>
      </c>
      <c r="D31" s="2" t="s">
        <v>106</v>
      </c>
      <c r="E31" s="2">
        <v>1</v>
      </c>
      <c r="F31" s="2" t="s">
        <v>108</v>
      </c>
      <c r="G31" s="2" t="s">
        <v>61</v>
      </c>
      <c r="H31" s="5">
        <v>200</v>
      </c>
      <c r="I31" s="5">
        <f t="shared" si="0"/>
        <v>200</v>
      </c>
      <c r="J31" s="5">
        <v>0</v>
      </c>
      <c r="K31" s="5">
        <f t="shared" si="1"/>
        <v>200</v>
      </c>
      <c r="L31" s="2" t="s">
        <v>9</v>
      </c>
      <c r="M31" s="17">
        <v>44835</v>
      </c>
      <c r="N31" s="2" t="s">
        <v>32</v>
      </c>
    </row>
    <row r="32" spans="2:14" x14ac:dyDescent="0.2">
      <c r="B32" s="2" t="s">
        <v>109</v>
      </c>
      <c r="D32" s="2" t="s">
        <v>109</v>
      </c>
      <c r="E32" s="2">
        <v>1</v>
      </c>
      <c r="G32" s="2" t="s">
        <v>61</v>
      </c>
      <c r="H32" s="5">
        <v>10</v>
      </c>
      <c r="I32" s="5">
        <f t="shared" si="0"/>
        <v>10</v>
      </c>
      <c r="J32" s="5">
        <v>0</v>
      </c>
      <c r="K32" s="5">
        <f t="shared" si="1"/>
        <v>10</v>
      </c>
      <c r="L32" s="2" t="s">
        <v>9</v>
      </c>
      <c r="M32" s="17">
        <v>44835</v>
      </c>
      <c r="N32" s="2" t="s">
        <v>32</v>
      </c>
    </row>
    <row r="33" spans="2:14" x14ac:dyDescent="0.2">
      <c r="B33" s="2" t="s">
        <v>110</v>
      </c>
      <c r="D33" s="2" t="s">
        <v>112</v>
      </c>
      <c r="E33" s="2">
        <v>1</v>
      </c>
      <c r="G33" s="2" t="s">
        <v>111</v>
      </c>
      <c r="H33" s="5">
        <v>20</v>
      </c>
      <c r="I33" s="5">
        <f t="shared" si="0"/>
        <v>20</v>
      </c>
      <c r="J33" s="5">
        <v>0</v>
      </c>
      <c r="K33" s="5">
        <f t="shared" si="1"/>
        <v>20</v>
      </c>
      <c r="L33" s="2" t="s">
        <v>9</v>
      </c>
      <c r="M33" s="17">
        <v>44835</v>
      </c>
    </row>
    <row r="34" spans="2:14" x14ac:dyDescent="0.2">
      <c r="B34" s="2" t="s">
        <v>110</v>
      </c>
      <c r="D34" s="2" t="s">
        <v>113</v>
      </c>
      <c r="E34" s="2">
        <v>1</v>
      </c>
      <c r="G34" s="2" t="s">
        <v>111</v>
      </c>
      <c r="H34" s="5">
        <v>20</v>
      </c>
      <c r="I34" s="5">
        <f t="shared" si="0"/>
        <v>20</v>
      </c>
      <c r="J34" s="5">
        <v>0</v>
      </c>
      <c r="K34" s="5">
        <f t="shared" si="1"/>
        <v>20</v>
      </c>
      <c r="L34" s="2" t="s">
        <v>9</v>
      </c>
      <c r="M34" s="17">
        <v>44835</v>
      </c>
    </row>
    <row r="35" spans="2:14" x14ac:dyDescent="0.2">
      <c r="B35" s="2" t="s">
        <v>114</v>
      </c>
      <c r="C35" s="2" t="s">
        <v>116</v>
      </c>
      <c r="D35" s="2" t="s">
        <v>115</v>
      </c>
      <c r="E35" s="2">
        <v>1</v>
      </c>
      <c r="F35" s="2" t="s">
        <v>39</v>
      </c>
      <c r="G35" s="2" t="s">
        <v>52</v>
      </c>
      <c r="H35" s="5">
        <v>230</v>
      </c>
      <c r="I35" s="5">
        <f t="shared" si="0"/>
        <v>230</v>
      </c>
      <c r="J35" s="5">
        <v>0</v>
      </c>
      <c r="K35" s="5">
        <f t="shared" si="1"/>
        <v>230</v>
      </c>
      <c r="L35" s="2" t="s">
        <v>9</v>
      </c>
      <c r="M35" s="17">
        <v>44835</v>
      </c>
      <c r="N35" s="2" t="s">
        <v>132</v>
      </c>
    </row>
    <row r="36" spans="2:14" x14ac:dyDescent="0.2">
      <c r="B36" s="2" t="s">
        <v>117</v>
      </c>
      <c r="C36" s="2" t="s">
        <v>116</v>
      </c>
      <c r="D36" s="2" t="s">
        <v>118</v>
      </c>
      <c r="E36" s="2">
        <v>1</v>
      </c>
      <c r="F36" s="2" t="s">
        <v>39</v>
      </c>
      <c r="G36" s="2" t="s">
        <v>52</v>
      </c>
      <c r="H36" s="5">
        <v>330</v>
      </c>
      <c r="I36" s="5">
        <f t="shared" si="0"/>
        <v>330</v>
      </c>
      <c r="J36" s="5">
        <v>0</v>
      </c>
      <c r="K36" s="5">
        <f t="shared" si="1"/>
        <v>330</v>
      </c>
      <c r="L36" s="2" t="s">
        <v>9</v>
      </c>
      <c r="M36" s="17">
        <v>44835</v>
      </c>
      <c r="N36" s="2" t="s">
        <v>132</v>
      </c>
    </row>
    <row r="37" spans="2:14" x14ac:dyDescent="0.2">
      <c r="B37" s="2" t="s">
        <v>119</v>
      </c>
      <c r="C37" s="2" t="s">
        <v>121</v>
      </c>
      <c r="D37" s="2" t="s">
        <v>120</v>
      </c>
      <c r="E37" s="2">
        <v>2</v>
      </c>
      <c r="F37" s="2" t="s">
        <v>122</v>
      </c>
      <c r="G37" s="2" t="s">
        <v>52</v>
      </c>
      <c r="H37" s="5">
        <v>45</v>
      </c>
      <c r="I37" s="5">
        <f t="shared" si="0"/>
        <v>90</v>
      </c>
      <c r="J37" s="5">
        <v>0</v>
      </c>
      <c r="K37" s="5">
        <f t="shared" si="1"/>
        <v>90</v>
      </c>
      <c r="L37" s="2" t="s">
        <v>9</v>
      </c>
      <c r="M37" s="17">
        <v>44835</v>
      </c>
      <c r="N37" s="2" t="s">
        <v>132</v>
      </c>
    </row>
    <row r="38" spans="2:14" x14ac:dyDescent="0.2">
      <c r="B38" s="2" t="s">
        <v>123</v>
      </c>
      <c r="C38" s="2" t="s">
        <v>34</v>
      </c>
      <c r="D38" s="2" t="s">
        <v>124</v>
      </c>
      <c r="E38" s="2">
        <v>1</v>
      </c>
      <c r="F38" s="2" t="s">
        <v>122</v>
      </c>
      <c r="G38" s="2" t="s">
        <v>52</v>
      </c>
      <c r="H38" s="5">
        <v>60</v>
      </c>
      <c r="I38" s="5">
        <f t="shared" ref="I38:I75" si="2">$E38*$H38</f>
        <v>60</v>
      </c>
      <c r="J38" s="5">
        <v>0</v>
      </c>
      <c r="K38" s="5">
        <f t="shared" ref="K38:K75" si="3">$I38-$J38</f>
        <v>60</v>
      </c>
      <c r="L38" s="2" t="s">
        <v>9</v>
      </c>
      <c r="M38" s="17">
        <v>44835</v>
      </c>
      <c r="N38" s="2" t="s">
        <v>132</v>
      </c>
    </row>
    <row r="39" spans="2:14" x14ac:dyDescent="0.2">
      <c r="B39" s="2" t="s">
        <v>125</v>
      </c>
      <c r="C39" s="2" t="s">
        <v>34</v>
      </c>
      <c r="D39" s="2" t="s">
        <v>126</v>
      </c>
      <c r="E39" s="2">
        <v>1</v>
      </c>
      <c r="F39" s="2" t="s">
        <v>81</v>
      </c>
      <c r="G39" s="2" t="s">
        <v>52</v>
      </c>
      <c r="H39" s="5">
        <v>60</v>
      </c>
      <c r="I39" s="5">
        <f t="shared" si="2"/>
        <v>60</v>
      </c>
      <c r="J39" s="5">
        <v>0</v>
      </c>
      <c r="K39" s="5">
        <f t="shared" si="3"/>
        <v>60</v>
      </c>
      <c r="L39" s="2" t="s">
        <v>9</v>
      </c>
      <c r="M39" s="17">
        <v>44835</v>
      </c>
      <c r="N39" s="2" t="s">
        <v>132</v>
      </c>
    </row>
    <row r="40" spans="2:14" x14ac:dyDescent="0.2">
      <c r="B40" s="2" t="s">
        <v>42</v>
      </c>
      <c r="C40" s="2" t="s">
        <v>43</v>
      </c>
      <c r="D40" s="2" t="s">
        <v>127</v>
      </c>
      <c r="E40" s="2">
        <v>1</v>
      </c>
      <c r="G40" s="2" t="s">
        <v>52</v>
      </c>
      <c r="H40" s="5">
        <v>800</v>
      </c>
      <c r="I40" s="5">
        <f t="shared" si="2"/>
        <v>800</v>
      </c>
      <c r="J40" s="5">
        <v>0</v>
      </c>
      <c r="K40" s="5">
        <f t="shared" si="3"/>
        <v>800</v>
      </c>
      <c r="L40" s="2" t="s">
        <v>9</v>
      </c>
      <c r="M40" s="17">
        <v>44835</v>
      </c>
      <c r="N40" s="2" t="s">
        <v>132</v>
      </c>
    </row>
    <row r="41" spans="2:14" x14ac:dyDescent="0.2">
      <c r="B41" s="2" t="s">
        <v>119</v>
      </c>
      <c r="C41" s="2" t="s">
        <v>129</v>
      </c>
      <c r="D41" s="2" t="s">
        <v>128</v>
      </c>
      <c r="E41" s="2">
        <v>1</v>
      </c>
      <c r="F41" s="2" t="s">
        <v>122</v>
      </c>
      <c r="G41" s="2" t="s">
        <v>52</v>
      </c>
      <c r="H41" s="5">
        <v>40</v>
      </c>
      <c r="I41" s="5">
        <f t="shared" si="2"/>
        <v>40</v>
      </c>
      <c r="J41" s="5">
        <v>0</v>
      </c>
      <c r="K41" s="5">
        <f t="shared" si="3"/>
        <v>40</v>
      </c>
      <c r="L41" s="2" t="s">
        <v>9</v>
      </c>
      <c r="M41" s="17">
        <v>44835</v>
      </c>
      <c r="N41" s="2" t="s">
        <v>132</v>
      </c>
    </row>
    <row r="42" spans="2:14" x14ac:dyDescent="0.2">
      <c r="B42" s="2" t="s">
        <v>130</v>
      </c>
      <c r="D42" s="2" t="s">
        <v>130</v>
      </c>
      <c r="E42" s="2">
        <v>1</v>
      </c>
      <c r="G42" s="2" t="s">
        <v>41</v>
      </c>
      <c r="H42" s="5">
        <v>270</v>
      </c>
      <c r="I42" s="5">
        <f t="shared" si="2"/>
        <v>270</v>
      </c>
      <c r="J42" s="5">
        <v>0</v>
      </c>
      <c r="K42" s="5">
        <f t="shared" si="3"/>
        <v>270</v>
      </c>
      <c r="L42" s="2" t="s">
        <v>9</v>
      </c>
      <c r="M42" s="17">
        <v>44835</v>
      </c>
      <c r="N42" s="2" t="s">
        <v>132</v>
      </c>
    </row>
    <row r="43" spans="2:14" x14ac:dyDescent="0.2">
      <c r="B43" s="2" t="s">
        <v>131</v>
      </c>
      <c r="C43" s="2" t="s">
        <v>132</v>
      </c>
      <c r="D43" s="2" t="s">
        <v>136</v>
      </c>
      <c r="E43" s="2">
        <v>1</v>
      </c>
      <c r="F43" s="2" t="s">
        <v>39</v>
      </c>
      <c r="G43" s="2" t="s">
        <v>52</v>
      </c>
      <c r="H43" s="5">
        <v>190</v>
      </c>
      <c r="I43" s="5">
        <f t="shared" si="2"/>
        <v>190</v>
      </c>
      <c r="J43" s="5">
        <v>0</v>
      </c>
      <c r="K43" s="5">
        <f t="shared" si="3"/>
        <v>190</v>
      </c>
      <c r="L43" s="2" t="s">
        <v>9</v>
      </c>
      <c r="M43" s="17">
        <v>44835</v>
      </c>
      <c r="N43" s="2" t="s">
        <v>132</v>
      </c>
    </row>
    <row r="44" spans="2:14" x14ac:dyDescent="0.2">
      <c r="B44" s="2" t="s">
        <v>133</v>
      </c>
      <c r="C44" s="2" t="s">
        <v>135</v>
      </c>
      <c r="D44" s="2" t="s">
        <v>134</v>
      </c>
      <c r="E44" s="2">
        <v>1</v>
      </c>
      <c r="G44" s="2" t="s">
        <v>52</v>
      </c>
      <c r="H44" s="5">
        <v>270</v>
      </c>
      <c r="I44" s="5">
        <f t="shared" si="2"/>
        <v>270</v>
      </c>
      <c r="J44" s="5">
        <v>0</v>
      </c>
      <c r="K44" s="5">
        <f t="shared" si="3"/>
        <v>270</v>
      </c>
      <c r="L44" s="2" t="s">
        <v>9</v>
      </c>
      <c r="M44" s="17">
        <v>44835</v>
      </c>
      <c r="N44" s="2" t="s">
        <v>132</v>
      </c>
    </row>
    <row r="45" spans="2:14" x14ac:dyDescent="0.2">
      <c r="B45" s="2" t="s">
        <v>137</v>
      </c>
      <c r="D45" s="2" t="s">
        <v>138</v>
      </c>
      <c r="E45" s="2">
        <v>0.8</v>
      </c>
      <c r="F45" s="2" t="s">
        <v>139</v>
      </c>
      <c r="G45" s="2" t="s">
        <v>52</v>
      </c>
      <c r="H45" s="5">
        <v>150</v>
      </c>
      <c r="I45" s="5">
        <f t="shared" si="2"/>
        <v>120</v>
      </c>
      <c r="J45" s="5">
        <v>10</v>
      </c>
      <c r="K45" s="5">
        <f t="shared" si="3"/>
        <v>110</v>
      </c>
      <c r="L45" s="2" t="s">
        <v>9</v>
      </c>
      <c r="M45" s="17">
        <v>44835</v>
      </c>
    </row>
    <row r="46" spans="2:14" x14ac:dyDescent="0.2">
      <c r="B46" s="2" t="s">
        <v>140</v>
      </c>
      <c r="D46" s="2" t="s">
        <v>141</v>
      </c>
      <c r="E46" s="2">
        <v>5</v>
      </c>
      <c r="G46" s="2" t="s">
        <v>52</v>
      </c>
      <c r="H46" s="5">
        <v>30</v>
      </c>
      <c r="I46" s="5">
        <f t="shared" si="2"/>
        <v>150</v>
      </c>
      <c r="J46" s="5">
        <v>0</v>
      </c>
      <c r="K46" s="5">
        <f t="shared" si="3"/>
        <v>150</v>
      </c>
      <c r="L46" s="2" t="s">
        <v>9</v>
      </c>
      <c r="M46" s="17">
        <v>44835</v>
      </c>
    </row>
    <row r="47" spans="2:14" x14ac:dyDescent="0.2">
      <c r="B47" s="2" t="s">
        <v>110</v>
      </c>
      <c r="D47" s="2" t="s">
        <v>155</v>
      </c>
      <c r="E47" s="2">
        <v>1</v>
      </c>
      <c r="G47" s="2" t="s">
        <v>111</v>
      </c>
      <c r="H47" s="5">
        <v>30</v>
      </c>
      <c r="I47" s="5">
        <f t="shared" si="2"/>
        <v>30</v>
      </c>
      <c r="J47" s="5">
        <v>0</v>
      </c>
      <c r="K47" s="5">
        <f t="shared" si="3"/>
        <v>30</v>
      </c>
      <c r="L47" s="2" t="s">
        <v>9</v>
      </c>
      <c r="M47" s="17">
        <v>44835</v>
      </c>
    </row>
    <row r="48" spans="2:14" x14ac:dyDescent="0.2">
      <c r="B48" s="2" t="s">
        <v>140</v>
      </c>
      <c r="D48" s="2" t="s">
        <v>143</v>
      </c>
      <c r="E48" s="2">
        <v>0.5</v>
      </c>
      <c r="F48" s="2" t="s">
        <v>72</v>
      </c>
      <c r="G48" s="2" t="s">
        <v>52</v>
      </c>
      <c r="H48" s="5">
        <v>280</v>
      </c>
      <c r="I48" s="5">
        <f t="shared" si="2"/>
        <v>140</v>
      </c>
      <c r="J48" s="5">
        <v>0</v>
      </c>
      <c r="K48" s="5">
        <f t="shared" si="3"/>
        <v>140</v>
      </c>
      <c r="L48" s="2" t="s">
        <v>9</v>
      </c>
      <c r="M48" s="17">
        <v>44835</v>
      </c>
    </row>
    <row r="49" spans="2:14" x14ac:dyDescent="0.2">
      <c r="B49" s="2" t="s">
        <v>140</v>
      </c>
      <c r="D49" s="2" t="s">
        <v>144</v>
      </c>
      <c r="E49" s="2">
        <v>0.5</v>
      </c>
      <c r="F49" s="2" t="s">
        <v>72</v>
      </c>
      <c r="G49" s="2" t="s">
        <v>52</v>
      </c>
      <c r="H49" s="5">
        <v>200</v>
      </c>
      <c r="I49" s="5">
        <f t="shared" si="2"/>
        <v>100</v>
      </c>
      <c r="J49" s="5">
        <v>0</v>
      </c>
      <c r="K49" s="5">
        <f t="shared" si="3"/>
        <v>100</v>
      </c>
      <c r="L49" s="2" t="s">
        <v>9</v>
      </c>
      <c r="M49" s="17">
        <v>44835</v>
      </c>
    </row>
    <row r="50" spans="2:14" x14ac:dyDescent="0.2">
      <c r="B50" s="2" t="s">
        <v>140</v>
      </c>
      <c r="D50" s="2" t="s">
        <v>156</v>
      </c>
      <c r="E50" s="2">
        <v>1</v>
      </c>
      <c r="F50" s="2" t="s">
        <v>142</v>
      </c>
      <c r="G50" s="2" t="s">
        <v>52</v>
      </c>
      <c r="H50" s="5">
        <v>350</v>
      </c>
      <c r="I50" s="5">
        <f t="shared" si="2"/>
        <v>350</v>
      </c>
      <c r="J50" s="5">
        <v>0</v>
      </c>
      <c r="K50" s="5">
        <f t="shared" si="3"/>
        <v>350</v>
      </c>
      <c r="L50" s="2" t="s">
        <v>9</v>
      </c>
      <c r="M50" s="17">
        <v>44835</v>
      </c>
    </row>
    <row r="51" spans="2:14" x14ac:dyDescent="0.2">
      <c r="B51" s="2" t="s">
        <v>145</v>
      </c>
      <c r="D51" s="2" t="s">
        <v>146</v>
      </c>
      <c r="E51" s="2">
        <v>1</v>
      </c>
      <c r="G51" s="2" t="s">
        <v>52</v>
      </c>
      <c r="H51" s="5">
        <v>80</v>
      </c>
      <c r="I51" s="5">
        <f t="shared" si="2"/>
        <v>80</v>
      </c>
      <c r="J51" s="5">
        <v>0</v>
      </c>
      <c r="K51" s="5">
        <f t="shared" si="3"/>
        <v>80</v>
      </c>
      <c r="L51" s="2" t="s">
        <v>9</v>
      </c>
      <c r="M51" s="17">
        <v>44835</v>
      </c>
      <c r="N51" s="2" t="s">
        <v>154</v>
      </c>
    </row>
    <row r="52" spans="2:14" x14ac:dyDescent="0.2">
      <c r="B52" s="2" t="s">
        <v>147</v>
      </c>
      <c r="C52" s="2" t="s">
        <v>149</v>
      </c>
      <c r="D52" s="2" t="s">
        <v>148</v>
      </c>
      <c r="E52" s="2">
        <v>1</v>
      </c>
      <c r="F52" s="2" t="s">
        <v>150</v>
      </c>
      <c r="G52" s="2" t="s">
        <v>52</v>
      </c>
      <c r="H52" s="5">
        <v>60</v>
      </c>
      <c r="I52" s="5">
        <f t="shared" si="2"/>
        <v>60</v>
      </c>
      <c r="J52" s="5">
        <v>0</v>
      </c>
      <c r="K52" s="5">
        <f t="shared" si="3"/>
        <v>60</v>
      </c>
      <c r="L52" s="2" t="s">
        <v>9</v>
      </c>
      <c r="M52" s="17">
        <v>44835</v>
      </c>
      <c r="N52" s="2" t="s">
        <v>154</v>
      </c>
    </row>
    <row r="53" spans="2:14" x14ac:dyDescent="0.2">
      <c r="B53" s="2" t="s">
        <v>73</v>
      </c>
      <c r="C53" s="2" t="s">
        <v>151</v>
      </c>
      <c r="D53" s="2" t="s">
        <v>152</v>
      </c>
      <c r="E53" s="2">
        <v>1</v>
      </c>
      <c r="G53" s="2" t="s">
        <v>52</v>
      </c>
      <c r="H53" s="5">
        <v>250</v>
      </c>
      <c r="I53" s="5">
        <f t="shared" si="2"/>
        <v>250</v>
      </c>
      <c r="J53" s="5">
        <v>0</v>
      </c>
      <c r="K53" s="5">
        <f t="shared" si="3"/>
        <v>250</v>
      </c>
      <c r="L53" s="2" t="s">
        <v>9</v>
      </c>
      <c r="M53" s="17">
        <v>44835</v>
      </c>
      <c r="N53" s="2" t="s">
        <v>154</v>
      </c>
    </row>
    <row r="54" spans="2:14" x14ac:dyDescent="0.2">
      <c r="B54" s="2" t="s">
        <v>153</v>
      </c>
      <c r="D54" s="2" t="s">
        <v>153</v>
      </c>
      <c r="E54" s="2">
        <v>2</v>
      </c>
      <c r="G54" s="2" t="s">
        <v>52</v>
      </c>
      <c r="H54" s="5">
        <v>40</v>
      </c>
      <c r="I54" s="5">
        <f t="shared" si="2"/>
        <v>80</v>
      </c>
      <c r="J54" s="5">
        <v>0</v>
      </c>
      <c r="K54" s="5">
        <f t="shared" si="3"/>
        <v>80</v>
      </c>
      <c r="L54" s="2" t="s">
        <v>9</v>
      </c>
      <c r="M54" s="17">
        <v>44835</v>
      </c>
    </row>
    <row r="55" spans="2:14" x14ac:dyDescent="0.2">
      <c r="B55" s="2" t="s">
        <v>110</v>
      </c>
      <c r="D55" s="2" t="s">
        <v>169</v>
      </c>
      <c r="E55" s="2">
        <v>1</v>
      </c>
      <c r="G55" s="2" t="s">
        <v>111</v>
      </c>
      <c r="H55" s="5">
        <v>40</v>
      </c>
      <c r="I55" s="5">
        <f t="shared" si="2"/>
        <v>40</v>
      </c>
      <c r="J55" s="5">
        <v>0</v>
      </c>
      <c r="K55" s="5">
        <f t="shared" si="3"/>
        <v>40</v>
      </c>
      <c r="L55" s="5" t="s">
        <v>9</v>
      </c>
      <c r="M55" s="17">
        <v>44836</v>
      </c>
      <c r="N55" s="5"/>
    </row>
    <row r="56" spans="2:14" x14ac:dyDescent="0.2">
      <c r="B56" s="2" t="s">
        <v>105</v>
      </c>
      <c r="C56" s="2" t="s">
        <v>107</v>
      </c>
      <c r="D56" s="2" t="s">
        <v>170</v>
      </c>
      <c r="E56" s="2">
        <v>1</v>
      </c>
      <c r="F56" s="2" t="s">
        <v>108</v>
      </c>
      <c r="G56" s="2" t="s">
        <v>61</v>
      </c>
      <c r="H56" s="5">
        <v>200</v>
      </c>
      <c r="I56" s="5">
        <f t="shared" si="2"/>
        <v>200</v>
      </c>
      <c r="J56" s="5">
        <v>0</v>
      </c>
      <c r="K56" s="5">
        <f t="shared" si="3"/>
        <v>200</v>
      </c>
      <c r="L56" s="5" t="s">
        <v>9</v>
      </c>
      <c r="M56" s="17">
        <v>44836</v>
      </c>
      <c r="N56" s="5" t="s">
        <v>32</v>
      </c>
    </row>
    <row r="57" spans="2:14" x14ac:dyDescent="0.2">
      <c r="B57" s="2" t="s">
        <v>84</v>
      </c>
      <c r="C57" s="2" t="s">
        <v>54</v>
      </c>
      <c r="D57" s="2" t="s">
        <v>171</v>
      </c>
      <c r="E57" s="2">
        <v>1</v>
      </c>
      <c r="F57" s="2" t="s">
        <v>55</v>
      </c>
      <c r="G57" s="2" t="s">
        <v>52</v>
      </c>
      <c r="H57" s="5">
        <v>450</v>
      </c>
      <c r="I57" s="5">
        <f t="shared" si="2"/>
        <v>450</v>
      </c>
      <c r="J57" s="5">
        <v>0</v>
      </c>
      <c r="K57" s="5">
        <f t="shared" si="3"/>
        <v>450</v>
      </c>
      <c r="L57" s="5" t="s">
        <v>9</v>
      </c>
      <c r="M57" s="17">
        <v>44836</v>
      </c>
      <c r="N57" s="5" t="s">
        <v>32</v>
      </c>
    </row>
    <row r="58" spans="2:14" x14ac:dyDescent="0.2">
      <c r="B58" s="2" t="s">
        <v>172</v>
      </c>
      <c r="C58" s="2" t="s">
        <v>173</v>
      </c>
      <c r="D58" s="2" t="s">
        <v>174</v>
      </c>
      <c r="E58" s="2">
        <v>1</v>
      </c>
      <c r="F58" s="2" t="s">
        <v>175</v>
      </c>
      <c r="G58" s="2" t="s">
        <v>52</v>
      </c>
      <c r="H58" s="5">
        <v>250</v>
      </c>
      <c r="I58" s="5">
        <f t="shared" si="2"/>
        <v>250</v>
      </c>
      <c r="J58" s="5">
        <v>0</v>
      </c>
      <c r="K58" s="5">
        <f t="shared" si="3"/>
        <v>250</v>
      </c>
      <c r="L58" s="5" t="s">
        <v>9</v>
      </c>
      <c r="M58" s="17">
        <v>44836</v>
      </c>
      <c r="N58" s="5" t="s">
        <v>32</v>
      </c>
    </row>
    <row r="59" spans="2:14" x14ac:dyDescent="0.2">
      <c r="B59" s="2" t="s">
        <v>176</v>
      </c>
      <c r="C59" s="2" t="s">
        <v>177</v>
      </c>
      <c r="D59" s="2" t="s">
        <v>181</v>
      </c>
      <c r="E59" s="2">
        <v>1</v>
      </c>
      <c r="G59" s="2" t="s">
        <v>178</v>
      </c>
      <c r="H59" s="5">
        <v>990</v>
      </c>
      <c r="I59" s="5">
        <f t="shared" si="2"/>
        <v>990</v>
      </c>
      <c r="J59" s="5">
        <v>0</v>
      </c>
      <c r="K59" s="5">
        <f t="shared" si="3"/>
        <v>990</v>
      </c>
      <c r="L59" s="5" t="s">
        <v>9</v>
      </c>
      <c r="M59" s="17">
        <v>44836</v>
      </c>
      <c r="N59" s="5" t="s">
        <v>177</v>
      </c>
    </row>
    <row r="60" spans="2:14" x14ac:dyDescent="0.2">
      <c r="B60" s="2" t="s">
        <v>179</v>
      </c>
      <c r="C60" s="2" t="s">
        <v>177</v>
      </c>
      <c r="D60" s="2" t="s">
        <v>180</v>
      </c>
      <c r="E60" s="2">
        <v>1</v>
      </c>
      <c r="G60" s="2" t="s">
        <v>178</v>
      </c>
      <c r="H60" s="5">
        <v>750</v>
      </c>
      <c r="I60" s="5">
        <f t="shared" si="2"/>
        <v>750</v>
      </c>
      <c r="J60" s="5">
        <v>0</v>
      </c>
      <c r="K60" s="5">
        <f t="shared" si="3"/>
        <v>750</v>
      </c>
      <c r="L60" s="5" t="s">
        <v>9</v>
      </c>
      <c r="M60" s="17">
        <v>44836</v>
      </c>
      <c r="N60" s="5" t="s">
        <v>177</v>
      </c>
    </row>
    <row r="61" spans="2:14" x14ac:dyDescent="0.2">
      <c r="B61" s="2" t="s">
        <v>182</v>
      </c>
      <c r="C61" s="2" t="s">
        <v>177</v>
      </c>
      <c r="D61" s="2" t="s">
        <v>183</v>
      </c>
      <c r="E61" s="2">
        <v>1</v>
      </c>
      <c r="G61" s="2" t="s">
        <v>178</v>
      </c>
      <c r="H61" s="5">
        <v>888.25</v>
      </c>
      <c r="I61" s="5">
        <f t="shared" si="2"/>
        <v>888.25</v>
      </c>
      <c r="J61" s="5">
        <v>340</v>
      </c>
      <c r="K61" s="5">
        <f t="shared" si="3"/>
        <v>548.25</v>
      </c>
      <c r="L61" s="5" t="s">
        <v>9</v>
      </c>
      <c r="M61" s="17">
        <v>44836</v>
      </c>
      <c r="N61" s="5" t="s">
        <v>177</v>
      </c>
    </row>
    <row r="62" spans="2:14" x14ac:dyDescent="0.2">
      <c r="B62" s="2" t="s">
        <v>176</v>
      </c>
      <c r="C62" s="2" t="s">
        <v>177</v>
      </c>
      <c r="D62" s="2" t="s">
        <v>184</v>
      </c>
      <c r="E62" s="2">
        <v>1</v>
      </c>
      <c r="G62" s="2" t="s">
        <v>178</v>
      </c>
      <c r="H62" s="5">
        <v>1409.54</v>
      </c>
      <c r="I62" s="5">
        <f t="shared" si="2"/>
        <v>1409.54</v>
      </c>
      <c r="J62" s="5">
        <v>537.79</v>
      </c>
      <c r="K62" s="5">
        <f t="shared" si="3"/>
        <v>871.75</v>
      </c>
      <c r="L62" s="5" t="s">
        <v>9</v>
      </c>
      <c r="M62" s="17">
        <v>44836</v>
      </c>
      <c r="N62" s="5" t="s">
        <v>177</v>
      </c>
    </row>
    <row r="63" spans="2:14" x14ac:dyDescent="0.2">
      <c r="B63" s="2" t="s">
        <v>185</v>
      </c>
      <c r="C63" s="2" t="s">
        <v>186</v>
      </c>
      <c r="D63" s="2" t="s">
        <v>187</v>
      </c>
      <c r="E63" s="2">
        <v>1</v>
      </c>
      <c r="G63" s="2" t="s">
        <v>52</v>
      </c>
      <c r="H63" s="5">
        <v>90</v>
      </c>
      <c r="I63" s="5">
        <f t="shared" si="2"/>
        <v>90</v>
      </c>
      <c r="J63" s="5">
        <v>0</v>
      </c>
      <c r="K63" s="5">
        <f t="shared" si="3"/>
        <v>90</v>
      </c>
      <c r="L63" s="5" t="s">
        <v>9</v>
      </c>
      <c r="M63" s="17">
        <v>44836</v>
      </c>
      <c r="N63" s="5" t="s">
        <v>132</v>
      </c>
    </row>
    <row r="64" spans="2:14" x14ac:dyDescent="0.2">
      <c r="B64" s="2" t="s">
        <v>188</v>
      </c>
      <c r="C64" s="2" t="s">
        <v>34</v>
      </c>
      <c r="D64" s="2" t="s">
        <v>189</v>
      </c>
      <c r="E64" s="2">
        <v>1</v>
      </c>
      <c r="F64" s="2" t="s">
        <v>190</v>
      </c>
      <c r="G64" s="2" t="s">
        <v>52</v>
      </c>
      <c r="H64" s="5">
        <v>50</v>
      </c>
      <c r="I64" s="5">
        <f t="shared" si="2"/>
        <v>50</v>
      </c>
      <c r="J64" s="5">
        <v>0</v>
      </c>
      <c r="K64" s="5">
        <f t="shared" si="3"/>
        <v>50</v>
      </c>
      <c r="L64" s="5" t="s">
        <v>9</v>
      </c>
      <c r="M64" s="17">
        <v>44836</v>
      </c>
      <c r="N64" s="5" t="s">
        <v>132</v>
      </c>
    </row>
    <row r="65" spans="2:14" x14ac:dyDescent="0.2">
      <c r="B65" s="2" t="s">
        <v>73</v>
      </c>
      <c r="C65" s="2" t="s">
        <v>74</v>
      </c>
      <c r="D65" s="2" t="s">
        <v>191</v>
      </c>
      <c r="E65" s="2">
        <v>3</v>
      </c>
      <c r="F65" s="2" t="s">
        <v>192</v>
      </c>
      <c r="G65" s="2" t="s">
        <v>52</v>
      </c>
      <c r="H65" s="5">
        <v>20</v>
      </c>
      <c r="I65" s="5">
        <f t="shared" si="2"/>
        <v>60</v>
      </c>
      <c r="J65" s="5">
        <v>0</v>
      </c>
      <c r="K65" s="5">
        <f t="shared" si="3"/>
        <v>60</v>
      </c>
      <c r="L65" s="5" t="s">
        <v>9</v>
      </c>
      <c r="M65" s="17">
        <v>44836</v>
      </c>
      <c r="N65" s="5" t="s">
        <v>132</v>
      </c>
    </row>
    <row r="66" spans="2:14" x14ac:dyDescent="0.2">
      <c r="B66" s="2" t="s">
        <v>193</v>
      </c>
      <c r="C66" s="2" t="s">
        <v>194</v>
      </c>
      <c r="D66" s="2" t="s">
        <v>195</v>
      </c>
      <c r="E66" s="2">
        <v>1</v>
      </c>
      <c r="F66" s="2" t="s">
        <v>48</v>
      </c>
      <c r="G66" s="2" t="s">
        <v>52</v>
      </c>
      <c r="H66" s="5">
        <v>145</v>
      </c>
      <c r="I66" s="5">
        <f t="shared" si="2"/>
        <v>145</v>
      </c>
      <c r="J66" s="5">
        <v>0</v>
      </c>
      <c r="K66" s="5">
        <f t="shared" si="3"/>
        <v>145</v>
      </c>
      <c r="L66" s="5" t="s">
        <v>9</v>
      </c>
      <c r="M66" s="17">
        <v>44836</v>
      </c>
      <c r="N66" s="5" t="s">
        <v>132</v>
      </c>
    </row>
    <row r="67" spans="2:14" x14ac:dyDescent="0.2">
      <c r="B67" s="2" t="s">
        <v>110</v>
      </c>
      <c r="D67" s="2" t="s">
        <v>112</v>
      </c>
      <c r="E67" s="2">
        <v>1</v>
      </c>
      <c r="G67" s="2" t="s">
        <v>111</v>
      </c>
      <c r="H67" s="5">
        <v>20</v>
      </c>
      <c r="I67" s="5">
        <f t="shared" si="2"/>
        <v>20</v>
      </c>
      <c r="J67" s="5">
        <v>0</v>
      </c>
      <c r="K67" s="5">
        <f t="shared" si="3"/>
        <v>20</v>
      </c>
      <c r="L67" s="5" t="s">
        <v>9</v>
      </c>
      <c r="M67" s="17">
        <v>44836</v>
      </c>
      <c r="N67" s="5"/>
    </row>
    <row r="68" spans="2:14" x14ac:dyDescent="0.2">
      <c r="B68" s="2" t="s">
        <v>196</v>
      </c>
      <c r="C68" s="2" t="s">
        <v>197</v>
      </c>
      <c r="D68" s="2" t="s">
        <v>198</v>
      </c>
      <c r="E68" s="2">
        <v>10</v>
      </c>
      <c r="G68" s="2" t="s">
        <v>178</v>
      </c>
      <c r="H68" s="5">
        <v>180</v>
      </c>
      <c r="I68" s="5">
        <f t="shared" si="2"/>
        <v>1800</v>
      </c>
      <c r="J68" s="5">
        <v>0</v>
      </c>
      <c r="K68" s="5">
        <f t="shared" si="3"/>
        <v>1800</v>
      </c>
      <c r="L68" s="5" t="s">
        <v>9</v>
      </c>
      <c r="M68" s="17">
        <v>44836</v>
      </c>
      <c r="N68" s="5" t="s">
        <v>197</v>
      </c>
    </row>
    <row r="69" spans="2:14" x14ac:dyDescent="0.2">
      <c r="B69" s="2" t="s">
        <v>196</v>
      </c>
      <c r="C69" s="2" t="s">
        <v>197</v>
      </c>
      <c r="D69" s="2" t="s">
        <v>199</v>
      </c>
      <c r="E69" s="2">
        <v>3</v>
      </c>
      <c r="G69" s="2" t="s">
        <v>178</v>
      </c>
      <c r="H69" s="5">
        <v>200</v>
      </c>
      <c r="I69" s="5">
        <f t="shared" si="2"/>
        <v>600</v>
      </c>
      <c r="J69" s="5">
        <v>0</v>
      </c>
      <c r="K69" s="5">
        <f t="shared" si="3"/>
        <v>600</v>
      </c>
      <c r="L69" s="5" t="s">
        <v>9</v>
      </c>
      <c r="M69" s="17">
        <v>44836</v>
      </c>
      <c r="N69" s="5" t="s">
        <v>197</v>
      </c>
    </row>
    <row r="70" spans="2:14" x14ac:dyDescent="0.2">
      <c r="B70" s="2" t="s">
        <v>140</v>
      </c>
      <c r="D70" s="2" t="s">
        <v>200</v>
      </c>
      <c r="E70" s="2">
        <v>0.75</v>
      </c>
      <c r="F70" s="2" t="s">
        <v>201</v>
      </c>
      <c r="G70" s="2" t="s">
        <v>52</v>
      </c>
      <c r="H70" s="5">
        <v>360</v>
      </c>
      <c r="I70" s="5">
        <f t="shared" si="2"/>
        <v>270</v>
      </c>
      <c r="J70" s="5">
        <v>10</v>
      </c>
      <c r="K70" s="5">
        <f t="shared" si="3"/>
        <v>260</v>
      </c>
      <c r="L70" s="5" t="s">
        <v>9</v>
      </c>
      <c r="M70" s="17">
        <v>44836</v>
      </c>
      <c r="N70" s="5"/>
    </row>
    <row r="71" spans="2:14" x14ac:dyDescent="0.2">
      <c r="B71" s="2" t="s">
        <v>202</v>
      </c>
      <c r="D71" s="2" t="s">
        <v>203</v>
      </c>
      <c r="E71" s="2">
        <v>2</v>
      </c>
      <c r="G71" s="2" t="s">
        <v>52</v>
      </c>
      <c r="H71" s="5">
        <v>100</v>
      </c>
      <c r="I71" s="5">
        <f t="shared" si="2"/>
        <v>200</v>
      </c>
      <c r="J71" s="5">
        <v>0</v>
      </c>
      <c r="K71" s="5">
        <f t="shared" si="3"/>
        <v>200</v>
      </c>
      <c r="L71" s="5" t="s">
        <v>9</v>
      </c>
      <c r="M71" s="17">
        <v>44836</v>
      </c>
      <c r="N71" s="5" t="s">
        <v>204</v>
      </c>
    </row>
    <row r="72" spans="2:14" x14ac:dyDescent="0.2">
      <c r="B72" s="2" t="s">
        <v>205</v>
      </c>
      <c r="C72" s="2" t="s">
        <v>116</v>
      </c>
      <c r="D72" s="2" t="s">
        <v>206</v>
      </c>
      <c r="E72" s="2">
        <v>1</v>
      </c>
      <c r="F72" s="2" t="s">
        <v>207</v>
      </c>
      <c r="G72" s="2" t="s">
        <v>52</v>
      </c>
      <c r="H72" s="5">
        <v>100</v>
      </c>
      <c r="I72" s="5">
        <f t="shared" si="2"/>
        <v>100</v>
      </c>
      <c r="J72" s="5">
        <v>0</v>
      </c>
      <c r="K72" s="5">
        <f t="shared" si="3"/>
        <v>100</v>
      </c>
      <c r="L72" s="5" t="s">
        <v>9</v>
      </c>
      <c r="M72" s="17">
        <v>44836</v>
      </c>
      <c r="N72" s="5" t="s">
        <v>208</v>
      </c>
    </row>
    <row r="73" spans="2:14" x14ac:dyDescent="0.2">
      <c r="B73" s="2" t="s">
        <v>110</v>
      </c>
      <c r="D73" s="2" t="s">
        <v>209</v>
      </c>
      <c r="E73" s="2">
        <v>1</v>
      </c>
      <c r="G73" s="2" t="s">
        <v>111</v>
      </c>
      <c r="H73" s="5">
        <v>20</v>
      </c>
      <c r="I73" s="5">
        <f t="shared" si="2"/>
        <v>20</v>
      </c>
      <c r="J73" s="5">
        <v>0</v>
      </c>
      <c r="K73" s="5">
        <f t="shared" si="3"/>
        <v>20</v>
      </c>
      <c r="L73" s="5" t="s">
        <v>9</v>
      </c>
      <c r="M73" s="17">
        <v>44836</v>
      </c>
      <c r="N73" s="5"/>
    </row>
    <row r="74" spans="2:14" x14ac:dyDescent="0.2">
      <c r="B74" s="2" t="s">
        <v>230</v>
      </c>
      <c r="C74" s="2" t="s">
        <v>231</v>
      </c>
      <c r="D74" s="2" t="s">
        <v>232</v>
      </c>
      <c r="E74" s="2">
        <v>1</v>
      </c>
      <c r="G74" s="2" t="s">
        <v>233</v>
      </c>
      <c r="H74" s="5">
        <v>109</v>
      </c>
      <c r="I74" s="5">
        <f t="shared" si="2"/>
        <v>109</v>
      </c>
      <c r="J74" s="5">
        <v>0</v>
      </c>
      <c r="K74" s="5">
        <f t="shared" si="3"/>
        <v>109</v>
      </c>
      <c r="L74" s="2" t="s">
        <v>166</v>
      </c>
      <c r="M74" s="17">
        <v>44837</v>
      </c>
      <c r="N74" s="2" t="s">
        <v>8</v>
      </c>
    </row>
    <row r="75" spans="2:14" x14ac:dyDescent="0.2">
      <c r="B75" s="2" t="s">
        <v>234</v>
      </c>
      <c r="C75" s="2" t="s">
        <v>8</v>
      </c>
      <c r="D75" s="2" t="s">
        <v>235</v>
      </c>
      <c r="E75" s="2">
        <v>1</v>
      </c>
      <c r="G75" s="2" t="s">
        <v>234</v>
      </c>
      <c r="H75" s="5">
        <v>500</v>
      </c>
      <c r="I75" s="5">
        <f t="shared" si="2"/>
        <v>500</v>
      </c>
      <c r="J75" s="5">
        <v>0</v>
      </c>
      <c r="K75" s="5">
        <f t="shared" si="3"/>
        <v>500</v>
      </c>
      <c r="L75" s="2" t="s">
        <v>166</v>
      </c>
      <c r="M75" s="17">
        <v>44837</v>
      </c>
      <c r="N75" s="2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CE9C-ABF1-4418-82AE-7549DAB53356}">
  <sheetPr codeName="Sheet6"/>
  <dimension ref="B1:I15"/>
  <sheetViews>
    <sheetView workbookViewId="0"/>
  </sheetViews>
  <sheetFormatPr defaultRowHeight="12" x14ac:dyDescent="0.2"/>
  <cols>
    <col min="1" max="1" width="2.28515625" style="2" customWidth="1"/>
    <col min="2" max="2" width="22" style="2" customWidth="1"/>
    <col min="3" max="3" width="17.42578125" style="2" customWidth="1"/>
    <col min="4" max="4" width="5.7109375" style="2" customWidth="1"/>
    <col min="5" max="5" width="17" style="2" customWidth="1"/>
    <col min="6" max="6" width="15.5703125" style="2" customWidth="1"/>
    <col min="7" max="7" width="5.7109375" style="2" customWidth="1"/>
    <col min="8" max="8" width="18.28515625" style="2" customWidth="1"/>
    <col min="9" max="9" width="14.5703125" style="2" customWidth="1"/>
    <col min="10" max="16384" width="9.140625" style="2"/>
  </cols>
  <sheetData>
    <row r="1" spans="2:9" s="1" customFormat="1" ht="15.75" x14ac:dyDescent="0.25">
      <c r="B1" s="6" t="s">
        <v>216</v>
      </c>
    </row>
    <row r="3" spans="2:9" s="21" customFormat="1" ht="15" x14ac:dyDescent="0.25">
      <c r="B3" s="20" t="s">
        <v>214</v>
      </c>
      <c r="C3" s="22" t="s">
        <v>215</v>
      </c>
    </row>
    <row r="5" spans="2:9" x14ac:dyDescent="0.2">
      <c r="B5" s="7" t="s">
        <v>219</v>
      </c>
      <c r="E5" s="7" t="s">
        <v>164</v>
      </c>
      <c r="H5" s="7" t="s">
        <v>217</v>
      </c>
    </row>
    <row r="6" spans="2:9" x14ac:dyDescent="0.2">
      <c r="F6" s="5"/>
    </row>
    <row r="7" spans="2:9" ht="12.75" thickBot="1" x14ac:dyDescent="0.25">
      <c r="B7" s="12" t="s">
        <v>161</v>
      </c>
      <c r="C7" s="12" t="s">
        <v>18</v>
      </c>
      <c r="E7" s="12" t="s">
        <v>162</v>
      </c>
      <c r="F7" s="12" t="s">
        <v>18</v>
      </c>
      <c r="H7" s="12" t="s">
        <v>162</v>
      </c>
      <c r="I7" s="12" t="s">
        <v>18</v>
      </c>
    </row>
    <row r="8" spans="2:9" x14ac:dyDescent="0.2">
      <c r="B8" s="2" t="s">
        <v>16</v>
      </c>
      <c r="C8" s="5">
        <v>90000</v>
      </c>
      <c r="E8" s="2" t="s">
        <v>13</v>
      </c>
      <c r="F8" s="5">
        <f>SUMIF('Transactions-Oct22'!$L:$L,Base!$L6,'Transactions-Oct22'!$K:$K)</f>
        <v>0</v>
      </c>
      <c r="H8" s="2" t="s">
        <v>13</v>
      </c>
      <c r="I8" s="5">
        <f>$C12+SUMIFS(Transfers!$F:$F,Transfers!$E:$E,Base!$L6,Transfers!$I:$I,MONTH('Dashboard-Oct22'!$C$3),Transfers!$J:$J,YEAR('Dashboard-Oct22'!$C$3))-SUMIFS(Transfers!$F:$F,Transfers!$C:$C,Base!$L6,Transfers!$I:$I,MONTH('Dashboard-Oct22'!$C$3),Transfers!$J:$J,YEAR('Dashboard-Oct22'!$C$3))-SUMIFS('Transactions-Oct22'!$K:$K,'Transactions-Oct22'!$L:$L,Base!$L6)</f>
        <v>61068.25</v>
      </c>
    </row>
    <row r="9" spans="2:9" ht="12.75" thickBot="1" x14ac:dyDescent="0.25">
      <c r="B9" s="2" t="s">
        <v>17</v>
      </c>
      <c r="C9" s="5">
        <v>2085</v>
      </c>
      <c r="E9" s="2" t="s">
        <v>166</v>
      </c>
      <c r="F9" s="5">
        <f>SUMIF('Transactions-Oct22'!$L:$L,Base!$L7,'Transactions-Oct22'!$K:$K)</f>
        <v>609</v>
      </c>
      <c r="H9" s="2" t="s">
        <v>166</v>
      </c>
      <c r="I9" s="5">
        <f>$C13+SUMIFS(Transfers!$F:$F,Transfers!$E:$E,Base!$L7,Transfers!$I:$I,MONTH('Dashboard-Oct22'!$C$3),Transfers!$J:$J,YEAR('Dashboard-Oct22'!$C$3))-SUMIFS(Transfers!$F:$F,Transfers!$C:$C,Base!$L7,Transfers!$I:$I,MONTH('Dashboard-Oct22'!$C$3),Transfers!$J:$J,YEAR('Dashboard-Oct22'!$C$3))-SUMIFS('Transactions-Oct22'!$K:$K,'Transactions-Oct22'!$L:$L,Base!$L7)</f>
        <v>1830.2600000000002</v>
      </c>
    </row>
    <row r="10" spans="2:9" ht="12.75" thickBot="1" x14ac:dyDescent="0.25">
      <c r="B10" s="8" t="s">
        <v>218</v>
      </c>
      <c r="C10" s="9">
        <f>$C$8-$C$9</f>
        <v>87915</v>
      </c>
      <c r="E10" s="2" t="s">
        <v>9</v>
      </c>
      <c r="F10" s="5">
        <f>SUMIF('Transactions-Oct22'!$L:$L,Base!$L8,'Transactions-Oct22'!$K:$K)</f>
        <v>15995</v>
      </c>
      <c r="H10" s="2" t="s">
        <v>9</v>
      </c>
      <c r="I10" s="5">
        <f>$C14+SUMIFS(Transfers!$F:$F,Transfers!$E:$E,Base!$L8,Transfers!$I:$I,MONTH('Dashboard-Oct22'!$C$3),Transfers!$J:$J,YEAR('Dashboard-Oct22'!$C$3))-SUMIFS(Transfers!$F:$F,Transfers!$C:$C,Base!$L8,Transfers!$I:$I,MONTH('Dashboard-Oct22'!$C$3),Transfers!$J:$J,YEAR('Dashboard-Oct22'!$C$3))-SUMIFS('Transactions-Oct22'!$K:$K,'Transactions-Oct22'!$L:$L,Base!$L8)</f>
        <v>10759</v>
      </c>
    </row>
    <row r="11" spans="2:9" ht="12.75" thickBot="1" x14ac:dyDescent="0.25">
      <c r="B11" s="2" t="s">
        <v>157</v>
      </c>
      <c r="C11" s="5">
        <f>Base!$J$6</f>
        <v>153.25</v>
      </c>
      <c r="E11" s="10" t="s">
        <v>224</v>
      </c>
      <c r="F11" s="11">
        <f>SUM($F$8:$F$10)</f>
        <v>16604</v>
      </c>
      <c r="H11" s="10" t="s">
        <v>223</v>
      </c>
      <c r="I11" s="11">
        <f>SUM($I$8:$I$10)</f>
        <v>73657.510000000009</v>
      </c>
    </row>
    <row r="12" spans="2:9" x14ac:dyDescent="0.2">
      <c r="B12" s="10" t="s">
        <v>160</v>
      </c>
      <c r="C12" s="11">
        <f>SUM($C$10:$C$11)</f>
        <v>88068.25</v>
      </c>
    </row>
    <row r="13" spans="2:9" x14ac:dyDescent="0.2">
      <c r="B13" s="2" t="s">
        <v>158</v>
      </c>
      <c r="C13" s="5">
        <f>Base!$J$7</f>
        <v>439.26</v>
      </c>
    </row>
    <row r="14" spans="2:9" ht="12.75" thickBot="1" x14ac:dyDescent="0.25">
      <c r="B14" s="2" t="s">
        <v>159</v>
      </c>
      <c r="C14" s="5">
        <f>Base!$J$8</f>
        <v>1754</v>
      </c>
    </row>
    <row r="15" spans="2:9" x14ac:dyDescent="0.2">
      <c r="B15" s="10" t="s">
        <v>20</v>
      </c>
      <c r="C15" s="11">
        <f>SUM($C$12:$C$14)</f>
        <v>90261.51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</vt:lpstr>
      <vt:lpstr>Summary</vt:lpstr>
      <vt:lpstr>Accounts</vt:lpstr>
      <vt:lpstr>Transfers</vt:lpstr>
      <vt:lpstr>Transactions-Oct22</vt:lpstr>
      <vt:lpstr>Dashboard-Oct22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Rifat Rakib</dc:creator>
  <cp:lastModifiedBy>Muhammad Abdur Rakib</cp:lastModifiedBy>
  <dcterms:created xsi:type="dcterms:W3CDTF">2015-06-05T18:17:20Z</dcterms:created>
  <dcterms:modified xsi:type="dcterms:W3CDTF">2022-10-03T13:43:10Z</dcterms:modified>
</cp:coreProperties>
</file>