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ffreyr\Desktop\MIT\Optimization\"/>
    </mc:Choice>
  </mc:AlternateContent>
  <xr:revisionPtr revIDLastSave="0" documentId="13_ncr:1_{0CF7E3C5-D2DA-447F-AB3A-A04C8D7546ED}" xr6:coauthVersionLast="47" xr6:coauthVersionMax="47" xr10:uidLastSave="{00000000-0000-0000-0000-000000000000}"/>
  <bookViews>
    <workbookView xWindow="28680" yWindow="-120" windowWidth="29040" windowHeight="15840" activeTab="3" xr2:uid="{FF8DCF86-6C1C-4025-B467-9A9F381817F0}"/>
  </bookViews>
  <sheets>
    <sheet name="Answer Report 1" sheetId="5" r:id="rId1"/>
    <sheet name="Sensitivity Report 1" sheetId="6" r:id="rId2"/>
    <sheet name="Limits Report 1" sheetId="7" r:id="rId3"/>
    <sheet name="Sheet1" sheetId="1" r:id="rId4"/>
  </sheets>
  <definedNames>
    <definedName name="solver_adj" localSheetId="3" hidden="1">Sheet1!$B$2:$B$8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Sheet1!$B$15</definedName>
    <definedName name="solver_lhs10" localSheetId="3" hidden="1">Sheet1!$B$24</definedName>
    <definedName name="solver_lhs2" localSheetId="3" hidden="1">Sheet1!$B$18</definedName>
    <definedName name="solver_lhs3" localSheetId="3" hidden="1">Sheet1!$B$19</definedName>
    <definedName name="solver_lhs4" localSheetId="3" hidden="1">Sheet1!$B$20</definedName>
    <definedName name="solver_lhs5" localSheetId="3" hidden="1">Sheet1!$B$21</definedName>
    <definedName name="solver_lhs6" localSheetId="3" hidden="1">Sheet1!$B$22</definedName>
    <definedName name="solver_lhs7" localSheetId="3" hidden="1">Sheet1!$B$23</definedName>
    <definedName name="solver_lhs8" localSheetId="3" hidden="1">Sheet1!$B$24</definedName>
    <definedName name="solver_lhs9" localSheetId="3" hidden="1">Sheet1!$B$24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7</definedName>
    <definedName name="solver_nwt" localSheetId="3" hidden="1">1</definedName>
    <definedName name="solver_opt" localSheetId="3" hidden="1">Sheet1!$B$12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10" localSheetId="3" hidden="1">1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1</definedName>
    <definedName name="solver_rel9" localSheetId="3" hidden="1">1</definedName>
    <definedName name="solver_rhs1" localSheetId="3" hidden="1">Sheet1!$D$15</definedName>
    <definedName name="solver_rhs10" localSheetId="3" hidden="1">Sheet1!$D$24</definedName>
    <definedName name="solver_rhs2" localSheetId="3" hidden="1">Sheet1!$D$18</definedName>
    <definedName name="solver_rhs3" localSheetId="3" hidden="1">Sheet1!$D$19</definedName>
    <definedName name="solver_rhs4" localSheetId="3" hidden="1">Sheet1!$D$20</definedName>
    <definedName name="solver_rhs5" localSheetId="3" hidden="1">Sheet1!$D$21</definedName>
    <definedName name="solver_rhs6" localSheetId="3" hidden="1">Sheet1!$D$22</definedName>
    <definedName name="solver_rhs7" localSheetId="3" hidden="1">Sheet1!$D$23</definedName>
    <definedName name="solver_rhs8" localSheetId="3" hidden="1">Sheet1!$D$24</definedName>
    <definedName name="solver_rhs9" localSheetId="3" hidden="1">Sheet1!$D$24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2" i="1" l="1"/>
  <c r="B23" i="1"/>
  <c r="B22" i="1"/>
  <c r="B21" i="1"/>
  <c r="B20" i="1"/>
  <c r="B19" i="1"/>
  <c r="B18" i="1"/>
  <c r="B15" i="1"/>
</calcChain>
</file>

<file path=xl/sharedStrings.xml><?xml version="1.0" encoding="utf-8"?>
<sst xmlns="http://schemas.openxmlformats.org/spreadsheetml/2006/main" count="180" uniqueCount="104">
  <si>
    <t>x1</t>
  </si>
  <si>
    <t>x2</t>
  </si>
  <si>
    <t>x3</t>
  </si>
  <si>
    <t>z= 15*x1+27*x2+40*x3</t>
  </si>
  <si>
    <t>Constraints / Cost</t>
  </si>
  <si>
    <t>Left Side</t>
  </si>
  <si>
    <t>Inequality</t>
  </si>
  <si>
    <t>Right Side</t>
  </si>
  <si>
    <t>&lt;=</t>
  </si>
  <si>
    <t>&gt;=</t>
  </si>
  <si>
    <t>Microsoft Excel 16.0 Answer Report</t>
  </si>
  <si>
    <t>Worksheet: [Assignment 9-2.xlsx]Sheet1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</si>
  <si>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</si>
  <si>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</si>
  <si>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</si>
  <si>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</si>
  <si>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</si>
  <si>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</si>
  <si>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</si>
  <si>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</si>
  <si>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</si>
  <si>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</si>
  <si>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</si>
  <si>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</si>
  <si>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</si>
  <si>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</si>
  <si>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</si>
  <si>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</si>
  <si>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</si>
  <si>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</si>
  <si>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$B$8</t>
  </si>
  <si>
    <t>$B$2</t>
  </si>
  <si>
    <t>Contin</t>
  </si>
  <si>
    <t>$B$3</t>
  </si>
  <si>
    <t>$B$4</t>
  </si>
  <si>
    <t>$B$11</t>
  </si>
  <si>
    <t>Labor                x1+5*x2+6*x3 &lt;= 115 Left Side</t>
  </si>
  <si>
    <t>$B$11&lt;=$D$11</t>
  </si>
  <si>
    <t>Not Binding</t>
  </si>
  <si>
    <t>$B$12</t>
  </si>
  <si>
    <t>Electricity    2*x1+3*x2+7*x3 &lt;= 280 Left Side</t>
  </si>
  <si>
    <t>$B$12&lt;=$D$12</t>
  </si>
  <si>
    <t>$B$13</t>
  </si>
  <si>
    <t>Materials    3*x1+ x4+ 5*x3 &lt;= 670 Left Side</t>
  </si>
  <si>
    <t>$B$13&lt;=$D$13</t>
  </si>
  <si>
    <t>$B$14</t>
  </si>
  <si>
    <t>x1&gt;=0 Left Side</t>
  </si>
  <si>
    <t>Binding</t>
  </si>
  <si>
    <t>$B$15</t>
  </si>
  <si>
    <t>x2&gt;=0 Left Side</t>
  </si>
  <si>
    <t>$B$16</t>
  </si>
  <si>
    <t>x3&gt;=0 Left Side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</si>
  <si>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</si>
  <si>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</si>
  <si>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</si>
  <si>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</si>
  <si>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</si>
  <si>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</si>
  <si>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</si>
  <si>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</si>
  <si>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</si>
  <si>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</si>
  <si>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</si>
  <si>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</si>
  <si>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</si>
  <si>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</si>
  <si>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</si>
  <si>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</si>
  <si>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</si>
  <si>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</si>
  <si>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</si>
  <si>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</si>
  <si>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4/11/2024 5:17:50 PM</t>
  </si>
  <si>
    <t>Solution Time: 0.015 Seconds.</t>
  </si>
  <si>
    <t>Iterations: 5 Subproblems: 0</t>
  </si>
  <si>
    <t>$B$14&gt;=$D$14</t>
  </si>
  <si>
    <t>$B$15&gt;=$D$15</t>
  </si>
  <si>
    <t>$B$16&gt;=$D$16</t>
  </si>
  <si>
    <t>$B$2:$B$4</t>
  </si>
  <si>
    <t>Decision Variables / Resource</t>
  </si>
  <si>
    <t>Objective Function / Cost</t>
  </si>
  <si>
    <t>Minimize</t>
  </si>
  <si>
    <t>onshore rate</t>
  </si>
  <si>
    <t>offshore rate</t>
  </si>
  <si>
    <t>=</t>
  </si>
  <si>
    <t>x1(Onshore - UI/UX)</t>
  </si>
  <si>
    <t>x2(Offshore - UI/UX)</t>
  </si>
  <si>
    <t>x3(Onshore - architect)</t>
  </si>
  <si>
    <t>x4(Onshore - Backend)</t>
  </si>
  <si>
    <t>x5(Offshore - Backend)</t>
  </si>
  <si>
    <t>x6(Onshore - QA)</t>
  </si>
  <si>
    <t>x7(Offshore - QA)</t>
  </si>
  <si>
    <t>UI/UX</t>
  </si>
  <si>
    <t>BE</t>
  </si>
  <si>
    <t>QA</t>
  </si>
  <si>
    <t>onshore productivity</t>
  </si>
  <si>
    <t>offshore productivity</t>
  </si>
  <si>
    <t>UI/UX(Min)</t>
  </si>
  <si>
    <t>BE(Min)</t>
  </si>
  <si>
    <t>QA(Min)</t>
  </si>
  <si>
    <t>story points per month</t>
  </si>
  <si>
    <t>onshore ratio (B2+B4+B5+B7)/SUM(B2:B8)</t>
  </si>
  <si>
    <t>offshore ratio (B3+B6+B8)/SUM(B2:B8)</t>
  </si>
  <si>
    <t>z= ((B2+B4+B5+B7)*H2+(B3+B6+B8)*H3)*12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</si>
</sst>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4" xfId="0" applyBorder="1"/>
    <xf numFmtId="0" fontId="4" fillId="0" borderId="3" xfId="0" applyFont="1" applyBorder="1" applyAlignment="1">
      <alignment horizontal="center"/>
    </xf>
    <xf numFmtId="0" fontId="0" fillId="0" borderId="5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2A9D-F171-4FFE-8ABC-5DDA7EC96828}">
  <dimension ref="A1:G35"/>
  <sheetViews>
    <sheetView showGridLines="0" workbookViewId="0"/>
  </sheetViews>
  <sheetFormatPr defaultRowHeight="14.4" outlineLevelRow="1" x14ac:dyDescent="0.3"/>
  <cols>
    <col min="1" max="1" width="2.33203125" customWidth="1"/>
    <col min="2" max="2" width="6.109375" bestFit="1" customWidth="1"/>
    <col min="3" max="3" width="38.5546875" bestFit="1" customWidth="1"/>
    <col min="4" max="4" width="12.6640625" bestFit="1" customWidth="1"/>
    <col min="5" max="5" width="13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5" t="s">
        <v>10</v>
      </c>
    </row>
    <row r="2" spans="1:5" x14ac:dyDescent="0.3">
      <c r="A2" s="5" t="s">
        <v>11</v>
      </c>
    </row>
    <row r="3" spans="1:5" x14ac:dyDescent="0.3">
      <c r="A3" s="5" t="s">
        <v>72</v>
      </c>
    </row>
    <row r="4" spans="1:5" x14ac:dyDescent="0.3">
      <c r="A4" s="5" t="s">
        <v>12</v>
      </c>
    </row>
    <row r="5" spans="1:5" x14ac:dyDescent="0.3">
      <c r="A5" s="5" t="s">
        <v>13</v>
      </c>
    </row>
    <row r="6" spans="1:5" hidden="1" outlineLevel="1" x14ac:dyDescent="0.3">
      <c r="A6" s="5"/>
      <c r="B6" t="s">
        <v>14</v>
      </c>
    </row>
    <row r="7" spans="1:5" hidden="1" outlineLevel="1" x14ac:dyDescent="0.3">
      <c r="A7" s="5"/>
      <c r="B7" t="s">
        <v>73</v>
      </c>
    </row>
    <row r="8" spans="1:5" hidden="1" outlineLevel="1" x14ac:dyDescent="0.3">
      <c r="A8" s="5"/>
      <c r="B8" t="s">
        <v>74</v>
      </c>
    </row>
    <row r="9" spans="1:5" collapsed="1" x14ac:dyDescent="0.3">
      <c r="A9" s="5" t="s">
        <v>15</v>
      </c>
    </row>
    <row r="10" spans="1:5" hidden="1" outlineLevel="1" x14ac:dyDescent="0.3">
      <c r="B10" t="s">
        <v>16</v>
      </c>
    </row>
    <row r="11" spans="1:5" hidden="1" outlineLevel="1" x14ac:dyDescent="0.3">
      <c r="B11" t="s">
        <v>17</v>
      </c>
    </row>
    <row r="12" spans="1:5" collapsed="1" x14ac:dyDescent="0.3"/>
    <row r="14" spans="1:5" ht="15" thickBot="1" x14ac:dyDescent="0.35">
      <c r="A14" t="s">
        <v>18</v>
      </c>
    </row>
    <row r="15" spans="1:5" ht="15" thickBot="1" x14ac:dyDescent="0.35">
      <c r="B15" s="7" t="s">
        <v>19</v>
      </c>
      <c r="C15" s="7" t="s">
        <v>20</v>
      </c>
      <c r="D15" s="7" t="s">
        <v>21</v>
      </c>
      <c r="E15" s="7" t="s">
        <v>22</v>
      </c>
    </row>
    <row r="16" spans="1:5" ht="15" thickBot="1" x14ac:dyDescent="0.35">
      <c r="B16" s="6" t="s">
        <v>30</v>
      </c>
      <c r="C16" s="6" t="s">
        <v>3</v>
      </c>
      <c r="D16" s="6">
        <v>1724.9999999999998</v>
      </c>
      <c r="E16" s="6">
        <v>1724.9999999999998</v>
      </c>
    </row>
    <row r="19" spans="1:7" ht="15" thickBot="1" x14ac:dyDescent="0.35">
      <c r="A19" t="s">
        <v>23</v>
      </c>
    </row>
    <row r="20" spans="1:7" ht="15" thickBot="1" x14ac:dyDescent="0.35">
      <c r="B20" s="7" t="s">
        <v>19</v>
      </c>
      <c r="C20" s="7" t="s">
        <v>20</v>
      </c>
      <c r="D20" s="7" t="s">
        <v>21</v>
      </c>
      <c r="E20" s="7" t="s">
        <v>22</v>
      </c>
      <c r="F20" s="7" t="s">
        <v>24</v>
      </c>
    </row>
    <row r="21" spans="1:7" x14ac:dyDescent="0.3">
      <c r="B21" s="12" t="s">
        <v>78</v>
      </c>
      <c r="C21" s="11"/>
      <c r="D21" s="11"/>
      <c r="E21" s="11"/>
      <c r="F21" s="11"/>
    </row>
    <row r="22" spans="1:7" hidden="1" outlineLevel="1" x14ac:dyDescent="0.3">
      <c r="B22" s="8" t="s">
        <v>31</v>
      </c>
      <c r="C22" s="8" t="s">
        <v>0</v>
      </c>
      <c r="D22" s="8">
        <v>114.99999999999999</v>
      </c>
      <c r="E22" s="8">
        <v>114.99999999999999</v>
      </c>
      <c r="F22" s="8" t="s">
        <v>32</v>
      </c>
    </row>
    <row r="23" spans="1:7" hidden="1" outlineLevel="1" x14ac:dyDescent="0.3">
      <c r="B23" s="8" t="s">
        <v>33</v>
      </c>
      <c r="C23" s="8" t="s">
        <v>1</v>
      </c>
      <c r="D23" s="8">
        <v>0</v>
      </c>
      <c r="E23" s="8">
        <v>0</v>
      </c>
      <c r="F23" s="8" t="s">
        <v>32</v>
      </c>
    </row>
    <row r="24" spans="1:7" ht="15" hidden="1" outlineLevel="1" thickBot="1" x14ac:dyDescent="0.35">
      <c r="B24" s="6" t="s">
        <v>34</v>
      </c>
      <c r="C24" s="6" t="s">
        <v>2</v>
      </c>
      <c r="D24" s="6">
        <v>0</v>
      </c>
      <c r="E24" s="6">
        <v>0</v>
      </c>
      <c r="F24" s="6" t="s">
        <v>32</v>
      </c>
    </row>
    <row r="25" spans="1:7" collapsed="1" x14ac:dyDescent="0.3"/>
    <row r="28" spans="1:7" ht="15" thickBot="1" x14ac:dyDescent="0.35">
      <c r="A28" t="s">
        <v>25</v>
      </c>
    </row>
    <row r="29" spans="1:7" ht="15" thickBot="1" x14ac:dyDescent="0.35">
      <c r="B29" s="7" t="s">
        <v>19</v>
      </c>
      <c r="C29" s="7" t="s">
        <v>20</v>
      </c>
      <c r="D29" s="7" t="s">
        <v>26</v>
      </c>
      <c r="E29" s="7" t="s">
        <v>27</v>
      </c>
      <c r="F29" s="7" t="s">
        <v>28</v>
      </c>
      <c r="G29" s="7" t="s">
        <v>29</v>
      </c>
    </row>
    <row r="30" spans="1:7" x14ac:dyDescent="0.3">
      <c r="B30" s="8" t="s">
        <v>35</v>
      </c>
      <c r="C30" s="8" t="s">
        <v>36</v>
      </c>
      <c r="D30" s="8">
        <v>114.99999999999999</v>
      </c>
      <c r="E30" s="8" t="s">
        <v>37</v>
      </c>
      <c r="F30" s="8" t="s">
        <v>47</v>
      </c>
      <c r="G30" s="8">
        <v>0</v>
      </c>
    </row>
    <row r="31" spans="1:7" x14ac:dyDescent="0.3">
      <c r="B31" s="8" t="s">
        <v>39</v>
      </c>
      <c r="C31" s="8" t="s">
        <v>40</v>
      </c>
      <c r="D31" s="8">
        <v>229.99999999999997</v>
      </c>
      <c r="E31" s="8" t="s">
        <v>41</v>
      </c>
      <c r="F31" s="8" t="s">
        <v>38</v>
      </c>
      <c r="G31" s="8">
        <v>50.000000000000028</v>
      </c>
    </row>
    <row r="32" spans="1:7" x14ac:dyDescent="0.3">
      <c r="B32" s="8" t="s">
        <v>42</v>
      </c>
      <c r="C32" s="8" t="s">
        <v>43</v>
      </c>
      <c r="D32" s="8">
        <v>344.99999999999994</v>
      </c>
      <c r="E32" s="8" t="s">
        <v>44</v>
      </c>
      <c r="F32" s="8" t="s">
        <v>38</v>
      </c>
      <c r="G32" s="8">
        <v>325.00000000000006</v>
      </c>
    </row>
    <row r="33" spans="2:7" x14ac:dyDescent="0.3">
      <c r="B33" s="8" t="s">
        <v>45</v>
      </c>
      <c r="C33" s="8" t="s">
        <v>46</v>
      </c>
      <c r="D33" s="8">
        <v>114.99999999999999</v>
      </c>
      <c r="E33" s="8" t="s">
        <v>75</v>
      </c>
      <c r="F33" s="8" t="s">
        <v>38</v>
      </c>
      <c r="G33" s="8">
        <v>114.99999999999999</v>
      </c>
    </row>
    <row r="34" spans="2:7" x14ac:dyDescent="0.3">
      <c r="B34" s="8" t="s">
        <v>48</v>
      </c>
      <c r="C34" s="8" t="s">
        <v>49</v>
      </c>
      <c r="D34" s="8">
        <v>0</v>
      </c>
      <c r="E34" s="8" t="s">
        <v>76</v>
      </c>
      <c r="F34" s="8" t="s">
        <v>47</v>
      </c>
      <c r="G34" s="8">
        <v>0</v>
      </c>
    </row>
    <row r="35" spans="2:7" ht="15" thickBot="1" x14ac:dyDescent="0.35">
      <c r="B35" s="6" t="s">
        <v>50</v>
      </c>
      <c r="C35" s="6" t="s">
        <v>51</v>
      </c>
      <c r="D35" s="6">
        <v>0</v>
      </c>
      <c r="E35" s="6" t="s">
        <v>77</v>
      </c>
      <c r="F35" s="6" t="s">
        <v>47</v>
      </c>
      <c r="G35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C796-0D70-4280-9A26-5E57A752B046}">
  <dimension ref="A1:H23"/>
  <sheetViews>
    <sheetView showGridLines="0" workbookViewId="0"/>
  </sheetViews>
  <sheetFormatPr defaultRowHeight="14.4" outlineLevelRow="1" x14ac:dyDescent="0.3"/>
  <cols>
    <col min="1" max="1" width="2.33203125" customWidth="1"/>
    <col min="2" max="2" width="6.109375" bestFit="1" customWidth="1"/>
    <col min="3" max="3" width="38.5546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5" t="s">
        <v>52</v>
      </c>
    </row>
    <row r="2" spans="1:8" x14ac:dyDescent="0.3">
      <c r="A2" s="5" t="s">
        <v>11</v>
      </c>
    </row>
    <row r="3" spans="1:8" x14ac:dyDescent="0.3">
      <c r="A3" s="5" t="s">
        <v>72</v>
      </c>
    </row>
    <row r="6" spans="1:8" ht="15" thickBot="1" x14ac:dyDescent="0.35">
      <c r="A6" t="s">
        <v>23</v>
      </c>
    </row>
    <row r="7" spans="1:8" x14ac:dyDescent="0.3">
      <c r="B7" s="9"/>
      <c r="C7" s="9"/>
      <c r="D7" s="9" t="s">
        <v>53</v>
      </c>
      <c r="E7" s="9" t="s">
        <v>55</v>
      </c>
      <c r="F7" s="9" t="s">
        <v>57</v>
      </c>
      <c r="G7" s="9" t="s">
        <v>59</v>
      </c>
      <c r="H7" s="9" t="s">
        <v>59</v>
      </c>
    </row>
    <row r="8" spans="1:8" ht="15" thickBot="1" x14ac:dyDescent="0.35">
      <c r="B8" s="10" t="s">
        <v>19</v>
      </c>
      <c r="C8" s="10" t="s">
        <v>20</v>
      </c>
      <c r="D8" s="10" t="s">
        <v>54</v>
      </c>
      <c r="E8" s="10" t="s">
        <v>56</v>
      </c>
      <c r="F8" s="10" t="s">
        <v>58</v>
      </c>
      <c r="G8" s="10" t="s">
        <v>60</v>
      </c>
      <c r="H8" s="10" t="s">
        <v>61</v>
      </c>
    </row>
    <row r="9" spans="1:8" x14ac:dyDescent="0.3">
      <c r="B9" s="12" t="s">
        <v>78</v>
      </c>
      <c r="C9" s="11"/>
      <c r="D9" s="11"/>
      <c r="E9" s="11"/>
      <c r="F9" s="11"/>
      <c r="G9" s="11"/>
      <c r="H9" s="11"/>
    </row>
    <row r="10" spans="1:8" hidden="1" outlineLevel="1" x14ac:dyDescent="0.3">
      <c r="B10" s="8" t="s">
        <v>31</v>
      </c>
      <c r="C10" s="8" t="s">
        <v>0</v>
      </c>
      <c r="D10" s="8">
        <v>114.99999999999999</v>
      </c>
      <c r="E10" s="8">
        <v>0</v>
      </c>
      <c r="F10" s="8">
        <v>15</v>
      </c>
      <c r="G10" s="8">
        <v>1E+30</v>
      </c>
      <c r="H10" s="8">
        <v>8.3333333333333339</v>
      </c>
    </row>
    <row r="11" spans="1:8" hidden="1" outlineLevel="1" x14ac:dyDescent="0.3">
      <c r="B11" s="8" t="s">
        <v>33</v>
      </c>
      <c r="C11" s="8" t="s">
        <v>1</v>
      </c>
      <c r="D11" s="8">
        <v>0</v>
      </c>
      <c r="E11" s="8">
        <v>0</v>
      </c>
      <c r="F11" s="8">
        <v>27</v>
      </c>
      <c r="G11" s="8">
        <v>48</v>
      </c>
      <c r="H11" s="8">
        <v>1E+30</v>
      </c>
    </row>
    <row r="12" spans="1:8" ht="15" hidden="1" outlineLevel="1" thickBot="1" x14ac:dyDescent="0.35">
      <c r="B12" s="6" t="s">
        <v>34</v>
      </c>
      <c r="C12" s="6" t="s">
        <v>2</v>
      </c>
      <c r="D12" s="6">
        <v>0</v>
      </c>
      <c r="E12" s="6">
        <v>0</v>
      </c>
      <c r="F12" s="6">
        <v>40</v>
      </c>
      <c r="G12" s="6">
        <v>50</v>
      </c>
      <c r="H12" s="6">
        <v>1E+30</v>
      </c>
    </row>
    <row r="13" spans="1:8" collapsed="1" x14ac:dyDescent="0.3"/>
    <row r="15" spans="1:8" ht="15" thickBot="1" x14ac:dyDescent="0.35">
      <c r="A15" t="s">
        <v>25</v>
      </c>
    </row>
    <row r="16" spans="1:8" x14ac:dyDescent="0.3">
      <c r="B16" s="9"/>
      <c r="C16" s="9"/>
      <c r="D16" s="9" t="s">
        <v>53</v>
      </c>
      <c r="E16" s="9" t="s">
        <v>62</v>
      </c>
      <c r="F16" s="9" t="s">
        <v>64</v>
      </c>
      <c r="G16" s="9" t="s">
        <v>59</v>
      </c>
      <c r="H16" s="9" t="s">
        <v>59</v>
      </c>
    </row>
    <row r="17" spans="2:8" ht="15" thickBot="1" x14ac:dyDescent="0.35">
      <c r="B17" s="10" t="s">
        <v>19</v>
      </c>
      <c r="C17" s="10" t="s">
        <v>20</v>
      </c>
      <c r="D17" s="10" t="s">
        <v>54</v>
      </c>
      <c r="E17" s="10" t="s">
        <v>63</v>
      </c>
      <c r="F17" s="10" t="s">
        <v>65</v>
      </c>
      <c r="G17" s="10" t="s">
        <v>60</v>
      </c>
      <c r="H17" s="10" t="s">
        <v>61</v>
      </c>
    </row>
    <row r="18" spans="2:8" x14ac:dyDescent="0.3">
      <c r="B18" s="8" t="s">
        <v>35</v>
      </c>
      <c r="C18" s="8" t="s">
        <v>36</v>
      </c>
      <c r="D18" s="8">
        <v>114.99999999999999</v>
      </c>
      <c r="E18" s="8">
        <v>15</v>
      </c>
      <c r="F18" s="8">
        <v>115</v>
      </c>
      <c r="G18" s="8">
        <v>25</v>
      </c>
      <c r="H18" s="8">
        <v>114.99999999999999</v>
      </c>
    </row>
    <row r="19" spans="2:8" x14ac:dyDescent="0.3">
      <c r="B19" s="8" t="s">
        <v>39</v>
      </c>
      <c r="C19" s="8" t="s">
        <v>40</v>
      </c>
      <c r="D19" s="8">
        <v>229.99999999999997</v>
      </c>
      <c r="E19" s="8">
        <v>0</v>
      </c>
      <c r="F19" s="8">
        <v>280</v>
      </c>
      <c r="G19" s="8">
        <v>1E+30</v>
      </c>
      <c r="H19" s="8">
        <v>50</v>
      </c>
    </row>
    <row r="20" spans="2:8" x14ac:dyDescent="0.3">
      <c r="B20" s="8" t="s">
        <v>42</v>
      </c>
      <c r="C20" s="8" t="s">
        <v>43</v>
      </c>
      <c r="D20" s="8">
        <v>344.99999999999994</v>
      </c>
      <c r="E20" s="8">
        <v>0</v>
      </c>
      <c r="F20" s="8">
        <v>670</v>
      </c>
      <c r="G20" s="8">
        <v>1E+30</v>
      </c>
      <c r="H20" s="8">
        <v>325.00000000000011</v>
      </c>
    </row>
    <row r="21" spans="2:8" x14ac:dyDescent="0.3">
      <c r="B21" s="8" t="s">
        <v>45</v>
      </c>
      <c r="C21" s="8" t="s">
        <v>46</v>
      </c>
      <c r="D21" s="8">
        <v>114.99999999999999</v>
      </c>
      <c r="E21" s="8">
        <v>0</v>
      </c>
      <c r="F21" s="8">
        <v>0</v>
      </c>
      <c r="G21" s="8">
        <v>114.99999999999999</v>
      </c>
      <c r="H21" s="8">
        <v>1E+30</v>
      </c>
    </row>
    <row r="22" spans="2:8" x14ac:dyDescent="0.3">
      <c r="B22" s="8" t="s">
        <v>48</v>
      </c>
      <c r="C22" s="8" t="s">
        <v>49</v>
      </c>
      <c r="D22" s="8">
        <v>0</v>
      </c>
      <c r="E22" s="8">
        <v>-48</v>
      </c>
      <c r="F22" s="8">
        <v>0</v>
      </c>
      <c r="G22" s="8">
        <v>22.999999999999996</v>
      </c>
      <c r="H22" s="8">
        <v>0</v>
      </c>
    </row>
    <row r="23" spans="2:8" ht="15" thickBot="1" x14ac:dyDescent="0.35">
      <c r="B23" s="6" t="s">
        <v>50</v>
      </c>
      <c r="C23" s="6" t="s">
        <v>51</v>
      </c>
      <c r="D23" s="6">
        <v>0</v>
      </c>
      <c r="E23" s="6">
        <v>-50</v>
      </c>
      <c r="F23" s="6">
        <v>0</v>
      </c>
      <c r="G23" s="6">
        <v>19.166666666666664</v>
      </c>
      <c r="H23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656C-60E7-4BA2-A80E-A6B6F38F5C9B}">
  <dimension ref="A1:J17"/>
  <sheetViews>
    <sheetView showGridLines="0" workbookViewId="0"/>
  </sheetViews>
  <sheetFormatPr defaultRowHeight="14.4" outlineLevelRow="1" x14ac:dyDescent="0.3"/>
  <cols>
    <col min="1" max="1" width="2.33203125" customWidth="1"/>
    <col min="2" max="2" width="5.109375" bestFit="1" customWidth="1"/>
    <col min="3" max="3" width="20.10937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12" bestFit="1" customWidth="1"/>
    <col min="10" max="10" width="9" bestFit="1" customWidth="1"/>
  </cols>
  <sheetData>
    <row r="1" spans="1:10" x14ac:dyDescent="0.3">
      <c r="A1" s="5" t="s">
        <v>66</v>
      </c>
    </row>
    <row r="2" spans="1:10" x14ac:dyDescent="0.3">
      <c r="A2" s="5" t="s">
        <v>11</v>
      </c>
    </row>
    <row r="3" spans="1:10" x14ac:dyDescent="0.3">
      <c r="A3" s="5" t="s">
        <v>72</v>
      </c>
    </row>
    <row r="5" spans="1:10" ht="15" thickBot="1" x14ac:dyDescent="0.35"/>
    <row r="6" spans="1:10" x14ac:dyDescent="0.3">
      <c r="B6" s="9"/>
      <c r="C6" s="9" t="s">
        <v>57</v>
      </c>
      <c r="D6" s="9"/>
    </row>
    <row r="7" spans="1:10" ht="15" thickBot="1" x14ac:dyDescent="0.35">
      <c r="B7" s="10" t="s">
        <v>19</v>
      </c>
      <c r="C7" s="10" t="s">
        <v>20</v>
      </c>
      <c r="D7" s="10" t="s">
        <v>54</v>
      </c>
    </row>
    <row r="8" spans="1:10" ht="15" thickBot="1" x14ac:dyDescent="0.35">
      <c r="B8" s="6" t="s">
        <v>30</v>
      </c>
      <c r="C8" s="6" t="s">
        <v>3</v>
      </c>
      <c r="D8" s="6">
        <v>1724.9999999999998</v>
      </c>
    </row>
    <row r="10" spans="1:10" ht="15" thickBot="1" x14ac:dyDescent="0.35"/>
    <row r="11" spans="1:10" x14ac:dyDescent="0.3">
      <c r="B11" s="9"/>
      <c r="C11" s="9" t="s">
        <v>67</v>
      </c>
      <c r="D11" s="9"/>
      <c r="F11" s="9" t="s">
        <v>68</v>
      </c>
      <c r="G11" s="9" t="s">
        <v>57</v>
      </c>
      <c r="I11" s="9" t="s">
        <v>71</v>
      </c>
      <c r="J11" s="9" t="s">
        <v>57</v>
      </c>
    </row>
    <row r="12" spans="1:10" ht="15" thickBot="1" x14ac:dyDescent="0.35">
      <c r="B12" s="10" t="s">
        <v>19</v>
      </c>
      <c r="C12" s="10" t="s">
        <v>20</v>
      </c>
      <c r="D12" s="10" t="s">
        <v>54</v>
      </c>
      <c r="F12" s="10" t="s">
        <v>69</v>
      </c>
      <c r="G12" s="10" t="s">
        <v>70</v>
      </c>
      <c r="I12" s="10" t="s">
        <v>69</v>
      </c>
      <c r="J12" s="10" t="s">
        <v>70</v>
      </c>
    </row>
    <row r="13" spans="1:10" x14ac:dyDescent="0.3">
      <c r="B13" s="12" t="s">
        <v>78</v>
      </c>
      <c r="C13" s="11"/>
      <c r="D13" s="11"/>
      <c r="F13" s="11"/>
      <c r="G13" s="11"/>
      <c r="I13" s="11"/>
      <c r="J13" s="11"/>
    </row>
    <row r="14" spans="1:10" hidden="1" outlineLevel="1" x14ac:dyDescent="0.3">
      <c r="B14" s="8" t="s">
        <v>31</v>
      </c>
      <c r="C14" s="8" t="s">
        <v>0</v>
      </c>
      <c r="D14" s="8">
        <v>114.99999999999999</v>
      </c>
      <c r="F14" s="8">
        <v>0</v>
      </c>
      <c r="G14" s="8">
        <v>0</v>
      </c>
      <c r="I14" s="8">
        <v>115</v>
      </c>
      <c r="J14" s="8">
        <v>1725</v>
      </c>
    </row>
    <row r="15" spans="1:10" hidden="1" outlineLevel="1" x14ac:dyDescent="0.3">
      <c r="B15" s="8" t="s">
        <v>33</v>
      </c>
      <c r="C15" s="8" t="s">
        <v>1</v>
      </c>
      <c r="D15" s="8">
        <v>0</v>
      </c>
      <c r="F15" s="8">
        <v>0</v>
      </c>
      <c r="G15" s="8">
        <v>1724.9999999999998</v>
      </c>
      <c r="I15" s="8">
        <v>2.8421709430404009E-15</v>
      </c>
      <c r="J15" s="8">
        <v>1724.9999999999998</v>
      </c>
    </row>
    <row r="16" spans="1:10" ht="15" hidden="1" outlineLevel="1" thickBot="1" x14ac:dyDescent="0.35">
      <c r="B16" s="6" t="s">
        <v>34</v>
      </c>
      <c r="C16" s="6" t="s">
        <v>2</v>
      </c>
      <c r="D16" s="6">
        <v>0</v>
      </c>
      <c r="F16" s="6">
        <v>0</v>
      </c>
      <c r="G16" s="6">
        <v>1724.9999999999998</v>
      </c>
      <c r="I16" s="6">
        <v>2.3684757858670005E-15</v>
      </c>
      <c r="J16" s="6">
        <v>1724.9999999999998</v>
      </c>
    </row>
    <row r="17" collapsed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2EA3-93A0-4DE0-9557-4F3964EA4C82}">
  <dimension ref="A1:I24"/>
  <sheetViews>
    <sheetView tabSelected="1" workbookViewId="0">
      <selection activeCell="G12" sqref="G12"/>
    </sheetView>
  </sheetViews>
  <sheetFormatPr defaultRowHeight="14.4" x14ac:dyDescent="0.3"/>
  <cols>
    <col min="1" max="1" width="90.21875" customWidth="1"/>
    <col min="2" max="2" width="12.109375" bestFit="1" customWidth="1"/>
    <col min="3" max="3" width="13.88671875" bestFit="1" customWidth="1"/>
    <col min="4" max="4" width="17" bestFit="1" customWidth="1"/>
    <col min="6" max="6" width="11.6640625" bestFit="1" customWidth="1"/>
    <col min="7" max="7" width="26.88671875" bestFit="1" customWidth="1"/>
    <col min="9" max="9" width="29.44140625" bestFit="1" customWidth="1"/>
  </cols>
  <sheetData>
    <row r="1" spans="1:9" ht="21" x14ac:dyDescent="0.4">
      <c r="A1" s="1" t="s">
        <v>79</v>
      </c>
      <c r="B1" s="2"/>
      <c r="C1" s="2"/>
      <c r="D1" s="2"/>
    </row>
    <row r="2" spans="1:9" ht="21" x14ac:dyDescent="0.4">
      <c r="A2" s="2" t="s">
        <v>85</v>
      </c>
      <c r="B2" s="3">
        <v>3</v>
      </c>
      <c r="C2" s="2"/>
      <c r="D2" s="2" t="s">
        <v>82</v>
      </c>
      <c r="E2" s="3">
        <v>250</v>
      </c>
      <c r="F2" s="2"/>
      <c r="G2" s="2" t="s">
        <v>95</v>
      </c>
      <c r="H2" s="2">
        <v>18</v>
      </c>
      <c r="I2" s="2" t="s">
        <v>100</v>
      </c>
    </row>
    <row r="3" spans="1:9" ht="21" x14ac:dyDescent="0.4">
      <c r="A3" s="2" t="s">
        <v>86</v>
      </c>
      <c r="B3" s="3">
        <v>0</v>
      </c>
      <c r="C3" s="2"/>
      <c r="D3" s="2" t="s">
        <v>83</v>
      </c>
      <c r="E3" s="3">
        <v>50</v>
      </c>
      <c r="F3" s="2"/>
      <c r="G3" s="2" t="s">
        <v>96</v>
      </c>
      <c r="H3" s="2">
        <v>15</v>
      </c>
      <c r="I3" s="2" t="s">
        <v>100</v>
      </c>
    </row>
    <row r="4" spans="1:9" ht="21" x14ac:dyDescent="0.4">
      <c r="A4" s="2" t="s">
        <v>87</v>
      </c>
      <c r="B4" s="3">
        <v>1</v>
      </c>
      <c r="C4" s="2"/>
      <c r="D4" s="2"/>
    </row>
    <row r="5" spans="1:9" ht="21" x14ac:dyDescent="0.4">
      <c r="A5" s="2" t="s">
        <v>88</v>
      </c>
      <c r="B5" s="3">
        <v>11</v>
      </c>
      <c r="C5" s="2"/>
      <c r="D5" s="2"/>
    </row>
    <row r="6" spans="1:9" ht="21" x14ac:dyDescent="0.4">
      <c r="A6" s="2" t="s">
        <v>89</v>
      </c>
      <c r="B6" s="3">
        <v>0</v>
      </c>
      <c r="C6" s="2"/>
      <c r="D6" s="2"/>
    </row>
    <row r="7" spans="1:9" ht="21" x14ac:dyDescent="0.4">
      <c r="A7" s="2" t="s">
        <v>90</v>
      </c>
      <c r="B7" s="3">
        <v>5</v>
      </c>
      <c r="C7" s="2"/>
      <c r="D7" s="2"/>
    </row>
    <row r="8" spans="1:9" ht="21" x14ac:dyDescent="0.4">
      <c r="A8" s="2" t="s">
        <v>91</v>
      </c>
      <c r="B8" s="3">
        <v>0</v>
      </c>
      <c r="C8" s="2"/>
      <c r="D8" s="2"/>
    </row>
    <row r="9" spans="1:9" ht="21" x14ac:dyDescent="0.4">
      <c r="A9" s="2"/>
      <c r="B9" s="3"/>
      <c r="C9" s="2"/>
      <c r="D9" s="2"/>
    </row>
    <row r="10" spans="1:9" ht="21" x14ac:dyDescent="0.4">
      <c r="A10" s="1" t="s">
        <v>80</v>
      </c>
      <c r="B10" s="3"/>
      <c r="C10" s="2"/>
      <c r="D10" s="2"/>
    </row>
    <row r="11" spans="1:9" ht="21" x14ac:dyDescent="0.4">
      <c r="A11" s="1" t="s">
        <v>81</v>
      </c>
      <c r="B11" s="3"/>
      <c r="C11" s="2"/>
      <c r="D11" s="2"/>
    </row>
    <row r="12" spans="1:9" ht="21" x14ac:dyDescent="0.4">
      <c r="A12" s="2" t="s">
        <v>103</v>
      </c>
      <c r="B12" s="3">
        <f>((B2+B4+B5+B7)*H2+(B3+B6+B8)*H3)*12</f>
        <v>4320</v>
      </c>
      <c r="C12" s="2"/>
      <c r="D12" s="2"/>
      <c r="F12" s="3"/>
    </row>
    <row r="13" spans="1:9" ht="21" x14ac:dyDescent="0.4">
      <c r="A13" s="2"/>
      <c r="B13" s="2"/>
      <c r="C13" s="2"/>
      <c r="D13" s="2"/>
    </row>
    <row r="14" spans="1:9" ht="21" x14ac:dyDescent="0.4">
      <c r="A14" s="1" t="s">
        <v>4</v>
      </c>
      <c r="B14" s="1" t="s">
        <v>5</v>
      </c>
      <c r="C14" s="1" t="s">
        <v>6</v>
      </c>
      <c r="D14" s="1" t="s">
        <v>7</v>
      </c>
    </row>
    <row r="15" spans="1:9" ht="21" x14ac:dyDescent="0.4">
      <c r="A15" s="4" t="s">
        <v>2</v>
      </c>
      <c r="B15" s="3">
        <f>B4</f>
        <v>1</v>
      </c>
      <c r="C15" s="3" t="s">
        <v>84</v>
      </c>
      <c r="D15" s="3">
        <v>1</v>
      </c>
    </row>
    <row r="16" spans="1:9" ht="21" x14ac:dyDescent="0.4">
      <c r="A16" s="4" t="s">
        <v>101</v>
      </c>
      <c r="B16" s="3">
        <f>(B2+B4+B5+B7)*0.7 - B3-B6-B8</f>
        <v>14</v>
      </c>
      <c r="C16" s="3" t="s">
        <v>8</v>
      </c>
      <c r="D16" s="3">
        <v>0</v>
      </c>
    </row>
    <row r="17" spans="1:4" ht="21" x14ac:dyDescent="0.4">
      <c r="A17" s="4" t="s">
        <v>102</v>
      </c>
      <c r="B17" s="3">
        <f>(B3+B6+B8)*0.3-B2-B4-B5-B7</f>
        <v>-20</v>
      </c>
      <c r="C17" s="3" t="s">
        <v>8</v>
      </c>
      <c r="D17" s="3">
        <v>0</v>
      </c>
    </row>
    <row r="18" spans="1:4" ht="21" x14ac:dyDescent="0.4">
      <c r="A18" s="4" t="s">
        <v>92</v>
      </c>
      <c r="B18" s="3">
        <f>B2+B3</f>
        <v>3</v>
      </c>
      <c r="C18" s="3" t="s">
        <v>84</v>
      </c>
      <c r="D18" s="3">
        <v>3</v>
      </c>
    </row>
    <row r="19" spans="1:4" ht="21" x14ac:dyDescent="0.4">
      <c r="A19" s="4" t="s">
        <v>93</v>
      </c>
      <c r="B19" s="3">
        <f>B5+B6</f>
        <v>11</v>
      </c>
      <c r="C19" s="3" t="s">
        <v>84</v>
      </c>
      <c r="D19" s="3">
        <v>11</v>
      </c>
    </row>
    <row r="20" spans="1:4" ht="21" x14ac:dyDescent="0.4">
      <c r="A20" s="4" t="s">
        <v>94</v>
      </c>
      <c r="B20" s="3">
        <f>B7+B8</f>
        <v>5</v>
      </c>
      <c r="C20" s="3" t="s">
        <v>84</v>
      </c>
      <c r="D20" s="3">
        <v>5</v>
      </c>
    </row>
    <row r="21" spans="1:4" ht="21" x14ac:dyDescent="0.4">
      <c r="A21" s="4" t="s">
        <v>97</v>
      </c>
      <c r="B21" s="3">
        <f>B2+B3</f>
        <v>3</v>
      </c>
      <c r="C21" s="3" t="s">
        <v>9</v>
      </c>
      <c r="D21" s="3">
        <v>1</v>
      </c>
    </row>
    <row r="22" spans="1:4" ht="21" x14ac:dyDescent="0.4">
      <c r="A22" s="4" t="s">
        <v>98</v>
      </c>
      <c r="B22" s="3">
        <f>B5+B6</f>
        <v>11</v>
      </c>
      <c r="C22" s="3" t="s">
        <v>9</v>
      </c>
      <c r="D22" s="3">
        <v>1</v>
      </c>
    </row>
    <row r="23" spans="1:4" ht="21" x14ac:dyDescent="0.4">
      <c r="A23" s="4" t="s">
        <v>99</v>
      </c>
      <c r="B23" s="3">
        <f>B7+B8</f>
        <v>5</v>
      </c>
      <c r="C23" s="3" t="s">
        <v>9</v>
      </c>
      <c r="D23" s="3">
        <v>1</v>
      </c>
    </row>
    <row r="24" spans="1:4" ht="21" x14ac:dyDescent="0.4">
      <c r="A24" s="4"/>
      <c r="B24" s="3"/>
      <c r="C24" s="3"/>
      <c r="D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DGenao</dc:creator>
  <cp:lastModifiedBy>Jeoffrey Rifaz</cp:lastModifiedBy>
  <dcterms:created xsi:type="dcterms:W3CDTF">2022-12-12T18:51:56Z</dcterms:created>
  <dcterms:modified xsi:type="dcterms:W3CDTF">2024-04-17T18:59:54Z</dcterms:modified>
</cp:coreProperties>
</file>