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fqi\Documents\Projects\PV_Sync\test_valve_point\"/>
    </mc:Choice>
  </mc:AlternateContent>
  <xr:revisionPtr revIDLastSave="0" documentId="13_ncr:1_{FC06EC0C-2618-42D2-A31D-F41335C5FC6D}" xr6:coauthVersionLast="46" xr6:coauthVersionMax="46" xr10:uidLastSave="{00000000-0000-0000-0000-000000000000}"/>
  <bookViews>
    <workbookView xWindow="-108" yWindow="-108" windowWidth="23256" windowHeight="12576" activeTab="2" xr2:uid="{1E847550-6783-8F43-95CA-4B538B4B4307}"/>
  </bookViews>
  <sheets>
    <sheet name="Patient 1008" sheetId="1" r:id="rId1"/>
    <sheet name="Patient 1008_calcu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2" l="1"/>
  <c r="C31" i="2"/>
  <c r="D30" i="2"/>
  <c r="C30" i="2"/>
  <c r="B31" i="2"/>
  <c r="B30" i="2"/>
  <c r="E13" i="2"/>
  <c r="D13" i="2"/>
  <c r="C13" i="2"/>
  <c r="E12" i="2"/>
  <c r="D12" i="2"/>
  <c r="C12" i="2"/>
  <c r="B13" i="2"/>
  <c r="B12" i="2"/>
  <c r="J23" i="2"/>
  <c r="H23" i="2"/>
  <c r="I23" i="2" s="1"/>
  <c r="G23" i="2"/>
  <c r="H5" i="2"/>
  <c r="J25" i="2"/>
  <c r="H25" i="2"/>
  <c r="G25" i="2"/>
  <c r="J24" i="2"/>
  <c r="H24" i="2"/>
  <c r="G24" i="2"/>
  <c r="J22" i="2"/>
  <c r="H22" i="2"/>
  <c r="G22" i="2"/>
  <c r="J21" i="2"/>
  <c r="H21" i="2"/>
  <c r="G21" i="2"/>
  <c r="J20" i="2"/>
  <c r="M20" i="2" s="1"/>
  <c r="H20" i="2"/>
  <c r="G20" i="2"/>
  <c r="L24" i="2" s="1"/>
  <c r="J8" i="2"/>
  <c r="H8" i="2"/>
  <c r="G8" i="2"/>
  <c r="J7" i="2"/>
  <c r="H7" i="2"/>
  <c r="G7" i="2"/>
  <c r="J6" i="2"/>
  <c r="H6" i="2"/>
  <c r="G6" i="2"/>
  <c r="J5" i="2"/>
  <c r="G5" i="2"/>
  <c r="J4" i="2"/>
  <c r="H4" i="2"/>
  <c r="G4" i="2"/>
  <c r="E16" i="1"/>
  <c r="E15" i="1"/>
  <c r="D16" i="1"/>
  <c r="D15" i="1"/>
  <c r="C16" i="1"/>
  <c r="C15" i="1"/>
  <c r="L23" i="2" l="1"/>
  <c r="L28" i="2" s="1"/>
  <c r="L25" i="2"/>
  <c r="L21" i="2"/>
  <c r="M21" i="2"/>
  <c r="M25" i="2"/>
  <c r="L22" i="2"/>
  <c r="M22" i="2"/>
  <c r="M23" i="2"/>
  <c r="L20" i="2"/>
  <c r="M24" i="2"/>
  <c r="L5" i="2"/>
  <c r="M6" i="2"/>
  <c r="L4" i="2"/>
  <c r="L8" i="2"/>
  <c r="L7" i="2"/>
  <c r="M8" i="2"/>
  <c r="L6" i="2"/>
  <c r="M7" i="2"/>
  <c r="M4" i="2"/>
  <c r="M5" i="2"/>
  <c r="I24" i="2"/>
  <c r="I20" i="2"/>
  <c r="I25" i="2"/>
  <c r="I21" i="2"/>
  <c r="I7" i="2"/>
  <c r="I22" i="2"/>
  <c r="I8" i="2"/>
  <c r="I4" i="2"/>
  <c r="I5" i="2"/>
  <c r="I6" i="2"/>
</calcChain>
</file>

<file path=xl/sharedStrings.xml><?xml version="1.0" encoding="utf-8"?>
<sst xmlns="http://schemas.openxmlformats.org/spreadsheetml/2006/main" count="89" uniqueCount="33">
  <si>
    <t>M-mode aorta</t>
  </si>
  <si>
    <t>PR interval</t>
  </si>
  <si>
    <t>R-aortic open begin</t>
  </si>
  <si>
    <t>R-aortic open full</t>
  </si>
  <si>
    <t>R-aortic close begin</t>
  </si>
  <si>
    <t>R-aortic close full</t>
  </si>
  <si>
    <t>R-Pre-A</t>
  </si>
  <si>
    <t>R-mitral open begin</t>
  </si>
  <si>
    <t>R-mitral open full</t>
  </si>
  <si>
    <t>R-mitral close begin</t>
  </si>
  <si>
    <t>R-mitral close full</t>
  </si>
  <si>
    <t>M-mode mitral</t>
  </si>
  <si>
    <t>PW mitral #1</t>
  </si>
  <si>
    <t>PW mitral #2</t>
  </si>
  <si>
    <t>(ms)</t>
  </si>
  <si>
    <t>HR (bmp)</t>
  </si>
  <si>
    <t>mitral closing time</t>
  </si>
  <si>
    <t>mitral opening time</t>
  </si>
  <si>
    <t>n/a</t>
  </si>
  <si>
    <t>R-PreA</t>
  </si>
  <si>
    <t>Average</t>
  </si>
  <si>
    <t>SD</t>
  </si>
  <si>
    <t>Median</t>
  </si>
  <si>
    <t>SD/Average</t>
  </si>
  <si>
    <t>beat #1</t>
  </si>
  <si>
    <t>Beat #2</t>
  </si>
  <si>
    <t>Beat #3</t>
  </si>
  <si>
    <t>Beat #4</t>
  </si>
  <si>
    <t>From P (if averaging)</t>
  </si>
  <si>
    <t>From P (if median)</t>
  </si>
  <si>
    <t>Estimated HR from measures 60000/(P-pre-A -50)</t>
  </si>
  <si>
    <t>opening time</t>
  </si>
  <si>
    <t>closing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</si>
</sst>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50"/>
      <name val="Calibri (Body)"/>
    </font>
    <font>
      <sz val="12"/>
      <color rgb="FFFFC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0" fillId="2" borderId="0" xfId="0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F7024-1505-E74E-86B8-D6701C12B23B}">
  <dimension ref="A1:E47"/>
  <sheetViews>
    <sheetView topLeftCell="A7" workbookViewId="0">
      <selection activeCell="C16" sqref="C16:E16"/>
    </sheetView>
  </sheetViews>
  <sheetFormatPr defaultColWidth="11" defaultRowHeight="15.6"/>
  <cols>
    <col min="1" max="1" width="17.09765625" customWidth="1"/>
    <col min="2" max="2" width="14.3984375" customWidth="1"/>
    <col min="3" max="3" width="14" customWidth="1"/>
    <col min="4" max="4" width="12" customWidth="1"/>
  </cols>
  <sheetData>
    <row r="1" spans="1:5">
      <c r="A1" s="3" t="s">
        <v>14</v>
      </c>
      <c r="B1" t="s">
        <v>0</v>
      </c>
      <c r="C1" t="s">
        <v>11</v>
      </c>
      <c r="D1" t="s">
        <v>12</v>
      </c>
      <c r="E1" t="s">
        <v>13</v>
      </c>
    </row>
    <row r="2" spans="1:5">
      <c r="A2" t="s">
        <v>1</v>
      </c>
      <c r="B2" s="3">
        <v>189</v>
      </c>
      <c r="C2" s="3">
        <v>183</v>
      </c>
      <c r="D2" s="3">
        <v>178</v>
      </c>
      <c r="E2" s="5">
        <v>153</v>
      </c>
    </row>
    <row r="3" spans="1:5">
      <c r="A3" t="s">
        <v>2</v>
      </c>
      <c r="B3" s="5">
        <v>54</v>
      </c>
      <c r="C3" s="3"/>
      <c r="D3" s="3"/>
    </row>
    <row r="4" spans="1:5">
      <c r="A4" t="s">
        <v>3</v>
      </c>
      <c r="B4" s="3">
        <v>88</v>
      </c>
      <c r="C4" s="3"/>
      <c r="D4" s="3"/>
    </row>
    <row r="5" spans="1:5">
      <c r="A5" t="s">
        <v>4</v>
      </c>
      <c r="B5" s="3">
        <v>364</v>
      </c>
      <c r="C5" s="3"/>
      <c r="D5" s="3"/>
    </row>
    <row r="6" spans="1:5">
      <c r="A6" t="s">
        <v>5</v>
      </c>
      <c r="B6" s="3">
        <v>407</v>
      </c>
      <c r="C6" s="3"/>
      <c r="D6" s="3"/>
    </row>
    <row r="7" spans="1:5">
      <c r="A7" t="s">
        <v>6</v>
      </c>
      <c r="B7" s="1"/>
      <c r="C7" s="4">
        <v>830</v>
      </c>
      <c r="D7" s="3">
        <v>770</v>
      </c>
      <c r="E7" s="3">
        <v>718</v>
      </c>
    </row>
    <row r="8" spans="1:5">
      <c r="A8" t="s">
        <v>15</v>
      </c>
      <c r="B8" s="2">
        <v>67</v>
      </c>
      <c r="C8">
        <v>66</v>
      </c>
      <c r="D8" s="2">
        <v>68</v>
      </c>
      <c r="E8">
        <v>72</v>
      </c>
    </row>
    <row r="9" spans="1:5">
      <c r="D9" s="1"/>
    </row>
    <row r="10" spans="1:5">
      <c r="A10" t="s">
        <v>7</v>
      </c>
      <c r="C10" s="3">
        <v>490</v>
      </c>
      <c r="D10" s="3">
        <v>503</v>
      </c>
      <c r="E10" s="3">
        <v>518</v>
      </c>
    </row>
    <row r="11" spans="1:5">
      <c r="A11" t="s">
        <v>8</v>
      </c>
      <c r="C11" s="3">
        <v>577</v>
      </c>
      <c r="D11" s="3">
        <v>570</v>
      </c>
      <c r="E11" s="3">
        <v>568</v>
      </c>
    </row>
    <row r="12" spans="1:5">
      <c r="A12" t="s">
        <v>9</v>
      </c>
      <c r="C12" s="3">
        <v>880</v>
      </c>
      <c r="D12" s="3">
        <v>840</v>
      </c>
      <c r="E12" s="3">
        <v>783</v>
      </c>
    </row>
    <row r="13" spans="1:5">
      <c r="A13" t="s">
        <v>10</v>
      </c>
      <c r="C13" s="3">
        <v>959</v>
      </c>
      <c r="D13" s="5">
        <v>995</v>
      </c>
      <c r="E13" s="5">
        <v>988</v>
      </c>
    </row>
    <row r="15" spans="1:5">
      <c r="A15" t="s">
        <v>17</v>
      </c>
      <c r="C15">
        <f>C11-C10</f>
        <v>87</v>
      </c>
      <c r="D15" s="6">
        <f>D11-D10</f>
        <v>67</v>
      </c>
      <c r="E15" s="6">
        <f>E11-E10</f>
        <v>50</v>
      </c>
    </row>
    <row r="16" spans="1:5">
      <c r="A16" t="s">
        <v>16</v>
      </c>
      <c r="C16">
        <f>C13-C12</f>
        <v>79</v>
      </c>
      <c r="D16" s="6">
        <f>D13-D12</f>
        <v>155</v>
      </c>
      <c r="E16" s="6">
        <f>E13-E12</f>
        <v>205</v>
      </c>
    </row>
    <row r="18" spans="1:3">
      <c r="A18" t="s">
        <v>1</v>
      </c>
      <c r="B18" t="s">
        <v>18</v>
      </c>
      <c r="C18" t="s">
        <v>18</v>
      </c>
    </row>
    <row r="19" spans="1:3">
      <c r="A19" t="s">
        <v>2</v>
      </c>
      <c r="B19" s="5">
        <v>83</v>
      </c>
    </row>
    <row r="20" spans="1:3">
      <c r="A20" t="s">
        <v>3</v>
      </c>
      <c r="B20" s="3">
        <v>123</v>
      </c>
    </row>
    <row r="21" spans="1:3">
      <c r="A21" t="s">
        <v>4</v>
      </c>
      <c r="B21" s="3">
        <v>367</v>
      </c>
    </row>
    <row r="22" spans="1:3">
      <c r="A22" t="s">
        <v>5</v>
      </c>
      <c r="B22" s="3">
        <v>407</v>
      </c>
    </row>
    <row r="24" spans="1:3">
      <c r="A24" t="s">
        <v>1</v>
      </c>
      <c r="B24" s="3">
        <v>187</v>
      </c>
    </row>
    <row r="25" spans="1:3">
      <c r="A25" t="s">
        <v>2</v>
      </c>
      <c r="B25" s="5">
        <v>67</v>
      </c>
    </row>
    <row r="26" spans="1:3">
      <c r="A26" t="s">
        <v>3</v>
      </c>
      <c r="B26" s="3">
        <v>103</v>
      </c>
    </row>
    <row r="27" spans="1:3">
      <c r="A27" t="s">
        <v>4</v>
      </c>
      <c r="B27" s="3">
        <v>360</v>
      </c>
    </row>
    <row r="28" spans="1:3">
      <c r="A28" t="s">
        <v>5</v>
      </c>
      <c r="B28" s="3">
        <v>403</v>
      </c>
    </row>
    <row r="30" spans="1:3">
      <c r="A30" t="s">
        <v>1</v>
      </c>
      <c r="B30" s="3">
        <v>183</v>
      </c>
    </row>
    <row r="31" spans="1:3">
      <c r="A31" t="s">
        <v>2</v>
      </c>
      <c r="B31" s="5">
        <v>70</v>
      </c>
    </row>
    <row r="32" spans="1:3">
      <c r="A32" t="s">
        <v>3</v>
      </c>
      <c r="B32" s="3">
        <v>110</v>
      </c>
    </row>
    <row r="33" spans="1:3">
      <c r="A33" t="s">
        <v>4</v>
      </c>
      <c r="B33" s="3">
        <v>360</v>
      </c>
    </row>
    <row r="34" spans="1:3">
      <c r="A34" t="s">
        <v>5</v>
      </c>
      <c r="B34" s="3">
        <v>407</v>
      </c>
    </row>
    <row r="36" spans="1:3">
      <c r="A36" t="s">
        <v>7</v>
      </c>
      <c r="C36" s="3">
        <v>483</v>
      </c>
    </row>
    <row r="37" spans="1:3">
      <c r="A37" t="s">
        <v>8</v>
      </c>
      <c r="C37" s="5">
        <v>550</v>
      </c>
    </row>
    <row r="38" spans="1:3">
      <c r="A38" t="s">
        <v>9</v>
      </c>
      <c r="C38" s="3">
        <v>847</v>
      </c>
    </row>
    <row r="39" spans="1:3">
      <c r="A39" t="s">
        <v>10</v>
      </c>
      <c r="C39" s="3">
        <v>920</v>
      </c>
    </row>
    <row r="40" spans="1:3">
      <c r="A40" t="s">
        <v>19</v>
      </c>
      <c r="C40" s="3">
        <v>793</v>
      </c>
    </row>
    <row r="42" spans="1:3">
      <c r="A42" t="s">
        <v>7</v>
      </c>
      <c r="C42" s="3">
        <v>507</v>
      </c>
    </row>
    <row r="43" spans="1:3">
      <c r="A43" t="s">
        <v>8</v>
      </c>
      <c r="C43" s="3">
        <v>573</v>
      </c>
    </row>
    <row r="44" spans="1:3">
      <c r="A44" t="s">
        <v>9</v>
      </c>
      <c r="C44" s="3">
        <v>873</v>
      </c>
    </row>
    <row r="45" spans="1:3">
      <c r="A45" t="s">
        <v>10</v>
      </c>
      <c r="C45" s="3">
        <v>963</v>
      </c>
    </row>
    <row r="46" spans="1:3">
      <c r="A46" t="s">
        <v>19</v>
      </c>
      <c r="C46" s="3">
        <v>817</v>
      </c>
    </row>
    <row r="47" spans="1:3">
      <c r="A47" t="s">
        <v>1</v>
      </c>
      <c r="C47" s="3">
        <v>170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49828-0766-49A8-B144-D1FFFBC4CFDD}">
  <dimension ref="A1:M33"/>
  <sheetViews>
    <sheetView topLeftCell="A10" workbookViewId="0">
      <selection activeCell="C18" sqref="C18"/>
    </sheetView>
  </sheetViews>
  <sheetFormatPr defaultColWidth="11" defaultRowHeight="15.6"/>
  <cols>
    <col min="1" max="1" width="24.8984375" bestFit="1" customWidth="1"/>
    <col min="2" max="10" width="14.3984375" customWidth="1"/>
    <col min="11" max="11" width="10.8984375" customWidth="1"/>
    <col min="12" max="12" width="16.59765625" bestFit="1" customWidth="1"/>
    <col min="13" max="13" width="16.8984375" customWidth="1"/>
  </cols>
  <sheetData>
    <row r="1" spans="1:13">
      <c r="A1" t="s">
        <v>0</v>
      </c>
      <c r="G1" t="s">
        <v>20</v>
      </c>
      <c r="H1" t="s">
        <v>21</v>
      </c>
      <c r="I1" t="s">
        <v>23</v>
      </c>
      <c r="J1" t="s">
        <v>22</v>
      </c>
      <c r="L1" t="s">
        <v>28</v>
      </c>
      <c r="M1" t="s">
        <v>29</v>
      </c>
    </row>
    <row r="2" spans="1:13">
      <c r="B2" t="s">
        <v>24</v>
      </c>
      <c r="C2" t="s">
        <v>25</v>
      </c>
      <c r="D2" t="s">
        <v>26</v>
      </c>
      <c r="E2" t="s">
        <v>27</v>
      </c>
    </row>
    <row r="3" spans="1:13">
      <c r="A3" s="3" t="s">
        <v>14</v>
      </c>
    </row>
    <row r="4" spans="1:13">
      <c r="A4" t="s">
        <v>1</v>
      </c>
      <c r="B4" s="7" t="s">
        <v>18</v>
      </c>
      <c r="C4" s="3">
        <v>189</v>
      </c>
      <c r="D4" s="3">
        <v>187</v>
      </c>
      <c r="E4" s="3">
        <v>183</v>
      </c>
      <c r="F4" s="3"/>
      <c r="G4" s="3">
        <f>AVERAGE(B4:E4)</f>
        <v>186.33333333333334</v>
      </c>
      <c r="H4" s="3">
        <f>STDEV(B4:E4)</f>
        <v>3.0550504633038935</v>
      </c>
      <c r="I4" s="3">
        <f>H4/G4</f>
        <v>1.6395619659949338E-2</v>
      </c>
      <c r="J4" s="3">
        <f>MEDIAN(B4:E4)</f>
        <v>187</v>
      </c>
      <c r="L4">
        <f>G4</f>
        <v>186.33333333333334</v>
      </c>
      <c r="M4">
        <f>J4</f>
        <v>187</v>
      </c>
    </row>
    <row r="5" spans="1:13">
      <c r="A5" t="s">
        <v>2</v>
      </c>
      <c r="B5" s="5">
        <v>83</v>
      </c>
      <c r="C5" s="5">
        <v>54</v>
      </c>
      <c r="D5" s="5">
        <v>67</v>
      </c>
      <c r="E5" s="5">
        <v>70</v>
      </c>
      <c r="F5" s="5"/>
      <c r="G5" s="3">
        <f>AVERAGE(B5:E5)</f>
        <v>68.5</v>
      </c>
      <c r="H5" s="3">
        <f>STDEV(B5:E5)</f>
        <v>11.902380714238083</v>
      </c>
      <c r="I5" s="6">
        <f t="shared" ref="I5:I8" si="0">H5/G5</f>
        <v>0.17375738268960705</v>
      </c>
      <c r="J5" s="3">
        <f>MEDIAN(B5:E5)</f>
        <v>68.5</v>
      </c>
      <c r="L5">
        <f>G4+G5</f>
        <v>254.83333333333334</v>
      </c>
      <c r="M5">
        <f>J4+J5</f>
        <v>255.5</v>
      </c>
    </row>
    <row r="6" spans="1:13">
      <c r="A6" t="s">
        <v>3</v>
      </c>
      <c r="B6" s="3">
        <v>123</v>
      </c>
      <c r="C6" s="3">
        <v>88</v>
      </c>
      <c r="D6" s="3">
        <v>103</v>
      </c>
      <c r="E6" s="3">
        <v>110</v>
      </c>
      <c r="F6" s="3"/>
      <c r="G6" s="3">
        <f>AVERAGE(B6:E6)</f>
        <v>106</v>
      </c>
      <c r="H6" s="3">
        <f>STDEV(B6:E6)</f>
        <v>14.583095236151571</v>
      </c>
      <c r="I6" s="6">
        <f t="shared" si="0"/>
        <v>0.13757637015237331</v>
      </c>
      <c r="J6" s="3">
        <f>MEDIAN(B6:E6)</f>
        <v>106.5</v>
      </c>
      <c r="L6">
        <f>G4+G6</f>
        <v>292.33333333333337</v>
      </c>
      <c r="M6">
        <f>J4+J6</f>
        <v>293.5</v>
      </c>
    </row>
    <row r="7" spans="1:13">
      <c r="A7" t="s">
        <v>4</v>
      </c>
      <c r="B7" s="3">
        <v>367</v>
      </c>
      <c r="C7" s="3">
        <v>364</v>
      </c>
      <c r="D7" s="3">
        <v>360</v>
      </c>
      <c r="E7" s="3">
        <v>360</v>
      </c>
      <c r="F7" s="3"/>
      <c r="G7" s="3">
        <f>AVERAGE(B7:E7)</f>
        <v>362.75</v>
      </c>
      <c r="H7" s="3">
        <f>STDEV(B7:E7)</f>
        <v>3.4034296427770228</v>
      </c>
      <c r="I7" s="3">
        <f t="shared" si="0"/>
        <v>9.3823008760221156E-3</v>
      </c>
      <c r="J7" s="3">
        <f>MEDIAN(B7:E7)</f>
        <v>362</v>
      </c>
      <c r="L7">
        <f>G4+G7</f>
        <v>549.08333333333337</v>
      </c>
      <c r="M7">
        <f>J4+J7</f>
        <v>549</v>
      </c>
    </row>
    <row r="8" spans="1:13">
      <c r="A8" t="s">
        <v>5</v>
      </c>
      <c r="B8" s="3">
        <v>407</v>
      </c>
      <c r="C8" s="3">
        <v>407</v>
      </c>
      <c r="D8" s="3">
        <v>403</v>
      </c>
      <c r="E8" s="3">
        <v>407</v>
      </c>
      <c r="F8" s="3"/>
      <c r="G8" s="3">
        <f>AVERAGE(B8:E8)</f>
        <v>406</v>
      </c>
      <c r="H8" s="3">
        <f>STDEV(B8:E8)</f>
        <v>2</v>
      </c>
      <c r="I8" s="3">
        <f t="shared" si="0"/>
        <v>4.9261083743842365E-3</v>
      </c>
      <c r="J8" s="3">
        <f>MEDIAN(B8:E8)</f>
        <v>407</v>
      </c>
      <c r="L8">
        <f>G4+G8</f>
        <v>592.33333333333337</v>
      </c>
      <c r="M8">
        <f>J4+J8</f>
        <v>594</v>
      </c>
    </row>
    <row r="9" spans="1:13">
      <c r="B9" s="1"/>
      <c r="C9" s="1"/>
      <c r="D9" s="1"/>
      <c r="E9" s="1"/>
      <c r="F9" s="1"/>
      <c r="G9" s="1"/>
      <c r="H9" s="1"/>
      <c r="I9" s="1"/>
      <c r="J9" s="1"/>
    </row>
    <row r="10" spans="1:13">
      <c r="A10" t="s">
        <v>15</v>
      </c>
      <c r="B10" s="2">
        <v>67</v>
      </c>
    </row>
    <row r="11" spans="1:13">
      <c r="B11" s="2"/>
    </row>
    <row r="12" spans="1:13">
      <c r="A12" t="s">
        <v>31</v>
      </c>
      <c r="B12">
        <f>B6-B5</f>
        <v>40</v>
      </c>
      <c r="C12" s="9">
        <f t="shared" ref="C12:E12" si="1">C6-C5</f>
        <v>34</v>
      </c>
      <c r="D12">
        <f t="shared" si="1"/>
        <v>36</v>
      </c>
      <c r="E12">
        <f t="shared" si="1"/>
        <v>40</v>
      </c>
    </row>
    <row r="13" spans="1:13">
      <c r="A13" t="s">
        <v>32</v>
      </c>
      <c r="B13">
        <f>B8-B7</f>
        <v>40</v>
      </c>
      <c r="C13">
        <f t="shared" ref="C13:E13" si="2">C8-C7</f>
        <v>43</v>
      </c>
      <c r="D13">
        <f t="shared" si="2"/>
        <v>43</v>
      </c>
      <c r="E13" s="9">
        <f t="shared" si="2"/>
        <v>47</v>
      </c>
    </row>
    <row r="16" spans="1:13">
      <c r="B16" s="5"/>
      <c r="C16" s="5"/>
      <c r="D16" s="5"/>
      <c r="E16" s="5"/>
      <c r="F16" s="5"/>
      <c r="G16" s="5"/>
      <c r="H16" s="5"/>
      <c r="I16" s="5"/>
      <c r="J16" s="5"/>
    </row>
    <row r="17" spans="1:13">
      <c r="A17" t="s">
        <v>0</v>
      </c>
      <c r="B17" s="3"/>
      <c r="C17" s="3"/>
      <c r="D17" s="3"/>
      <c r="E17" s="3"/>
      <c r="F17" s="3"/>
      <c r="G17" s="3"/>
      <c r="H17" s="3"/>
      <c r="I17" s="3"/>
      <c r="J17" s="3"/>
    </row>
    <row r="18" spans="1:13">
      <c r="B18" s="3"/>
      <c r="C18" s="3"/>
      <c r="D18" s="3"/>
      <c r="E18" s="3"/>
      <c r="F18" s="3"/>
      <c r="G18" s="3"/>
      <c r="H18" s="3"/>
      <c r="I18" s="3"/>
      <c r="J18" s="3"/>
    </row>
    <row r="19" spans="1:13">
      <c r="A19" s="3" t="s">
        <v>14</v>
      </c>
      <c r="B19" s="3"/>
      <c r="C19" s="3"/>
      <c r="D19" s="3"/>
      <c r="E19" s="3"/>
      <c r="F19" s="3"/>
      <c r="G19" s="3"/>
      <c r="H19" s="3"/>
      <c r="I19" s="3"/>
      <c r="J19" s="3"/>
    </row>
    <row r="20" spans="1:13">
      <c r="A20" t="s">
        <v>1</v>
      </c>
      <c r="B20" s="7" t="s">
        <v>18</v>
      </c>
      <c r="C20" s="3">
        <v>183</v>
      </c>
      <c r="D20" s="3">
        <v>170</v>
      </c>
      <c r="G20" s="3">
        <f t="shared" ref="G20:G25" si="3">AVERAGE(B20:E20)</f>
        <v>176.5</v>
      </c>
      <c r="H20" s="3">
        <f t="shared" ref="H20:H25" si="4">STDEV(B20:E20)</f>
        <v>9.1923881554251174</v>
      </c>
      <c r="I20" s="3">
        <f t="shared" ref="I20:I25" si="5">H20/G20</f>
        <v>5.2081519294193301E-2</v>
      </c>
      <c r="J20" s="3">
        <f t="shared" ref="J20:J25" si="6">MEDIAN(B20:E20)</f>
        <v>176.5</v>
      </c>
      <c r="L20">
        <f>G20</f>
        <v>176.5</v>
      </c>
      <c r="M20">
        <f>J20</f>
        <v>176.5</v>
      </c>
    </row>
    <row r="21" spans="1:13">
      <c r="A21" t="s">
        <v>7</v>
      </c>
      <c r="B21" s="3">
        <v>483</v>
      </c>
      <c r="C21" s="3">
        <v>490</v>
      </c>
      <c r="D21" s="3">
        <v>507</v>
      </c>
      <c r="E21" s="3"/>
      <c r="F21" s="3"/>
      <c r="G21" s="3">
        <f t="shared" si="3"/>
        <v>493.33333333333331</v>
      </c>
      <c r="H21" s="3">
        <f t="shared" si="4"/>
        <v>12.342339054382411</v>
      </c>
      <c r="I21" s="3">
        <f t="shared" si="5"/>
        <v>2.5018254839964348E-2</v>
      </c>
      <c r="J21" s="3">
        <f t="shared" si="6"/>
        <v>490</v>
      </c>
      <c r="L21">
        <f>G20+G21</f>
        <v>669.83333333333326</v>
      </c>
      <c r="M21">
        <f>J20+J21</f>
        <v>666.5</v>
      </c>
    </row>
    <row r="22" spans="1:13">
      <c r="A22" t="s">
        <v>8</v>
      </c>
      <c r="B22" s="5">
        <v>550</v>
      </c>
      <c r="C22" s="3">
        <v>577</v>
      </c>
      <c r="D22" s="3">
        <v>573</v>
      </c>
      <c r="E22" s="5"/>
      <c r="F22" s="5"/>
      <c r="G22" s="3">
        <f t="shared" si="3"/>
        <v>566.66666666666663</v>
      </c>
      <c r="H22" s="3">
        <f t="shared" si="4"/>
        <v>14.571661996262929</v>
      </c>
      <c r="I22" s="3">
        <f t="shared" si="5"/>
        <v>2.5714697640463993E-2</v>
      </c>
      <c r="J22" s="3">
        <f t="shared" si="6"/>
        <v>573</v>
      </c>
      <c r="L22">
        <f>G20+G22</f>
        <v>743.16666666666663</v>
      </c>
      <c r="M22">
        <f>J20+J22</f>
        <v>749.5</v>
      </c>
    </row>
    <row r="23" spans="1:13">
      <c r="A23" t="s">
        <v>6</v>
      </c>
      <c r="B23" s="3">
        <v>793</v>
      </c>
      <c r="C23" s="4">
        <v>830</v>
      </c>
      <c r="D23" s="3">
        <v>817</v>
      </c>
      <c r="E23" s="3"/>
      <c r="F23" s="3"/>
      <c r="G23" s="3">
        <f t="shared" si="3"/>
        <v>813.33333333333337</v>
      </c>
      <c r="H23" s="3">
        <f t="shared" si="4"/>
        <v>18.77054430040145</v>
      </c>
      <c r="I23" s="3">
        <f t="shared" ref="I23" si="7">H23/G23</f>
        <v>2.3078538074264077E-2</v>
      </c>
      <c r="J23" s="3">
        <f t="shared" si="6"/>
        <v>817</v>
      </c>
      <c r="L23">
        <f>G20+G23</f>
        <v>989.83333333333337</v>
      </c>
      <c r="M23">
        <f>J20+J23</f>
        <v>993.5</v>
      </c>
    </row>
    <row r="24" spans="1:13">
      <c r="A24" t="s">
        <v>9</v>
      </c>
      <c r="B24" s="3">
        <v>847</v>
      </c>
      <c r="C24" s="3">
        <v>880</v>
      </c>
      <c r="D24" s="3">
        <v>873</v>
      </c>
      <c r="E24" s="3"/>
      <c r="F24" s="3"/>
      <c r="G24" s="3">
        <f t="shared" si="3"/>
        <v>866.66666666666663</v>
      </c>
      <c r="H24" s="3">
        <f t="shared" si="4"/>
        <v>17.3877351409933</v>
      </c>
      <c r="I24" s="3">
        <f t="shared" si="5"/>
        <v>2.0062771316530732E-2</v>
      </c>
      <c r="J24" s="3">
        <f t="shared" si="6"/>
        <v>873</v>
      </c>
      <c r="L24">
        <f>G20+G24</f>
        <v>1043.1666666666665</v>
      </c>
      <c r="M24">
        <f>J20+J24</f>
        <v>1049.5</v>
      </c>
    </row>
    <row r="25" spans="1:13">
      <c r="A25" t="s">
        <v>10</v>
      </c>
      <c r="B25" s="3">
        <v>920</v>
      </c>
      <c r="C25" s="3">
        <v>959</v>
      </c>
      <c r="D25" s="3">
        <v>963</v>
      </c>
      <c r="E25" s="3"/>
      <c r="F25" s="3"/>
      <c r="G25" s="3">
        <f t="shared" si="3"/>
        <v>947.33333333333337</v>
      </c>
      <c r="H25" s="3">
        <f t="shared" si="4"/>
        <v>23.75570107012911</v>
      </c>
      <c r="I25" s="3">
        <f t="shared" si="5"/>
        <v>2.5076390995913907E-2</v>
      </c>
      <c r="J25" s="3">
        <f t="shared" si="6"/>
        <v>959</v>
      </c>
      <c r="L25">
        <f>G20+G25</f>
        <v>1123.8333333333335</v>
      </c>
      <c r="M25">
        <f>J20+J25</f>
        <v>1135.5</v>
      </c>
    </row>
    <row r="27" spans="1:13">
      <c r="A27" t="s">
        <v>15</v>
      </c>
      <c r="C27" s="3"/>
      <c r="D27" s="3"/>
      <c r="E27" s="3"/>
      <c r="F27" s="3"/>
      <c r="G27" s="3"/>
      <c r="H27" s="3"/>
      <c r="I27" s="3"/>
      <c r="J27" s="3"/>
      <c r="L27" s="8">
        <v>66</v>
      </c>
    </row>
    <row r="28" spans="1:13">
      <c r="A28" t="s">
        <v>30</v>
      </c>
      <c r="B28" s="5"/>
      <c r="C28" s="5"/>
      <c r="D28" s="5"/>
      <c r="E28" s="5"/>
      <c r="F28" s="5"/>
      <c r="G28" s="5"/>
      <c r="H28" s="5"/>
      <c r="I28" s="5"/>
      <c r="J28" s="5"/>
      <c r="L28">
        <f>60000/(L23-50)</f>
        <v>63.841106579180703</v>
      </c>
    </row>
    <row r="29" spans="1:13"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3">
      <c r="A30" t="s">
        <v>31</v>
      </c>
      <c r="B30">
        <f>B22-B21</f>
        <v>67</v>
      </c>
      <c r="C30" s="9">
        <f t="shared" ref="C30:D30" si="8">C22-C21</f>
        <v>87</v>
      </c>
      <c r="D30">
        <f t="shared" si="8"/>
        <v>66</v>
      </c>
      <c r="F30" s="3"/>
      <c r="G30" s="3"/>
      <c r="H30" s="3"/>
      <c r="I30" s="3"/>
      <c r="J30" s="3"/>
    </row>
    <row r="31" spans="1:13">
      <c r="A31" t="s">
        <v>32</v>
      </c>
      <c r="B31">
        <f>B25-B24</f>
        <v>73</v>
      </c>
      <c r="C31">
        <f t="shared" ref="C31:D31" si="9">C25-C24</f>
        <v>79</v>
      </c>
      <c r="D31" s="9">
        <f t="shared" si="9"/>
        <v>90</v>
      </c>
      <c r="F31" s="3"/>
      <c r="G31" s="3"/>
      <c r="H31" s="3"/>
      <c r="I31" s="3"/>
      <c r="J31" s="3"/>
      <c r="K31" s="3"/>
    </row>
    <row r="33" spans="2:11">
      <c r="B33" s="2"/>
      <c r="C33" s="2"/>
      <c r="D33" s="2"/>
      <c r="E33" s="2"/>
      <c r="F33" s="2"/>
      <c r="G33" s="2"/>
      <c r="H33" s="2"/>
      <c r="I33" s="2"/>
      <c r="J33" s="2"/>
      <c r="K33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D444-DEBD-446A-BBAB-D3DF75317C2B}">
  <dimension ref="A1:M9"/>
  <sheetViews>
    <sheetView tabSelected="1" workbookViewId="0">
      <selection activeCell="D11" sqref="D11"/>
    </sheetView>
  </sheetViews>
  <sheetFormatPr defaultRowHeight="15.6"/>
  <cols>
    <col min="1" max="1" width="22.09765625" customWidth="1"/>
    <col min="2" max="2" width="17.69921875" customWidth="1"/>
    <col min="3" max="3" width="19.19921875" customWidth="1"/>
    <col min="4" max="4" width="18.5" customWidth="1"/>
    <col min="5" max="5" width="16.19921875" customWidth="1"/>
    <col min="6" max="6" width="17.3984375" customWidth="1"/>
    <col min="7" max="7" width="20.296875" customWidth="1"/>
    <col min="8" max="8" width="19" customWidth="1"/>
    <col min="9" max="9" width="21.19921875" customWidth="1"/>
    <col min="10" max="10" width="19.09765625" customWidth="1"/>
    <col min="11" max="11" width="21.5" customWidth="1"/>
    <col min="12" max="12" width="19.296875" customWidth="1"/>
  </cols>
  <sheetData>
    <row r="1" spans="1:13">
      <c r="A1" s="10" t="s">
        <v>2</v>
      </c>
      <c r="B1" s="10" t="s">
        <v>3</v>
      </c>
      <c r="C1" s="10" t="s">
        <v>4</v>
      </c>
      <c r="D1" s="10" t="s">
        <v>5</v>
      </c>
      <c r="E1" s="10" t="s">
        <v>7</v>
      </c>
      <c r="F1" s="10" t="s">
        <v>8</v>
      </c>
      <c r="G1" s="10" t="s">
        <v>6</v>
      </c>
      <c r="H1" s="10" t="s">
        <v>9</v>
      </c>
      <c r="I1" s="10" t="s">
        <v>10</v>
      </c>
      <c r="J1" s="10"/>
      <c r="K1" s="10"/>
      <c r="L1" s="10"/>
      <c r="M1" s="10"/>
    </row>
    <row r="2" spans="1:13">
      <c r="A2" s="10">
        <v>83</v>
      </c>
      <c r="B2" s="10">
        <v>123</v>
      </c>
      <c r="C2" s="10">
        <v>367</v>
      </c>
      <c r="D2" s="10">
        <v>407</v>
      </c>
      <c r="E2" s="10">
        <v>483</v>
      </c>
      <c r="F2" s="10">
        <v>550</v>
      </c>
      <c r="G2" s="10">
        <v>793</v>
      </c>
      <c r="H2" s="10">
        <v>847</v>
      </c>
      <c r="I2" s="10">
        <v>920</v>
      </c>
      <c r="J2" s="10"/>
      <c r="K2" s="10"/>
      <c r="L2" s="10"/>
      <c r="M2" s="10"/>
    </row>
    <row r="3" spans="1:13">
      <c r="A3" s="10">
        <v>54</v>
      </c>
      <c r="B3" s="10">
        <v>88</v>
      </c>
      <c r="C3" s="10">
        <v>364</v>
      </c>
      <c r="D3" s="10">
        <v>407</v>
      </c>
      <c r="E3" s="10">
        <v>490</v>
      </c>
      <c r="F3" s="10">
        <v>577</v>
      </c>
      <c r="G3" s="10">
        <v>830</v>
      </c>
      <c r="H3" s="10">
        <v>880</v>
      </c>
      <c r="I3" s="10">
        <v>959</v>
      </c>
      <c r="J3" s="10"/>
      <c r="K3" s="10"/>
      <c r="L3" s="10"/>
      <c r="M3" s="10"/>
    </row>
    <row r="4" spans="1:13">
      <c r="A4" s="10">
        <v>67</v>
      </c>
      <c r="B4" s="10">
        <v>103</v>
      </c>
      <c r="C4" s="10">
        <v>360</v>
      </c>
      <c r="D4" s="10">
        <v>403</v>
      </c>
      <c r="E4" s="10">
        <v>507</v>
      </c>
      <c r="F4" s="10">
        <v>573</v>
      </c>
      <c r="G4" s="10">
        <v>817</v>
      </c>
      <c r="H4" s="10">
        <v>873</v>
      </c>
      <c r="I4" s="10">
        <v>963</v>
      </c>
      <c r="J4" s="10"/>
      <c r="K4" s="10"/>
      <c r="L4" s="10"/>
      <c r="M4" s="10"/>
    </row>
    <row r="5" spans="1:13">
      <c r="A5" s="10">
        <v>70</v>
      </c>
      <c r="B5" s="10">
        <v>110</v>
      </c>
      <c r="C5" s="10">
        <v>360</v>
      </c>
      <c r="D5" s="10">
        <v>407</v>
      </c>
      <c r="E5" s="10">
        <v>490</v>
      </c>
      <c r="F5" s="10">
        <v>577</v>
      </c>
      <c r="G5" s="10">
        <v>830</v>
      </c>
      <c r="H5" s="10">
        <v>880</v>
      </c>
      <c r="I5" s="10">
        <v>959</v>
      </c>
      <c r="J5" s="10"/>
      <c r="K5" s="10"/>
      <c r="L5" s="10"/>
      <c r="M5" s="10"/>
    </row>
    <row r="6" spans="1:13">
      <c r="A6" s="10">
        <v>54</v>
      </c>
      <c r="B6" s="10">
        <v>88</v>
      </c>
      <c r="C6" s="10">
        <v>364</v>
      </c>
      <c r="D6" s="10">
        <v>407</v>
      </c>
      <c r="E6" s="10">
        <v>503</v>
      </c>
      <c r="F6" s="10">
        <v>570</v>
      </c>
      <c r="G6" s="10">
        <v>770</v>
      </c>
      <c r="H6" s="10">
        <v>840</v>
      </c>
      <c r="I6" s="10">
        <v>995</v>
      </c>
      <c r="J6" s="10"/>
      <c r="K6" s="10"/>
      <c r="L6" s="10"/>
      <c r="M6" s="10"/>
    </row>
    <row r="7" spans="1:13">
      <c r="A7" s="10">
        <v>83</v>
      </c>
      <c r="B7" s="10">
        <v>123</v>
      </c>
      <c r="C7" s="10">
        <v>367</v>
      </c>
      <c r="D7" s="10">
        <v>407</v>
      </c>
      <c r="E7" s="10">
        <v>518</v>
      </c>
      <c r="F7" s="10">
        <v>568</v>
      </c>
      <c r="G7" s="10">
        <v>718</v>
      </c>
      <c r="H7" s="10">
        <v>783</v>
      </c>
      <c r="I7" s="10">
        <v>988</v>
      </c>
      <c r="J7" s="10"/>
      <c r="K7" s="10"/>
      <c r="L7" s="10"/>
      <c r="M7" s="10"/>
    </row>
    <row r="8" spans="1:13">
      <c r="A8" s="10">
        <v>67</v>
      </c>
      <c r="B8" s="10">
        <v>103</v>
      </c>
      <c r="C8" s="10">
        <v>360</v>
      </c>
      <c r="D8" s="10">
        <v>403</v>
      </c>
      <c r="E8" s="10">
        <v>483</v>
      </c>
      <c r="F8" s="10">
        <v>550</v>
      </c>
      <c r="G8" s="10">
        <v>793</v>
      </c>
      <c r="H8" s="10">
        <v>847</v>
      </c>
      <c r="I8" s="10">
        <v>920</v>
      </c>
      <c r="J8" s="10"/>
      <c r="K8" s="10"/>
      <c r="L8" s="10"/>
      <c r="M8" s="10"/>
    </row>
    <row r="9" spans="1:13">
      <c r="A9" s="10">
        <v>70</v>
      </c>
      <c r="B9" s="10">
        <v>110</v>
      </c>
      <c r="C9" s="10">
        <v>360</v>
      </c>
      <c r="D9" s="10">
        <v>407</v>
      </c>
      <c r="E9" s="10">
        <v>507</v>
      </c>
      <c r="F9" s="10">
        <v>573</v>
      </c>
      <c r="G9" s="10">
        <v>817</v>
      </c>
      <c r="H9" s="10">
        <v>873</v>
      </c>
      <c r="I9" s="10">
        <v>963</v>
      </c>
      <c r="J9" s="10"/>
      <c r="K9" s="10"/>
      <c r="L9" s="10"/>
      <c r="M9" s="10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 1008</vt:lpstr>
      <vt:lpstr>Patient 1008_calcul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Jost, Zachary T</dc:creator>
  <cp:lastModifiedBy>Rifqi Aufan</cp:lastModifiedBy>
  <dcterms:created xsi:type="dcterms:W3CDTF">2021-04-26T05:32:06Z</dcterms:created>
  <dcterms:modified xsi:type="dcterms:W3CDTF">2021-05-18T07:27:22Z</dcterms:modified>
</cp:coreProperties>
</file>