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2023\OPSET\Pelaporan OPSET\Mingguan\5. Mei\"/>
    </mc:Choice>
  </mc:AlternateContent>
  <bookViews>
    <workbookView xWindow="0" yWindow="0" windowWidth="19200" windowHeight="6610" activeTab="2"/>
  </bookViews>
  <sheets>
    <sheet name="Laporan Kanpus" sheetId="1" r:id="rId1"/>
    <sheet name="Lokasi Potensial Kerjasama " sheetId="3" r:id="rId2"/>
    <sheet name="Data Sat Unit Kerja" sheetId="2" r:id="rId3"/>
  </sheets>
  <externalReferences>
    <externalReference r:id="rId4"/>
  </externalReferences>
  <definedNames>
    <definedName name="DATA1">'[1]GRAF1 ERP'!$C$7:$G$22</definedName>
    <definedName name="DATA2">'[1]GRAF2 ERP'!$C$9:$H$24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2" l="1"/>
  <c r="U29" i="2"/>
  <c r="S30" i="2"/>
  <c r="R38" i="2" l="1"/>
  <c r="S33" i="2"/>
  <c r="S32" i="2"/>
  <c r="U33" i="2"/>
  <c r="U32" i="2"/>
  <c r="V38" i="2" l="1"/>
  <c r="Z31" i="2" l="1"/>
  <c r="AA31" i="2" s="1"/>
  <c r="S31" i="2"/>
  <c r="U31" i="2" s="1"/>
  <c r="Z30" i="2"/>
  <c r="AA30" i="2" s="1"/>
  <c r="Z29" i="2"/>
  <c r="AA29" i="2" s="1"/>
  <c r="S29" i="2"/>
  <c r="Z28" i="2"/>
  <c r="AA28" i="2" s="1"/>
  <c r="V28" i="2"/>
  <c r="S28" i="2"/>
  <c r="U28" i="2" s="1"/>
  <c r="Z27" i="2"/>
  <c r="AA27" i="2" s="1"/>
  <c r="V27" i="2"/>
  <c r="U27" i="2"/>
  <c r="S27" i="2"/>
  <c r="Z26" i="2"/>
  <c r="AA26" i="2" s="1"/>
  <c r="U26" i="2"/>
  <c r="S26" i="2"/>
  <c r="Z25" i="2"/>
  <c r="AA25" i="2" s="1"/>
  <c r="S25" i="2"/>
  <c r="Z24" i="2"/>
  <c r="AA24" i="2" s="1"/>
  <c r="S24" i="2"/>
  <c r="U24" i="2" s="1"/>
  <c r="U25" i="2" l="1"/>
  <c r="Z21" i="2"/>
  <c r="AA21" i="2" s="1"/>
  <c r="S21" i="2"/>
  <c r="U21" i="2" s="1"/>
  <c r="S22" i="2"/>
  <c r="U22" i="2" s="1"/>
  <c r="Z22" i="2"/>
  <c r="AA22" i="2" s="1"/>
  <c r="S23" i="2"/>
  <c r="U23" i="2" s="1"/>
  <c r="Z23" i="2"/>
  <c r="AA23" i="2" s="1"/>
  <c r="Z20" i="2"/>
  <c r="AA20" i="2" s="1"/>
  <c r="S20" i="2"/>
  <c r="U20" i="2" s="1"/>
  <c r="Z19" i="2"/>
  <c r="AA19" i="2" s="1"/>
  <c r="S19" i="2"/>
  <c r="U19" i="2" s="1"/>
  <c r="Y38" i="2"/>
  <c r="S17" i="2"/>
  <c r="S18" i="2"/>
  <c r="S16" i="2"/>
  <c r="S15" i="2"/>
  <c r="S14" i="2"/>
  <c r="S13" i="2"/>
  <c r="S12" i="2"/>
  <c r="S11" i="2"/>
  <c r="S10" i="2"/>
  <c r="S38" i="2" l="1"/>
  <c r="Z18" i="2"/>
  <c r="AA18" i="2" s="1"/>
  <c r="Z17" i="2"/>
  <c r="AA17" i="2" s="1"/>
  <c r="Z16" i="2"/>
  <c r="AA16" i="2" s="1"/>
  <c r="Z15" i="2"/>
  <c r="AA15" i="2" s="1"/>
  <c r="Z14" i="2"/>
  <c r="AA14" i="2" s="1"/>
  <c r="Z13" i="2"/>
  <c r="AA13" i="2" s="1"/>
  <c r="Z12" i="2"/>
  <c r="AA12" i="2" s="1"/>
  <c r="Z11" i="2"/>
  <c r="AA11" i="2" s="1"/>
  <c r="Z10" i="2"/>
  <c r="AA10" i="2" s="1"/>
  <c r="AA38" i="2" l="1"/>
  <c r="T38" i="2" l="1"/>
  <c r="W38" i="2"/>
  <c r="Z38" i="2" l="1"/>
  <c r="X38" i="2"/>
  <c r="E13" i="3" l="1"/>
  <c r="E12" i="3"/>
  <c r="B10" i="3"/>
  <c r="B11" i="3" s="1"/>
  <c r="B12" i="3" s="1"/>
  <c r="B13" i="3" s="1"/>
  <c r="U18" i="2" l="1"/>
  <c r="U17" i="2"/>
  <c r="U16" i="2"/>
  <c r="U15" i="2"/>
  <c r="U14" i="2"/>
  <c r="U13" i="2"/>
  <c r="U12" i="2"/>
  <c r="U11" i="2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D12" i="1"/>
  <c r="U10" i="2" l="1"/>
  <c r="U38" i="2" s="1"/>
</calcChain>
</file>

<file path=xl/comments1.xml><?xml version="1.0" encoding="utf-8"?>
<comments xmlns="http://schemas.openxmlformats.org/spreadsheetml/2006/main">
  <authors>
    <author>Asus</author>
  </authors>
  <commentList>
    <comment ref="Y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<sst xmlns="http://schemas.openxmlformats.org/spreadsheetml/2006/main" count="526" uniqueCount="290">
  <si>
    <t>No.</t>
  </si>
  <si>
    <t>Divisi Regional</t>
  </si>
  <si>
    <t>Jateng</t>
  </si>
  <si>
    <t>Jatim</t>
  </si>
  <si>
    <t>Janten</t>
  </si>
  <si>
    <t>PeFi</t>
  </si>
  <si>
    <t>Kanpus</t>
  </si>
  <si>
    <t>Jumlah</t>
  </si>
  <si>
    <t>Jumlah PKS</t>
  </si>
  <si>
    <t>Pendapatan</t>
  </si>
  <si>
    <t>Rp.</t>
  </si>
  <si>
    <t>Buah</t>
  </si>
  <si>
    <t>Tanah</t>
  </si>
  <si>
    <t>SEWA</t>
  </si>
  <si>
    <t>Pend (Rp)</t>
  </si>
  <si>
    <t>Bangunan</t>
  </si>
  <si>
    <t>Fasilitas Perhutani</t>
  </si>
  <si>
    <t>buah</t>
  </si>
  <si>
    <t>Luas (m2)</t>
  </si>
  <si>
    <t>BOT/BGS</t>
  </si>
  <si>
    <t>BTO/BSG</t>
  </si>
  <si>
    <t>Usaha Lainnya</t>
  </si>
  <si>
    <t>Keterangan</t>
  </si>
  <si>
    <t>Jumlah Sewa</t>
  </si>
  <si>
    <t>Kerjasama Operasi (KSO)</t>
  </si>
  <si>
    <t>Kerjasama Usaha (KSU)</t>
  </si>
  <si>
    <t>NO</t>
  </si>
  <si>
    <t>PERUNTUKAN KERJASAMA</t>
  </si>
  <si>
    <t>PERJANJIAN</t>
  </si>
  <si>
    <t>MASA PERJANJIAN</t>
  </si>
  <si>
    <t>REALISASI S/D BULAN LALU</t>
  </si>
  <si>
    <t>KETERANGAN</t>
  </si>
  <si>
    <t>NOMOR</t>
  </si>
  <si>
    <t>TANGGAL</t>
  </si>
  <si>
    <t>MULAI</t>
  </si>
  <si>
    <t>SELESAI</t>
  </si>
  <si>
    <t>NAMA &amp; IDENTITAS MITRA KERJASAMA</t>
  </si>
  <si>
    <t>NAMA</t>
  </si>
  <si>
    <t>IDENTITAS</t>
  </si>
  <si>
    <t>Satuan Kerja</t>
  </si>
  <si>
    <t>Alamat</t>
  </si>
  <si>
    <t>OBYEK KERJASAMA</t>
  </si>
  <si>
    <t>Sertipikat (Belum/Sudah)</t>
  </si>
  <si>
    <t>Jumlah (17+18+19)</t>
  </si>
  <si>
    <r>
      <t>Tanah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</si>
  <si>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</si>
  <si>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Koordinat (GPS)</t>
  </si>
  <si>
    <t>Foto</t>
  </si>
  <si>
    <t>Fasilitas di sekitar Obyek</t>
  </si>
  <si>
    <t>Obyek</t>
  </si>
  <si>
    <t>LOKASI POTENSIAL YANG AKAN DITAWARKAN UNTUK DIKERJASAMAKAN</t>
  </si>
  <si>
    <t>ALAMAT</t>
  </si>
  <si>
    <t>SATUAN KERJA</t>
  </si>
  <si>
    <t>SERTIPIKAT (Belum/Sudah)</t>
  </si>
  <si>
    <t>Keterangan (Diisi) :</t>
  </si>
  <si>
    <t>SKEMA KERJA SAMA</t>
  </si>
  <si>
    <t>Kolom 13 : Identitas : KTP/KK/SIM/Akte Notaris/dll.</t>
  </si>
  <si>
    <t>Kolom 14 : Tanggal dimulai kerja sama berdasarkan PKS.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</si>
  <si>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</si>
  <si>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</si>
  <si>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</si>
  <si>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5 : Alamat obyek kerja sama (Jl..............; desa, kecamatan, kota/kabupaten).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</si>
  <si>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</si>
  <si>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</si>
  <si>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</si>
  <si>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</si>
  <si>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</si>
  <si>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</si>
  <si>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</si>
  <si>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15 : Tanggal berakhirnya kerja sama berdasarkan PKS.</t>
  </si>
  <si>
    <t>Kolom 16 : PKS baru atau perpanjangan.</t>
  </si>
  <si>
    <t>TOTAL NILAI KERJA SAMA (Rp.)</t>
  </si>
  <si>
    <t>Kolom 19 : Besaran nilai Pajak Bumi Bangunan (PBB) yang ditanggung Mitra (Rp).</t>
  </si>
  <si>
    <t>Kolom 17 : Besaran nilai sewa/sharing yang diterima Perhutani (Rp.).</t>
  </si>
  <si>
    <t>Kolom 18 : Besaran nilai Pajak Pertambahan Nilai (PPN) yang ditanggung Mitra (Rp.).</t>
  </si>
  <si>
    <t>Kolom 20 : Jumlah = kolom 17 + kolom 18 + kolom 19 (Rp.).</t>
  </si>
  <si>
    <t>DATA REKAPITULASI PERKEMBANGAN LAPORAN KEMAJUAN PENDAPATAN OPTIMALISASI ASET</t>
  </si>
  <si>
    <t>NAMA OBYEK</t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</si>
  <si>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</si>
  <si>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TANAH (M²)</t>
  </si>
  <si>
    <t>Kolom 4 : Luas kerja sama (Tanah atau/dan bangunan).</t>
  </si>
  <si>
    <t>Calon Mitra Yang ingin Bekerjasama</t>
  </si>
  <si>
    <t>DAFTAR LOKASI POTENSI ASET TETAP UNTUK DIKERJASAMAKAN/OPTIMALISASIKAN TAHUN 2021</t>
  </si>
  <si>
    <t>Kolom 4 : Luas lahan kerja sama.</t>
  </si>
  <si>
    <t>Kolom 5 : Luas bangunan/gedung kerja sama.</t>
  </si>
  <si>
    <t>Kolom 6 : Alamat obyek kerja sama (Jl..............; desa, kecamatan, kota/kabupaten).</t>
  </si>
  <si>
    <t>Kolom 7 : No. Sertipikat bila sudah bersertipikat.</t>
  </si>
  <si>
    <t>Kolom 8 : Angka koodinat lokasi pada GPS/google map.</t>
  </si>
  <si>
    <t>Kolom 9 : Foto terupdate lokasi (depan/samping/dalam).</t>
  </si>
  <si>
    <t>Kolom 10 : Fasilitas pada lokasi (jalan, listrik, air, dll).</t>
  </si>
  <si>
    <t>25 (23+24)</t>
  </si>
  <si>
    <t>26 (22+25)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</si>
  <si>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</si>
  <si>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</si>
  <si>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</si>
  <si>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</si>
  <si>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27 : Penjelasan yang perlu disampaikan.</t>
  </si>
  <si>
    <t>Kolom 26 : Jumlah = kolom 22 + kolom 25 (Rp.).</t>
  </si>
  <si>
    <t>Kolom 25 : Jumlah = kolom 23 + kolom 24 (Rp.).</t>
  </si>
  <si>
    <t>STATUS (Baru/ Perpanjangan)</t>
  </si>
  <si>
    <t>NILAI</t>
  </si>
  <si>
    <t>PPN</t>
  </si>
  <si>
    <t>PBB</t>
  </si>
  <si>
    <t>Perkiraan</t>
  </si>
  <si>
    <t>Kolom 11 : Penawaran/Perkiraan nilai kerja sama/sewa (Rp./tahun)</t>
  </si>
  <si>
    <t>Nilai Kerja sama/sewa (Rp./thn)</t>
  </si>
  <si>
    <t>Kolom 12 : Penawaran/rencana calon mitra kerja sama (perorangan/perusahaan).</t>
  </si>
  <si>
    <t>Kolom 13 : Penjelasan yang perlu disampaikan.</t>
  </si>
  <si>
    <t>KPH BANTEN</t>
  </si>
  <si>
    <t>Kios No. 01,11 &amp; 12  di Jl. Juhdi Lingk.Kantin Serang</t>
  </si>
  <si>
    <t>Kios No. 02 di Jl. Juhdi Lingk.Kantin Serang</t>
  </si>
  <si>
    <t>Kios No. 03 di Jl. Juhdi Lingk.Kantin Serang</t>
  </si>
  <si>
    <t>Kios No. 04 di Jl. Juhdi Lingk.Kantin Serang</t>
  </si>
  <si>
    <t>Kios No. 05 di Jl. Juhdi Lingk.Kantin Serang</t>
  </si>
  <si>
    <t>Kios No. 06 di Jl. Juhdi Lingk.Kantin Serang</t>
  </si>
  <si>
    <t>Kios No. 07 di Jl. Juhdi Lingk.Kantin Serang</t>
  </si>
  <si>
    <t>Kios No. 08 &amp; 09 di Jl. Juhdi Lingk.Kantin Serang</t>
  </si>
  <si>
    <t>Kios No.10 di Jl. Juhdi Lingk.Kantin Serang</t>
  </si>
  <si>
    <t>Tanah Pekarangan Eks RD Ajun Selatan</t>
  </si>
  <si>
    <t>Eks. Rumdin Ajun/KSKPH Banten Selatan</t>
  </si>
  <si>
    <t>Halaman dan Rumdin Krph Gn.Karang</t>
  </si>
  <si>
    <t>Pekarangan Eks. Kantor KBKPH Cipanas</t>
  </si>
  <si>
    <t>Pekarangan dan Rumdin  Waka Timur diRksbtg</t>
  </si>
  <si>
    <t xml:space="preserve">Pekarangan Kantor Asper/ KBKPH Rangkasbitung </t>
  </si>
  <si>
    <t>Pekarangan dan Rumdin  Krph Bayah di Bayah</t>
  </si>
  <si>
    <t>Sisa Pekarangan Eks. Kantor KBKPH Cipanas</t>
  </si>
  <si>
    <t xml:space="preserve">Sisa Pekarangan Rumdin KRPH Cibingbin </t>
  </si>
  <si>
    <t>Jl. Juhdi Lingk.Kantin Serang</t>
  </si>
  <si>
    <t>Kuliner</t>
  </si>
  <si>
    <t>Warung Nasi Padang</t>
  </si>
  <si>
    <t>Sewa</t>
  </si>
  <si>
    <t>Cici Susilawati</t>
  </si>
  <si>
    <t>Hendarsyah</t>
  </si>
  <si>
    <t>Replianus S</t>
  </si>
  <si>
    <t>B.Sopyan Muzib</t>
  </si>
  <si>
    <t>Sella Silvia</t>
  </si>
  <si>
    <t>Ema Julianti</t>
  </si>
  <si>
    <t>Hj. Mulyati</t>
  </si>
  <si>
    <t>Harlinas Tattya</t>
  </si>
  <si>
    <t>Fathurohman</t>
  </si>
  <si>
    <t>Kop.Kary KPH Banten</t>
  </si>
  <si>
    <t>Perpanjangan</t>
  </si>
  <si>
    <t>KTP</t>
  </si>
  <si>
    <t>Jl.Alun alun Timur Pandeglang</t>
  </si>
  <si>
    <t>Kp. Desa Cipanas Kec. Cipanas Kab.Lebak</t>
  </si>
  <si>
    <t>Kp. Cipanas Rt.002/001/Ds.Cipanas Kec. Cipanas Kab.Lebak</t>
  </si>
  <si>
    <t>DIVISI REGIONAL : JAWA BARAT &amp; Banten</t>
  </si>
  <si>
    <t>Jl. Raya Cibaliung Km2. kP.Namprak Ds Mendung Kec.Baliung</t>
  </si>
  <si>
    <t>Jl.Alun alun Timur Gardu Tanjank - Pandeglang</t>
  </si>
  <si>
    <t>Jl.Alun-Alun Timur Malingping</t>
  </si>
  <si>
    <t>Kp.Pagelaran Rt.006/002 Ds. Pagelaran Kec. Malingping -Lebak</t>
  </si>
  <si>
    <t>Kp.Wulangsari Rt.006/003 Desa Malingping Utara -Malingping-Lebak</t>
  </si>
  <si>
    <t>Taman Graha Asri Blok D2 No. 3 RT 001 RW : 019 Kec. Serang Kota Serang</t>
  </si>
  <si>
    <t>Kp. Ranca lutung RT/RW: 004/002 Desa Sindg sari Kec.Pabuaran Kab.Serang</t>
  </si>
  <si>
    <t>Asrama Brimob RT/RW : 002/008 Lontar  Baru Kec dan Kab. Serang</t>
  </si>
  <si>
    <t>Kp. Masigit Desa Ciomas Kec. Padarincang Kab. Serang</t>
  </si>
  <si>
    <t>Kp. Kelanggaran RT/RW : 001/002 Desa Panggung jati Kec Taktakan Kota Serang</t>
  </si>
  <si>
    <t>Jln. Juhdi  RT/ RW : 003/004  Kota Baru Kota Serang</t>
  </si>
  <si>
    <t>Komplek BAP. 1 Blok F.8 No.22 RT/RW :  008/12 Desa Unyur Kota Serang</t>
  </si>
  <si>
    <t>Jl.Raya Labuan KM 03 Ciekek Pandeglang</t>
  </si>
  <si>
    <t xml:space="preserve"> Indra Putra</t>
  </si>
  <si>
    <t>Puri Indah B-5 No. 10 RT 002/RW 007 Kel.Cikeuruh Jatinangor Smdang</t>
  </si>
  <si>
    <t>DIVISI REGIONAL :  JAWA BARAT DAN BANTEN (JANTEN)</t>
  </si>
  <si>
    <t>KPH/KBM/Kantor Divre : KPH BANTEN</t>
  </si>
  <si>
    <t>Sudah No.7492662 tgl, 2-10-82</t>
  </si>
  <si>
    <t>Sudah No.AF 155506 tgl, 5-9-94</t>
  </si>
  <si>
    <t>Belum Terdfr Akt Ttp 0011.1.0103.313.1952</t>
  </si>
  <si>
    <t>Sudah No. AB 474865 tgl, 15- 01- 1991</t>
  </si>
  <si>
    <t>Belum Terdfr Akt Ttp 0025.1.0210.313.1984</t>
  </si>
  <si>
    <t>KPH Banten</t>
  </si>
  <si>
    <t>Baru</t>
  </si>
  <si>
    <t>Jln Raya  Cikotok Desa Bayah Barat Kec. Bayah Kab. Lebak</t>
  </si>
  <si>
    <t>Jln. Raya Rangkasbitung Pandeglang No. 195 Kaduagung Timur, Cibadak Kab. Lebak Banten</t>
  </si>
  <si>
    <t>Sudah No. AB 474944 tahun 1990</t>
  </si>
  <si>
    <t>Sudah No. AB 904257  tahun 1990</t>
  </si>
  <si>
    <t>belum ada</t>
  </si>
  <si>
    <t>Adanya kantor dan sekolah deket terminal</t>
  </si>
  <si>
    <t>deket ob.wis Air Pns</t>
  </si>
  <si>
    <t>Kantr,deket terminal</t>
  </si>
  <si>
    <t xml:space="preserve">deket ktr kecamatan </t>
  </si>
  <si>
    <t>6,929OS 106,2534E</t>
  </si>
  <si>
    <t xml:space="preserve"> 42/PKS/BTN/DIRJB/2021</t>
  </si>
  <si>
    <t>Mulyani</t>
  </si>
  <si>
    <t>Tidak diperpanjang</t>
  </si>
  <si>
    <t>Ahmad Komarudin</t>
  </si>
  <si>
    <t>28 Juli 2022</t>
  </si>
  <si>
    <t>29 Juli 2021</t>
  </si>
  <si>
    <t>02 Juli 2021</t>
  </si>
  <si>
    <t>Lingk.Tegal wangi lama Rt.001/006 Kel. Rawa Arum Kec. Grogol Kota Cilegon</t>
  </si>
  <si>
    <t>02 Des 2022</t>
  </si>
  <si>
    <t>Warung Nasi</t>
  </si>
  <si>
    <t>Kios Madu</t>
  </si>
  <si>
    <t>Tetti Sumarni</t>
  </si>
  <si>
    <t>Kios Sembako</t>
  </si>
  <si>
    <t>Kuliner Kopi Bakar</t>
  </si>
  <si>
    <t>Loket Pembayaran Listrik</t>
  </si>
  <si>
    <t>KIOS HP</t>
  </si>
  <si>
    <t>Sudah No. 7492662 tgl 02-10-1982</t>
  </si>
  <si>
    <t>Jl.Juhdi No.12 Lingkugan Kantin Kel.Cimuncang Kota Serang</t>
  </si>
  <si>
    <t>Jl.Yumaga No.09 Kota Serang Banten</t>
  </si>
  <si>
    <t>Kp.Gardu Tanjak 001/004 Kel.Pandeglang Kec.Pandeglang Kab.Pandeglang</t>
  </si>
  <si>
    <t>Terdfr Akt Ttp 0011.1.0103.313.1952</t>
  </si>
  <si>
    <t>Ds.Cipanas Kec.Cipanas Kab.Lebak Banten</t>
  </si>
  <si>
    <t>Endi Firmansyah</t>
  </si>
  <si>
    <t>Mudrikah</t>
  </si>
  <si>
    <t>Taman Banten Lestari Blok F.6c No.26 Kel.Unyur Kec.Serang Kota Serang</t>
  </si>
  <si>
    <t>Sudah No.6222543 tgl, 11-5-81</t>
  </si>
  <si>
    <t xml:space="preserve">S/D MINGGU LALU </t>
  </si>
  <si>
    <t xml:space="preserve">DALAM MINGGU INI   </t>
  </si>
  <si>
    <t>S/D MINGGU INI</t>
  </si>
  <si>
    <t>REALISASI S/D BULAN INI</t>
  </si>
  <si>
    <t>03 Des 2021</t>
  </si>
  <si>
    <t xml:space="preserve"> 26  Mrt  2022</t>
  </si>
  <si>
    <t xml:space="preserve"> 25  Mrt  2023</t>
  </si>
  <si>
    <t>Rizki Saputra</t>
  </si>
  <si>
    <t>Halaman kantor &amp; Rumdin Asper/BKPH Pandeglang</t>
  </si>
  <si>
    <t>Halaman &amp; Rumdin Krph Mandalawangi BKPH Pandeglang</t>
  </si>
  <si>
    <t>Halaman Rumdin Asper/KBKPH Pandeglang</t>
  </si>
  <si>
    <t>Kios No.13 di Jl. Juhdi Lingk.Kantin Serang</t>
  </si>
  <si>
    <t>Ex.Halaman &amp; Rumdin Waka Barat &amp; Kasi PSDH</t>
  </si>
  <si>
    <t>Eks. Rumdin KRP Kring Merak di Cilegon</t>
  </si>
  <si>
    <t>Jl.Jombang masjid Cilegon- Banten</t>
  </si>
  <si>
    <t>Sudah No.6239051 tgl, 21-12-1981</t>
  </si>
  <si>
    <t>Usaha lain &amp; Makanan</t>
  </si>
  <si>
    <t xml:space="preserve">  12/PKS/BTN/DIVRE-JANTEN/2021</t>
  </si>
  <si>
    <t>Mohammad Siddik</t>
  </si>
  <si>
    <t>01 Juli 2023</t>
  </si>
  <si>
    <t>Rumdin KRPH Bayah di Bayah kab.Lebak</t>
  </si>
  <si>
    <t>Salon</t>
  </si>
  <si>
    <t>Suparman</t>
  </si>
  <si>
    <t>Pemanfaatan jalan Dalam Kawasan Hutan RPH Tangerang</t>
  </si>
  <si>
    <t>PT.Pertamina Patra Niaga</t>
  </si>
  <si>
    <t>Eman Suherman</t>
  </si>
  <si>
    <t>Kp.Sampaleun RT.02/03 Desa Haurgajrug Kec.Cipanas kab.Lebak</t>
  </si>
  <si>
    <t>Kp.Bayah tugu RT.02/09 Desa Bayah barat kec.Bayah Kab.Lebak</t>
  </si>
  <si>
    <t>Alur petak 22 dan 24 RPH Tangerang BKPH Serang</t>
  </si>
  <si>
    <t>008/Bang-Us/BTN/2022</t>
  </si>
  <si>
    <t>27 Juli 2022</t>
  </si>
  <si>
    <t>Jalan M1 gedung 730 komplek Bandara internasional Sukarno Hatta Tangerang</t>
  </si>
  <si>
    <t>Pemanfaatan jalan Hutan</t>
  </si>
  <si>
    <t>28 Juli 2023</t>
  </si>
  <si>
    <t>44/Pks/Btn/Divre-Janten/2022</t>
  </si>
  <si>
    <t>45/Pks/Btn/Divre-Janten/2022</t>
  </si>
  <si>
    <t>46/Pks/Btn/Divre-Janten/2022</t>
  </si>
  <si>
    <t>47/Pks/Btn/Divre-Janten/2022</t>
  </si>
  <si>
    <t>48/Pks/Btn/Divre-Janten/2022</t>
  </si>
  <si>
    <t>49/Pks/Btn/Divre-Janten/2022</t>
  </si>
  <si>
    <t>50/Pks/Btn/Divre-Janten/2022</t>
  </si>
  <si>
    <t>51/Pks/Btn/Divre-Janten/2022</t>
  </si>
  <si>
    <t>52/Pks/Btn/Divre-Janten/2022</t>
  </si>
  <si>
    <t>53/Pks/Btn/Divre-Janten/2022</t>
  </si>
  <si>
    <t xml:space="preserve"> 02 April 2022</t>
  </si>
  <si>
    <t xml:space="preserve"> 01 April  2023</t>
  </si>
  <si>
    <t>sejak 1 April 2022  PPN 11%</t>
  </si>
  <si>
    <t xml:space="preserve"> 54/PKS/BTN/DIVRE-JANTEN/2022</t>
  </si>
  <si>
    <t xml:space="preserve"> 55/PKS/BTN/DIVRE-JANTEN/2022</t>
  </si>
  <si>
    <t xml:space="preserve">  56/PKS/BTN/DIVRE-JANTEN/2022</t>
  </si>
  <si>
    <t xml:space="preserve">  57/PKS/BTN/DIVRE-JANTEN/2022</t>
  </si>
  <si>
    <t xml:space="preserve">  58/PKS/BTN/DIVRE-JANTEN/2022</t>
  </si>
  <si>
    <t xml:space="preserve">  59/PKS/BTN/DIVRE-JANTEN/2022</t>
  </si>
  <si>
    <t xml:space="preserve"> 23 September 2022</t>
  </si>
  <si>
    <t>29 Juli 2022</t>
  </si>
  <si>
    <t>30 Agustus 2022</t>
  </si>
  <si>
    <t>29 Agustus 2023</t>
  </si>
  <si>
    <t>Kp.Bayah Desa Bayah Kec.Bayah Kab.Lebak Prop.Banten</t>
  </si>
  <si>
    <t xml:space="preserve"> 95/PKS/BTN/DIVRE-JANTEN/2022</t>
  </si>
  <si>
    <t>Taman Krisan K4-24 Rt.002/014 Kel.Banjarsari Kec.Cipocok Kota Serang</t>
  </si>
  <si>
    <t>Kp. Longjaha RT/RW : 008/007 Kel.Lialang Kec.Tataktakan Kota Serang</t>
  </si>
  <si>
    <t>Kp. Ciloang Jaya RT/RW : 004/001 KelPanggung Jati Kec.Taktakan Kota.Serang</t>
  </si>
  <si>
    <t xml:space="preserve"> 26/PKS/BTN/DIVRE-JANTEN/2021</t>
  </si>
  <si>
    <t>30 Des 2021</t>
  </si>
  <si>
    <t>29 Des 2022</t>
  </si>
  <si>
    <t>TARGET PENDAPATAN TH.2023 (Rp.)</t>
  </si>
  <si>
    <t>Riyanto</t>
  </si>
  <si>
    <t>Tanah Pekarangan RD KTU</t>
  </si>
  <si>
    <t>PKS Tidak diperpanjang</t>
  </si>
  <si>
    <t>RENCANA PENDAPATAN DAN PERJANJIAN KERJA SAMA OPTIMALISASI ASET TAHUN 2023</t>
  </si>
  <si>
    <t>Jl.Yumaga No.09 Serang Banten</t>
  </si>
  <si>
    <t>11/PKS/BTN/DIVRE-JANTEN/2021</t>
  </si>
  <si>
    <t>16/PKS/BTN/DIVRE-JANTEN/2019</t>
  </si>
  <si>
    <t>10 Juni 2021</t>
  </si>
  <si>
    <t>29 Sep 2019</t>
  </si>
  <si>
    <t>bayar hutang PKS yg lalu</t>
  </si>
  <si>
    <t>sd Bln April</t>
  </si>
  <si>
    <t>PKS dalam proses Perpanjangan</t>
  </si>
  <si>
    <t>REALISASI PENDAPATAN (Rp.) SD BLN MEI 2023</t>
  </si>
  <si>
    <t>Minggu Lalu()</t>
  </si>
  <si>
    <t>Minggu ini (1-5)</t>
  </si>
  <si>
    <t>Dlm Mei sd 5</t>
  </si>
  <si>
    <t xml:space="preserve">BULAN : MEI Tahun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</si>
</sst>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 * #,##0_ ;_ * \-#,##0_ ;_ * &quot;-&quot;??_ ;_ @_ "/>
    <numFmt numFmtId="168" formatCode="_(* #,##0_);_(* \(#,##0\);_(* \-_);_(@_)"/>
    <numFmt numFmtId="169" formatCode="_-* #,##0_-;\-* #,##0_-;_-* &quot;-&quot;??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sz val="8"/>
      <name val="Tahom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rgb="FF006100"/>
      <name val="Calibri"/>
      <family val="2"/>
    </font>
    <font>
      <b/>
      <sz val="11"/>
      <color rgb="FF3F3F3F"/>
      <name val="Calibri"/>
      <family val="2"/>
    </font>
    <font>
      <b/>
      <sz val="11"/>
      <color rgb="FF1F4A7E"/>
      <name val="Calibri"/>
      <family val="2"/>
    </font>
    <font>
      <sz val="11"/>
      <color indexed="9"/>
      <name val="Calibri"/>
      <family val="2"/>
    </font>
    <font>
      <sz val="11"/>
      <color rgb="FFFA7D00"/>
      <name val="Calibri"/>
      <family val="2"/>
    </font>
    <font>
      <b/>
      <sz val="18"/>
      <color rgb="FF1F4A7E"/>
      <name val="Cambria"/>
      <family val="1"/>
    </font>
    <font>
      <sz val="11"/>
      <color rgb="FF3F3F76"/>
      <name val="Calibri"/>
      <family val="2"/>
    </font>
    <font>
      <b/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sz val="11"/>
      <color rgb="FF9C6500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8"/>
      <color rgb="FF1F4A7E"/>
      <name val="Cambri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theme="1"/>
      <name val="Century Gothic"/>
      <family val="2"/>
      <charset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026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0" fontId="8" fillId="0" borderId="0"/>
    <xf numFmtId="0" fontId="30" fillId="15" borderId="25" applyNumberFormat="0" applyAlignment="0" applyProtection="0"/>
    <xf numFmtId="0" fontId="18" fillId="34" borderId="0" applyNumberFormat="0" applyBorder="0" applyAlignment="0" applyProtection="0"/>
    <xf numFmtId="0" fontId="8" fillId="0" borderId="0"/>
    <xf numFmtId="0" fontId="20" fillId="0" borderId="0"/>
    <xf numFmtId="0" fontId="18" fillId="30" borderId="0" applyNumberFormat="0" applyBorder="0" applyAlignment="0" applyProtection="0"/>
    <xf numFmtId="0" fontId="24" fillId="40" borderId="0" applyNumberFormat="0" applyBorder="0" applyAlignment="0" applyProtection="0"/>
    <xf numFmtId="0" fontId="23" fillId="0" borderId="34" applyNumberFormat="0" applyFill="0" applyAlignment="0" applyProtection="0"/>
    <xf numFmtId="0" fontId="18" fillId="30" borderId="0" applyNumberFormat="0" applyBorder="0" applyAlignment="0" applyProtection="0"/>
    <xf numFmtId="164" fontId="8" fillId="0" borderId="0" applyFont="0" applyFill="0" applyBorder="0" applyAlignment="0" applyProtection="0"/>
    <xf numFmtId="0" fontId="18" fillId="22" borderId="0" applyNumberFormat="0" applyBorder="0" applyAlignment="0" applyProtection="0"/>
    <xf numFmtId="0" fontId="18" fillId="0" borderId="0"/>
    <xf numFmtId="0" fontId="24" fillId="17" borderId="0" applyNumberFormat="0" applyBorder="0" applyAlignment="0" applyProtection="0"/>
    <xf numFmtId="0" fontId="26" fillId="0" borderId="0" applyNumberFormat="0" applyFill="0" applyBorder="0" applyAlignment="0" applyProtection="0"/>
    <xf numFmtId="0" fontId="18" fillId="39" borderId="0" applyNumberFormat="0" applyBorder="0" applyAlignment="0" applyProtection="0"/>
    <xf numFmtId="0" fontId="18" fillId="18" borderId="0" applyNumberFormat="0" applyBorder="0" applyAlignment="0" applyProtection="0"/>
    <xf numFmtId="0" fontId="24" fillId="26" borderId="0" applyNumberFormat="0" applyBorder="0" applyAlignment="0" applyProtection="0"/>
    <xf numFmtId="0" fontId="24" fillId="29" borderId="0" applyNumberFormat="0" applyBorder="0" applyAlignment="0" applyProtection="0"/>
    <xf numFmtId="0" fontId="18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3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2" borderId="0" applyNumberFormat="0" applyBorder="0" applyAlignment="0" applyProtection="0"/>
    <xf numFmtId="0" fontId="18" fillId="39" borderId="0" applyNumberFormat="0" applyBorder="0" applyAlignment="0" applyProtection="0"/>
    <xf numFmtId="0" fontId="18" fillId="23" borderId="0" applyNumberFormat="0" applyBorder="0" applyAlignment="0" applyProtection="0"/>
    <xf numFmtId="164" fontId="20" fillId="0" borderId="0" applyFont="0" applyFill="0" applyBorder="0" applyAlignment="0" applyProtection="0"/>
    <xf numFmtId="0" fontId="18" fillId="23" borderId="0" applyNumberFormat="0" applyBorder="0" applyAlignment="0" applyProtection="0"/>
    <xf numFmtId="164" fontId="20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21" borderId="0" applyNumberFormat="0" applyBorder="0" applyAlignment="0" applyProtection="0"/>
    <xf numFmtId="0" fontId="20" fillId="0" borderId="0"/>
    <xf numFmtId="0" fontId="18" fillId="21" borderId="0" applyNumberFormat="0" applyBorder="0" applyAlignment="0" applyProtection="0"/>
    <xf numFmtId="0" fontId="20" fillId="0" borderId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19" borderId="0" applyNumberFormat="0" applyBorder="0" applyAlignment="0" applyProtection="0"/>
    <xf numFmtId="0" fontId="26" fillId="0" borderId="0" applyNumberFormat="0" applyFill="0" applyBorder="0" applyAlignment="0" applyProtection="0"/>
    <xf numFmtId="0" fontId="24" fillId="19" borderId="0" applyNumberFormat="0" applyBorder="0" applyAlignment="0" applyProtection="0"/>
    <xf numFmtId="164" fontId="8" fillId="0" borderId="0" applyFont="0" applyFill="0" applyBorder="0" applyAlignment="0" applyProtection="0"/>
    <xf numFmtId="0" fontId="24" fillId="17" borderId="0" applyNumberFormat="0" applyBorder="0" applyAlignment="0" applyProtection="0"/>
    <xf numFmtId="0" fontId="29" fillId="28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8" fillId="0" borderId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8" fillId="0" borderId="0"/>
    <xf numFmtId="0" fontId="24" fillId="29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40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9" fillId="28" borderId="0" applyNumberFormat="0" applyBorder="0" applyAlignment="0" applyProtection="0"/>
    <xf numFmtId="0" fontId="30" fillId="15" borderId="25" applyNumberFormat="0" applyAlignment="0" applyProtection="0"/>
    <xf numFmtId="0" fontId="28" fillId="14" borderId="28" applyNumberFormat="0" applyAlignment="0" applyProtection="0"/>
    <xf numFmtId="0" fontId="20" fillId="0" borderId="0"/>
    <xf numFmtId="0" fontId="28" fillId="14" borderId="28" applyNumberFormat="0" applyAlignment="0" applyProtection="0"/>
    <xf numFmtId="0" fontId="8" fillId="0" borderId="0"/>
    <xf numFmtId="164" fontId="20" fillId="0" borderId="0" applyFont="0" applyFill="0" applyBorder="0" applyAlignment="0" applyProtection="0"/>
    <xf numFmtId="0" fontId="8" fillId="0" borderId="0"/>
    <xf numFmtId="164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0" borderId="33" applyNumberFormat="0" applyFill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17" fillId="0" borderId="0" applyBorder="0" applyProtection="0"/>
    <xf numFmtId="164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1" fillId="13" borderId="0" applyNumberFormat="0" applyBorder="0" applyAlignment="0" applyProtection="0"/>
    <xf numFmtId="165" fontId="18" fillId="0" borderId="0" applyFont="0" applyFill="0" applyBorder="0" applyAlignment="0" applyProtection="0"/>
    <xf numFmtId="0" fontId="21" fillId="13" borderId="0" applyNumberFormat="0" applyBorder="0" applyAlignment="0" applyProtection="0"/>
    <xf numFmtId="165" fontId="1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35" borderId="29" applyNumberFormat="0" applyFont="0" applyAlignment="0" applyProtection="0"/>
    <xf numFmtId="165" fontId="18" fillId="0" borderId="0" applyFont="0" applyFill="0" applyBorder="0" applyAlignment="0" applyProtection="0"/>
    <xf numFmtId="0" fontId="18" fillId="35" borderId="29" applyNumberFormat="0" applyFont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32" applyNumberFormat="0" applyFill="0" applyAlignment="0" applyProtection="0"/>
    <xf numFmtId="0" fontId="23" fillId="0" borderId="0" applyNumberFormat="0" applyFill="0" applyBorder="0" applyAlignment="0" applyProtection="0"/>
    <xf numFmtId="0" fontId="27" fillId="27" borderId="25" applyNumberFormat="0" applyAlignment="0" applyProtection="0"/>
    <xf numFmtId="0" fontId="27" fillId="27" borderId="25" applyNumberFormat="0" applyAlignment="0" applyProtection="0"/>
    <xf numFmtId="0" fontId="25" fillId="0" borderId="27" applyNumberFormat="0" applyFill="0" applyAlignment="0" applyProtection="0"/>
    <xf numFmtId="0" fontId="33" fillId="32" borderId="0" applyNumberFormat="0" applyBorder="0" applyAlignment="0" applyProtection="0"/>
    <xf numFmtId="0" fontId="20" fillId="0" borderId="0"/>
    <xf numFmtId="0" fontId="33" fillId="32" borderId="0" applyNumberFormat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8" fillId="0" borderId="0"/>
    <xf numFmtId="0" fontId="22" fillId="15" borderId="26" applyNumberFormat="0" applyAlignment="0" applyProtection="0"/>
    <xf numFmtId="0" fontId="22" fillId="15" borderId="26" applyNumberFormat="0" applyAlignment="0" applyProtection="0"/>
    <xf numFmtId="166" fontId="17" fillId="0" borderId="0" applyBorder="0" applyProtection="0"/>
    <xf numFmtId="166" fontId="18" fillId="0" borderId="0" applyBorder="0" applyProtection="0"/>
    <xf numFmtId="166" fontId="18" fillId="0" borderId="0" applyBorder="0" applyProtection="0"/>
    <xf numFmtId="0" fontId="19" fillId="0" borderId="31" applyNumberFormat="0" applyFill="0" applyAlignment="0" applyProtection="0"/>
    <xf numFmtId="0" fontId="35" fillId="0" borderId="0" applyNumberFormat="0" applyFill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6" borderId="0" applyNumberFormat="0" applyBorder="0" applyAlignment="0" applyProtection="0"/>
    <xf numFmtId="0" fontId="24" fillId="67" borderId="0" applyNumberFormat="0" applyBorder="0" applyAlignment="0" applyProtection="0"/>
    <xf numFmtId="0" fontId="29" fillId="5" borderId="0" applyNumberFormat="0" applyBorder="0" applyAlignment="0" applyProtection="0"/>
    <xf numFmtId="0" fontId="30" fillId="8" borderId="25" applyNumberFormat="0" applyAlignment="0" applyProtection="0"/>
    <xf numFmtId="0" fontId="28" fillId="9" borderId="28" applyNumberFormat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21" fillId="4" borderId="0" applyNumberFormat="0" applyBorder="0" applyAlignment="0" applyProtection="0"/>
    <xf numFmtId="0" fontId="27" fillId="7" borderId="25" applyNumberFormat="0" applyAlignment="0" applyProtection="0"/>
    <xf numFmtId="0" fontId="33" fillId="6" borderId="0" applyNumberFormat="0" applyBorder="0" applyAlignment="0" applyProtection="0"/>
    <xf numFmtId="0" fontId="36" fillId="0" borderId="0"/>
    <xf numFmtId="0" fontId="36" fillId="0" borderId="0"/>
    <xf numFmtId="0" fontId="1" fillId="0" borderId="0"/>
    <xf numFmtId="0" fontId="37" fillId="0" borderId="0"/>
    <xf numFmtId="0" fontId="38" fillId="0" borderId="0"/>
    <xf numFmtId="0" fontId="37" fillId="0" borderId="0"/>
    <xf numFmtId="0" fontId="1" fillId="0" borderId="0"/>
    <xf numFmtId="0" fontId="37" fillId="0" borderId="0"/>
    <xf numFmtId="0" fontId="18" fillId="10" borderId="29" applyNumberFormat="0" applyFont="0" applyAlignment="0" applyProtection="0"/>
    <xf numFmtId="0" fontId="22" fillId="8" borderId="26" applyNumberFormat="0" applyAlignment="0" applyProtection="0"/>
    <xf numFmtId="166" fontId="38" fillId="0" borderId="0" applyBorder="0" applyProtection="0"/>
    <xf numFmtId="166" fontId="37" fillId="0" borderId="0" applyBorder="0" applyProtection="0"/>
    <xf numFmtId="0" fontId="39" fillId="0" borderId="0" applyNumberFormat="0" applyFill="0" applyBorder="0" applyAlignment="0" applyProtection="0"/>
    <xf numFmtId="164" fontId="20" fillId="0" borderId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0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1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41" fillId="86" borderId="35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0" fontId="28" fillId="87" borderId="36" applyNumberFormat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42" fillId="0" borderId="0" applyBorder="0" applyProtection="0">
      <alignment vertical="top"/>
    </xf>
    <xf numFmtId="168" fontId="20" fillId="0" borderId="0" applyBorder="0" applyProtection="0"/>
    <xf numFmtId="0" fontId="20" fillId="0" borderId="0"/>
    <xf numFmtId="0" fontId="18" fillId="0" borderId="0"/>
    <xf numFmtId="0" fontId="20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3" fillId="70" borderId="0" applyNumberFormat="0" applyBorder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39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7" fillId="73" borderId="35" applyNumberFormat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8" fillId="0" borderId="40" applyNumberFormat="0" applyFill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49" fillId="88" borderId="0" applyNumberFormat="0" applyBorder="0" applyAlignment="0" applyProtection="0"/>
    <xf numFmtId="0" fontId="20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protection locked="0"/>
    </xf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20" fillId="89" borderId="41" applyNumberFormat="0" applyFon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51" fillId="86" borderId="42" applyNumberFormat="0" applyAlignment="0" applyProtection="0"/>
    <xf numFmtId="0" fontId="38" fillId="0" borderId="0" applyBorder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19" fillId="0" borderId="43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4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1" fontId="18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18" fillId="0" borderId="0" applyFont="0" applyFill="0" applyBorder="0" applyAlignment="0" applyProtection="0"/>
  </cellStyleXfs>
  <cellXfs count="189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4" fillId="0" borderId="3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165" fontId="0" fillId="2" borderId="1" xfId="1" applyFont="1" applyFill="1" applyBorder="1" applyAlignment="1">
      <alignment horizontal="center"/>
    </xf>
    <xf numFmtId="0" fontId="9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3" fillId="0" borderId="0" xfId="0" applyFont="1"/>
    <xf numFmtId="164" fontId="11" fillId="0" borderId="20" xfId="2" applyFont="1" applyFill="1" applyBorder="1" applyAlignment="1">
      <alignment horizontal="left"/>
    </xf>
    <xf numFmtId="164" fontId="11" fillId="0" borderId="20" xfId="2" quotePrefix="1" applyFont="1" applyFill="1" applyBorder="1" applyAlignment="1">
      <alignment horizontal="left"/>
    </xf>
    <xf numFmtId="0" fontId="17" fillId="12" borderId="20" xfId="3" applyFont="1" applyFill="1" applyBorder="1"/>
    <xf numFmtId="0" fontId="14" fillId="0" borderId="20" xfId="3" applyBorder="1" applyAlignment="1"/>
    <xf numFmtId="0" fontId="0" fillId="0" borderId="30" xfId="0" applyBorder="1"/>
    <xf numFmtId="15" fontId="11" fillId="11" borderId="20" xfId="1721" applyNumberFormat="1" applyFont="1" applyFill="1" applyBorder="1" applyAlignment="1">
      <alignment horizontal="center"/>
    </xf>
    <xf numFmtId="15" fontId="11" fillId="0" borderId="20" xfId="1721" quotePrefix="1" applyNumberFormat="1" applyFont="1" applyBorder="1" applyAlignment="1">
      <alignment horizontal="center"/>
    </xf>
    <xf numFmtId="164" fontId="16" fillId="12" borderId="20" xfId="189" applyFont="1" applyFill="1" applyBorder="1"/>
    <xf numFmtId="0" fontId="16" fillId="12" borderId="20" xfId="1721" applyFont="1" applyFill="1" applyBorder="1"/>
    <xf numFmtId="0" fontId="11" fillId="0" borderId="20" xfId="1721" applyFont="1" applyBorder="1" applyAlignment="1"/>
    <xf numFmtId="167" fontId="11" fillId="0" borderId="20" xfId="105" applyNumberFormat="1" applyFont="1" applyFill="1" applyBorder="1" applyAlignment="1"/>
    <xf numFmtId="166" fontId="53" fillId="0" borderId="20" xfId="110" applyNumberFormat="1" applyFont="1" applyFill="1" applyBorder="1"/>
    <xf numFmtId="164" fontId="0" fillId="0" borderId="20" xfId="0" applyNumberFormat="1" applyBorder="1"/>
    <xf numFmtId="164" fontId="0" fillId="0" borderId="20" xfId="2" applyFont="1" applyBorder="1"/>
    <xf numFmtId="0" fontId="55" fillId="0" borderId="0" xfId="0" applyFont="1"/>
    <xf numFmtId="0" fontId="56" fillId="0" borderId="3" xfId="0" applyFont="1" applyBorder="1"/>
    <xf numFmtId="0" fontId="0" fillId="0" borderId="44" xfId="0" applyBorder="1"/>
    <xf numFmtId="0" fontId="8" fillId="0" borderId="44" xfId="3" applyFont="1" applyBorder="1" applyAlignment="1"/>
    <xf numFmtId="164" fontId="11" fillId="0" borderId="44" xfId="2" applyFont="1" applyFill="1" applyBorder="1" applyAlignment="1">
      <alignment horizontal="left"/>
    </xf>
    <xf numFmtId="0" fontId="11" fillId="0" borderId="44" xfId="1721" applyFont="1" applyBorder="1" applyAlignment="1"/>
    <xf numFmtId="166" fontId="53" fillId="0" borderId="44" xfId="110" applyNumberFormat="1" applyFont="1" applyFill="1" applyBorder="1"/>
    <xf numFmtId="164" fontId="0" fillId="0" borderId="44" xfId="0" applyNumberFormat="1" applyBorder="1"/>
    <xf numFmtId="0" fontId="0" fillId="0" borderId="0" xfId="0" applyBorder="1"/>
    <xf numFmtId="166" fontId="0" fillId="0" borderId="1" xfId="0" applyNumberFormat="1" applyBorder="1"/>
    <xf numFmtId="0" fontId="0" fillId="0" borderId="46" xfId="0" applyBorder="1"/>
    <xf numFmtId="0" fontId="0" fillId="0" borderId="47" xfId="0" applyBorder="1"/>
    <xf numFmtId="41" fontId="0" fillId="0" borderId="20" xfId="0" applyNumberFormat="1" applyBorder="1"/>
    <xf numFmtId="0" fontId="0" fillId="0" borderId="20" xfId="0" applyBorder="1" applyAlignment="1">
      <alignment vertical="center"/>
    </xf>
    <xf numFmtId="0" fontId="17" fillId="12" borderId="20" xfId="0" applyFont="1" applyFill="1" applyBorder="1" applyAlignment="1">
      <alignment vertical="center"/>
    </xf>
    <xf numFmtId="164" fontId="11" fillId="0" borderId="20" xfId="2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0" xfId="2" applyFont="1"/>
    <xf numFmtId="164" fontId="4" fillId="0" borderId="2" xfId="2" applyFont="1" applyBorder="1" applyAlignment="1">
      <alignment horizontal="center" vertical="center" wrapText="1"/>
    </xf>
    <xf numFmtId="164" fontId="4" fillId="0" borderId="3" xfId="2" applyFont="1" applyFill="1" applyBorder="1" applyAlignment="1">
      <alignment horizontal="center" vertical="center" wrapText="1"/>
    </xf>
    <xf numFmtId="164" fontId="0" fillId="0" borderId="3" xfId="2" applyFont="1" applyBorder="1"/>
    <xf numFmtId="164" fontId="0" fillId="0" borderId="3" xfId="2" applyFont="1" applyBorder="1" applyAlignment="1">
      <alignment vertical="center"/>
    </xf>
    <xf numFmtId="164" fontId="0" fillId="0" borderId="4" xfId="2" applyFont="1" applyBorder="1"/>
    <xf numFmtId="0" fontId="16" fillId="12" borderId="20" xfId="1721" applyFont="1" applyFill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1" fillId="0" borderId="20" xfId="1721" applyFont="1" applyBorder="1" applyAlignment="1">
      <alignment vertical="center"/>
    </xf>
    <xf numFmtId="0" fontId="0" fillId="0" borderId="20" xfId="0" quotePrefix="1" applyBorder="1" applyAlignment="1">
      <alignment vertical="center" wrapText="1"/>
    </xf>
    <xf numFmtId="164" fontId="54" fillId="11" borderId="48" xfId="189" applyFont="1" applyFill="1" applyBorder="1" applyAlignment="1">
      <alignment vertical="center"/>
    </xf>
    <xf numFmtId="41" fontId="0" fillId="0" borderId="0" xfId="0" applyNumberFormat="1"/>
    <xf numFmtId="0" fontId="0" fillId="90" borderId="3" xfId="0" applyFill="1" applyBorder="1" applyAlignment="1">
      <alignment horizontal="center"/>
    </xf>
    <xf numFmtId="0" fontId="0" fillId="90" borderId="3" xfId="0" applyFill="1" applyBorder="1"/>
    <xf numFmtId="164" fontId="8" fillId="0" borderId="20" xfId="2" applyFont="1" applyFill="1" applyBorder="1" applyAlignment="1">
      <alignment horizontal="left"/>
    </xf>
    <xf numFmtId="41" fontId="15" fillId="0" borderId="20" xfId="198" applyNumberFormat="1" applyFont="1" applyBorder="1" applyAlignment="1">
      <alignment vertical="center"/>
    </xf>
    <xf numFmtId="164" fontId="0" fillId="0" borderId="20" xfId="2" applyFont="1" applyFill="1" applyBorder="1" applyAlignment="1">
      <alignment horizontal="left"/>
    </xf>
    <xf numFmtId="166" fontId="0" fillId="0" borderId="11" xfId="0" applyNumberFormat="1" applyBorder="1"/>
    <xf numFmtId="0" fontId="57" fillId="90" borderId="3" xfId="0" applyFont="1" applyFill="1" applyBorder="1" applyAlignment="1">
      <alignment horizontal="center"/>
    </xf>
    <xf numFmtId="166" fontId="0" fillId="0" borderId="0" xfId="0" applyNumberFormat="1"/>
    <xf numFmtId="41" fontId="11" fillId="0" borderId="20" xfId="2022" applyNumberFormat="1" applyFont="1" applyFill="1" applyBorder="1" applyAlignment="1">
      <alignment horizontal="left"/>
    </xf>
    <xf numFmtId="0" fontId="0" fillId="0" borderId="20" xfId="0" applyFill="1" applyBorder="1"/>
    <xf numFmtId="41" fontId="15" fillId="0" borderId="20" xfId="198" applyNumberFormat="1" applyFont="1" applyFill="1" applyBorder="1" applyAlignment="1">
      <alignment vertical="center"/>
    </xf>
    <xf numFmtId="167" fontId="8" fillId="0" borderId="3" xfId="2025" applyNumberFormat="1" applyFont="1" applyFill="1" applyBorder="1" applyAlignment="1"/>
    <xf numFmtId="41" fontId="11" fillId="0" borderId="49" xfId="2022" applyNumberFormat="1" applyFont="1" applyFill="1" applyBorder="1" applyAlignment="1">
      <alignment horizontal="left"/>
    </xf>
    <xf numFmtId="0" fontId="14" fillId="0" borderId="20" xfId="3" applyFill="1" applyBorder="1" applyAlignment="1"/>
    <xf numFmtId="164" fontId="0" fillId="0" borderId="20" xfId="2" applyFont="1" applyFill="1" applyBorder="1"/>
    <xf numFmtId="0" fontId="11" fillId="0" borderId="20" xfId="1721" applyFont="1" applyFill="1" applyBorder="1" applyAlignment="1"/>
    <xf numFmtId="15" fontId="11" fillId="0" borderId="20" xfId="1721" applyNumberFormat="1" applyFont="1" applyFill="1" applyBorder="1" applyAlignment="1">
      <alignment horizontal="center"/>
    </xf>
    <xf numFmtId="164" fontId="16" fillId="0" borderId="20" xfId="189" applyFont="1" applyFill="1" applyBorder="1"/>
    <xf numFmtId="164" fontId="0" fillId="0" borderId="20" xfId="0" applyNumberFormat="1" applyFill="1" applyBorder="1"/>
    <xf numFmtId="41" fontId="0" fillId="0" borderId="0" xfId="0" applyNumberFormat="1" applyFill="1"/>
    <xf numFmtId="0" fontId="16" fillId="0" borderId="20" xfId="1721" applyFont="1" applyFill="1" applyBorder="1" applyAlignment="1"/>
    <xf numFmtId="0" fontId="16" fillId="0" borderId="20" xfId="1721" applyFont="1" applyFill="1" applyBorder="1"/>
    <xf numFmtId="0" fontId="11" fillId="90" borderId="3" xfId="0" applyFont="1" applyFill="1" applyBorder="1"/>
    <xf numFmtId="0" fontId="3" fillId="0" borderId="0" xfId="0" applyFont="1" applyFill="1"/>
    <xf numFmtId="0" fontId="0" fillId="0" borderId="0" xfId="0" applyFill="1"/>
    <xf numFmtId="164" fontId="57" fillId="0" borderId="0" xfId="2" applyFont="1" applyFill="1"/>
    <xf numFmtId="164" fontId="3" fillId="0" borderId="0" xfId="2" applyFont="1" applyFill="1"/>
    <xf numFmtId="0" fontId="11" fillId="0" borderId="20" xfId="0" applyFont="1" applyBorder="1"/>
    <xf numFmtId="164" fontId="0" fillId="0" borderId="0" xfId="0" applyNumberFormat="1"/>
    <xf numFmtId="164" fontId="9" fillId="0" borderId="0" xfId="2" applyFont="1"/>
    <xf numFmtId="0" fontId="11" fillId="90" borderId="3" xfId="0" applyFont="1" applyFill="1" applyBorder="1" applyAlignment="1">
      <alignment horizontal="center"/>
    </xf>
    <xf numFmtId="0" fontId="57" fillId="0" borderId="0" xfId="0" applyFont="1"/>
    <xf numFmtId="41" fontId="0" fillId="0" borderId="20" xfId="0" applyNumberFormat="1" applyFill="1" applyBorder="1"/>
    <xf numFmtId="164" fontId="54" fillId="0" borderId="48" xfId="189" applyFont="1" applyFill="1" applyBorder="1" applyAlignment="1">
      <alignment vertical="center"/>
    </xf>
    <xf numFmtId="0" fontId="0" fillId="0" borderId="45" xfId="0" applyFill="1" applyBorder="1"/>
    <xf numFmtId="0" fontId="17" fillId="0" borderId="20" xfId="3" applyFont="1" applyFill="1" applyBorder="1" applyAlignment="1"/>
    <xf numFmtId="15" fontId="11" fillId="0" borderId="20" xfId="1721" quotePrefix="1" applyNumberFormat="1" applyFont="1" applyFill="1" applyBorder="1" applyAlignment="1">
      <alignment horizontal="center"/>
    </xf>
    <xf numFmtId="164" fontId="15" fillId="0" borderId="20" xfId="189" applyFont="1" applyFill="1" applyBorder="1" applyAlignment="1">
      <alignment vertical="center"/>
    </xf>
    <xf numFmtId="0" fontId="0" fillId="0" borderId="20" xfId="3" applyFont="1" applyFill="1" applyBorder="1" applyAlignment="1"/>
    <xf numFmtId="0" fontId="57" fillId="0" borderId="22" xfId="0" applyFont="1" applyFill="1" applyBorder="1"/>
    <xf numFmtId="0" fontId="54" fillId="0" borderId="20" xfId="198" applyFont="1" applyFill="1" applyBorder="1"/>
    <xf numFmtId="41" fontId="15" fillId="0" borderId="3" xfId="198" applyNumberFormat="1" applyFont="1" applyFill="1" applyBorder="1" applyAlignment="1">
      <alignment vertical="center"/>
    </xf>
    <xf numFmtId="0" fontId="11" fillId="0" borderId="44" xfId="1721" applyFont="1" applyFill="1" applyBorder="1" applyAlignment="1"/>
    <xf numFmtId="0" fontId="0" fillId="0" borderId="44" xfId="0" applyFill="1" applyBorder="1"/>
    <xf numFmtId="0" fontId="17" fillId="0" borderId="20" xfId="3" applyFont="1" applyFill="1" applyBorder="1"/>
    <xf numFmtId="164" fontId="0" fillId="0" borderId="0" xfId="2" applyFont="1" applyFill="1"/>
    <xf numFmtId="0" fontId="11" fillId="0" borderId="20" xfId="0" applyFont="1" applyFill="1" applyBorder="1"/>
    <xf numFmtId="0" fontId="11" fillId="0" borderId="44" xfId="0" applyFont="1" applyFill="1" applyBorder="1"/>
    <xf numFmtId="164" fontId="0" fillId="0" borderId="44" xfId="2" applyFont="1" applyFill="1" applyBorder="1"/>
    <xf numFmtId="41" fontId="0" fillId="0" borderId="44" xfId="0" applyNumberFormat="1" applyFill="1" applyBorder="1"/>
    <xf numFmtId="0" fontId="0" fillId="91" borderId="20" xfId="0" applyFill="1" applyBorder="1"/>
    <xf numFmtId="0" fontId="0" fillId="91" borderId="20" xfId="3" applyFont="1" applyFill="1" applyBorder="1" applyAlignment="1"/>
    <xf numFmtId="164" fontId="11" fillId="91" borderId="20" xfId="2" applyFont="1" applyFill="1" applyBorder="1" applyAlignment="1">
      <alignment horizontal="left"/>
    </xf>
    <xf numFmtId="167" fontId="11" fillId="91" borderId="20" xfId="105" applyNumberFormat="1" applyFont="1" applyFill="1" applyBorder="1" applyAlignment="1"/>
    <xf numFmtId="15" fontId="11" fillId="91" borderId="20" xfId="1721" quotePrefix="1" applyNumberFormat="1" applyFont="1" applyFill="1" applyBorder="1" applyAlignment="1">
      <alignment horizontal="center"/>
    </xf>
    <xf numFmtId="164" fontId="8" fillId="91" borderId="20" xfId="2" applyFont="1" applyFill="1" applyBorder="1" applyAlignment="1">
      <alignment horizontal="left"/>
    </xf>
    <xf numFmtId="0" fontId="11" fillId="91" borderId="20" xfId="0" applyFont="1" applyFill="1" applyBorder="1"/>
    <xf numFmtId="166" fontId="53" fillId="91" borderId="20" xfId="110" applyNumberFormat="1" applyFont="1" applyFill="1" applyBorder="1"/>
    <xf numFmtId="164" fontId="0" fillId="91" borderId="20" xfId="2" applyFont="1" applyFill="1" applyBorder="1"/>
    <xf numFmtId="164" fontId="0" fillId="91" borderId="20" xfId="0" applyNumberFormat="1" applyFill="1" applyBorder="1"/>
    <xf numFmtId="41" fontId="0" fillId="91" borderId="20" xfId="0" applyNumberFormat="1" applyFill="1" applyBorder="1"/>
    <xf numFmtId="0" fontId="57" fillId="91" borderId="22" xfId="0" applyFont="1" applyFill="1" applyBorder="1"/>
    <xf numFmtId="0" fontId="17" fillId="91" borderId="20" xfId="3" applyFont="1" applyFill="1" applyBorder="1"/>
    <xf numFmtId="41" fontId="11" fillId="91" borderId="20" xfId="2022" applyNumberFormat="1" applyFont="1" applyFill="1" applyBorder="1" applyAlignment="1">
      <alignment horizontal="left"/>
    </xf>
    <xf numFmtId="164" fontId="0" fillId="91" borderId="20" xfId="2" applyFont="1" applyFill="1" applyBorder="1" applyAlignment="1">
      <alignment horizontal="left"/>
    </xf>
    <xf numFmtId="15" fontId="11" fillId="91" borderId="20" xfId="1721" applyNumberFormat="1" applyFont="1" applyFill="1" applyBorder="1" applyAlignment="1">
      <alignment horizontal="center"/>
    </xf>
    <xf numFmtId="164" fontId="16" fillId="91" borderId="20" xfId="189" applyFont="1" applyFill="1" applyBorder="1"/>
    <xf numFmtId="41" fontId="0" fillId="91" borderId="0" xfId="0" applyNumberFormat="1" applyFill="1"/>
    <xf numFmtId="41" fontId="15" fillId="91" borderId="20" xfId="198" applyNumberFormat="1" applyFont="1" applyFill="1" applyBorder="1" applyAlignment="1">
      <alignment vertical="center"/>
    </xf>
    <xf numFmtId="0" fontId="57" fillId="0" borderId="46" xfId="0" applyFont="1" applyBorder="1"/>
    <xf numFmtId="169" fontId="0" fillId="0" borderId="0" xfId="1" applyNumberFormat="1" applyFont="1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44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164" fontId="11" fillId="0" borderId="44" xfId="2" applyFont="1" applyFill="1" applyBorder="1" applyAlignment="1">
      <alignment horizontal="center" vertical="center"/>
    </xf>
    <xf numFmtId="164" fontId="11" fillId="0" borderId="47" xfId="2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</cellXfs>
  <cellStyles count="2026">
    <cellStyle name="20% - Accent1 10" xfId="215"/>
    <cellStyle name="20% - Accent1 11" xfId="216"/>
    <cellStyle name="20% - Accent1 12" xfId="217"/>
    <cellStyle name="20% - Accent1 13" xfId="218"/>
    <cellStyle name="20% - Accent1 14" xfId="219"/>
    <cellStyle name="20% - Accent1 15" xfId="220"/>
    <cellStyle name="20% - Accent1 16" xfId="221"/>
    <cellStyle name="20% - Accent1 17" xfId="222"/>
    <cellStyle name="20% - Accent1 18" xfId="223"/>
    <cellStyle name="20% - Accent1 19" xfId="224"/>
    <cellStyle name="20% - Accent1 2" xfId="24"/>
    <cellStyle name="20% - Accent1 2 2" xfId="6"/>
    <cellStyle name="20% - Accent1 2 3" xfId="159"/>
    <cellStyle name="20% - Accent1 20" xfId="225"/>
    <cellStyle name="20% - Accent1 21" xfId="226"/>
    <cellStyle name="20% - Accent1 22" xfId="227"/>
    <cellStyle name="20% - Accent1 23" xfId="228"/>
    <cellStyle name="20% - Accent1 24" xfId="229"/>
    <cellStyle name="20% - Accent1 25" xfId="230"/>
    <cellStyle name="20% - Accent1 26" xfId="231"/>
    <cellStyle name="20% - Accent1 27" xfId="232"/>
    <cellStyle name="20% - Accent1 28" xfId="233"/>
    <cellStyle name="20% - Accent1 29" xfId="234"/>
    <cellStyle name="20% - Accent1 3" xfId="235"/>
    <cellStyle name="20% - Accent1 30" xfId="236"/>
    <cellStyle name="20% - Accent1 31" xfId="237"/>
    <cellStyle name="20% - Accent1 32" xfId="238"/>
    <cellStyle name="20% - Accent1 33" xfId="239"/>
    <cellStyle name="20% - Accent1 34" xfId="240"/>
    <cellStyle name="20% - Accent1 35" xfId="241"/>
    <cellStyle name="20% - Accent1 36" xfId="242"/>
    <cellStyle name="20% - Accent1 37" xfId="243"/>
    <cellStyle name="20% - Accent1 38" xfId="244"/>
    <cellStyle name="20% - Accent1 39" xfId="245"/>
    <cellStyle name="20% - Accent1 4" xfId="246"/>
    <cellStyle name="20% - Accent1 40" xfId="247"/>
    <cellStyle name="20% - Accent1 41" xfId="248"/>
    <cellStyle name="20% - Accent1 42" xfId="249"/>
    <cellStyle name="20% - Accent1 43" xfId="250"/>
    <cellStyle name="20% - Accent1 5" xfId="251"/>
    <cellStyle name="20% - Accent1 6" xfId="252"/>
    <cellStyle name="20% - Accent1 7" xfId="253"/>
    <cellStyle name="20% - Accent1 8" xfId="254"/>
    <cellStyle name="20% - Accent1 9" xfId="255"/>
    <cellStyle name="20% - Accent2 10" xfId="256"/>
    <cellStyle name="20% - Accent2 11" xfId="257"/>
    <cellStyle name="20% - Accent2 12" xfId="258"/>
    <cellStyle name="20% - Accent2 13" xfId="259"/>
    <cellStyle name="20% - Accent2 14" xfId="260"/>
    <cellStyle name="20% - Accent2 15" xfId="261"/>
    <cellStyle name="20% - Accent2 16" xfId="262"/>
    <cellStyle name="20% - Accent2 17" xfId="263"/>
    <cellStyle name="20% - Accent2 18" xfId="264"/>
    <cellStyle name="20% - Accent2 19" xfId="265"/>
    <cellStyle name="20% - Accent2 2" xfId="25"/>
    <cellStyle name="20% - Accent2 2 2" xfId="26"/>
    <cellStyle name="20% - Accent2 2 3" xfId="160"/>
    <cellStyle name="20% - Accent2 20" xfId="266"/>
    <cellStyle name="20% - Accent2 21" xfId="267"/>
    <cellStyle name="20% - Accent2 22" xfId="268"/>
    <cellStyle name="20% - Accent2 23" xfId="269"/>
    <cellStyle name="20% - Accent2 24" xfId="270"/>
    <cellStyle name="20% - Accent2 25" xfId="271"/>
    <cellStyle name="20% - Accent2 26" xfId="272"/>
    <cellStyle name="20% - Accent2 27" xfId="273"/>
    <cellStyle name="20% - Accent2 28" xfId="274"/>
    <cellStyle name="20% - Accent2 29" xfId="275"/>
    <cellStyle name="20% - Accent2 3" xfId="276"/>
    <cellStyle name="20% - Accent2 30" xfId="277"/>
    <cellStyle name="20% - Accent2 31" xfId="278"/>
    <cellStyle name="20% - Accent2 32" xfId="279"/>
    <cellStyle name="20% - Accent2 33" xfId="280"/>
    <cellStyle name="20% - Accent2 34" xfId="281"/>
    <cellStyle name="20% - Accent2 35" xfId="282"/>
    <cellStyle name="20% - Accent2 36" xfId="283"/>
    <cellStyle name="20% - Accent2 37" xfId="284"/>
    <cellStyle name="20% - Accent2 38" xfId="285"/>
    <cellStyle name="20% - Accent2 39" xfId="286"/>
    <cellStyle name="20% - Accent2 4" xfId="287"/>
    <cellStyle name="20% - Accent2 40" xfId="288"/>
    <cellStyle name="20% - Accent2 41" xfId="289"/>
    <cellStyle name="20% - Accent2 42" xfId="290"/>
    <cellStyle name="20% - Accent2 43" xfId="291"/>
    <cellStyle name="20% - Accent2 5" xfId="292"/>
    <cellStyle name="20% - Accent2 6" xfId="293"/>
    <cellStyle name="20% - Accent2 7" xfId="294"/>
    <cellStyle name="20% - Accent2 8" xfId="295"/>
    <cellStyle name="20% - Accent2 9" xfId="296"/>
    <cellStyle name="20% - Accent3 10" xfId="297"/>
    <cellStyle name="20% - Accent3 11" xfId="298"/>
    <cellStyle name="20% - Accent3 12" xfId="299"/>
    <cellStyle name="20% - Accent3 13" xfId="300"/>
    <cellStyle name="20% - Accent3 14" xfId="301"/>
    <cellStyle name="20% - Accent3 15" xfId="302"/>
    <cellStyle name="20% - Accent3 16" xfId="303"/>
    <cellStyle name="20% - Accent3 17" xfId="304"/>
    <cellStyle name="20% - Accent3 18" xfId="305"/>
    <cellStyle name="20% - Accent3 19" xfId="306"/>
    <cellStyle name="20% - Accent3 2" xfId="9"/>
    <cellStyle name="20% - Accent3 2 2" xfId="12"/>
    <cellStyle name="20% - Accent3 2 3" xfId="161"/>
    <cellStyle name="20% - Accent3 20" xfId="307"/>
    <cellStyle name="20% - Accent3 21" xfId="308"/>
    <cellStyle name="20% - Accent3 22" xfId="309"/>
    <cellStyle name="20% - Accent3 23" xfId="310"/>
    <cellStyle name="20% - Accent3 24" xfId="311"/>
    <cellStyle name="20% - Accent3 25" xfId="312"/>
    <cellStyle name="20% - Accent3 26" xfId="313"/>
    <cellStyle name="20% - Accent3 27" xfId="314"/>
    <cellStyle name="20% - Accent3 28" xfId="315"/>
    <cellStyle name="20% - Accent3 29" xfId="316"/>
    <cellStyle name="20% - Accent3 3" xfId="317"/>
    <cellStyle name="20% - Accent3 30" xfId="318"/>
    <cellStyle name="20% - Accent3 31" xfId="319"/>
    <cellStyle name="20% - Accent3 32" xfId="320"/>
    <cellStyle name="20% - Accent3 33" xfId="321"/>
    <cellStyle name="20% - Accent3 34" xfId="322"/>
    <cellStyle name="20% - Accent3 35" xfId="323"/>
    <cellStyle name="20% - Accent3 36" xfId="324"/>
    <cellStyle name="20% - Accent3 37" xfId="325"/>
    <cellStyle name="20% - Accent3 38" xfId="326"/>
    <cellStyle name="20% - Accent3 39" xfId="327"/>
    <cellStyle name="20% - Accent3 4" xfId="328"/>
    <cellStyle name="20% - Accent3 40" xfId="329"/>
    <cellStyle name="20% - Accent3 41" xfId="330"/>
    <cellStyle name="20% - Accent3 42" xfId="331"/>
    <cellStyle name="20% - Accent3 43" xfId="332"/>
    <cellStyle name="20% - Accent3 5" xfId="333"/>
    <cellStyle name="20% - Accent3 6" xfId="334"/>
    <cellStyle name="20% - Accent3 7" xfId="335"/>
    <cellStyle name="20% - Accent3 8" xfId="336"/>
    <cellStyle name="20% - Accent3 9" xfId="337"/>
    <cellStyle name="20% - Accent4 10" xfId="338"/>
    <cellStyle name="20% - Accent4 11" xfId="339"/>
    <cellStyle name="20% - Accent4 12" xfId="340"/>
    <cellStyle name="20% - Accent4 13" xfId="341"/>
    <cellStyle name="20% - Accent4 14" xfId="342"/>
    <cellStyle name="20% - Accent4 15" xfId="343"/>
    <cellStyle name="20% - Accent4 16" xfId="344"/>
    <cellStyle name="20% - Accent4 17" xfId="345"/>
    <cellStyle name="20% - Accent4 18" xfId="346"/>
    <cellStyle name="20% - Accent4 19" xfId="347"/>
    <cellStyle name="20% - Accent4 2" xfId="22"/>
    <cellStyle name="20% - Accent4 2 2" xfId="19"/>
    <cellStyle name="20% - Accent4 2 3" xfId="162"/>
    <cellStyle name="20% - Accent4 20" xfId="348"/>
    <cellStyle name="20% - Accent4 21" xfId="349"/>
    <cellStyle name="20% - Accent4 22" xfId="350"/>
    <cellStyle name="20% - Accent4 23" xfId="351"/>
    <cellStyle name="20% - Accent4 24" xfId="352"/>
    <cellStyle name="20% - Accent4 25" xfId="353"/>
    <cellStyle name="20% - Accent4 26" xfId="354"/>
    <cellStyle name="20% - Accent4 27" xfId="355"/>
    <cellStyle name="20% - Accent4 28" xfId="356"/>
    <cellStyle name="20% - Accent4 29" xfId="357"/>
    <cellStyle name="20% - Accent4 3" xfId="358"/>
    <cellStyle name="20% - Accent4 30" xfId="359"/>
    <cellStyle name="20% - Accent4 31" xfId="360"/>
    <cellStyle name="20% - Accent4 32" xfId="361"/>
    <cellStyle name="20% - Accent4 33" xfId="362"/>
    <cellStyle name="20% - Accent4 34" xfId="363"/>
    <cellStyle name="20% - Accent4 35" xfId="364"/>
    <cellStyle name="20% - Accent4 36" xfId="365"/>
    <cellStyle name="20% - Accent4 37" xfId="366"/>
    <cellStyle name="20% - Accent4 38" xfId="367"/>
    <cellStyle name="20% - Accent4 39" xfId="368"/>
    <cellStyle name="20% - Accent4 4" xfId="369"/>
    <cellStyle name="20% - Accent4 40" xfId="370"/>
    <cellStyle name="20% - Accent4 41" xfId="371"/>
    <cellStyle name="20% - Accent4 42" xfId="372"/>
    <cellStyle name="20% - Accent4 43" xfId="373"/>
    <cellStyle name="20% - Accent4 5" xfId="374"/>
    <cellStyle name="20% - Accent4 6" xfId="375"/>
    <cellStyle name="20% - Accent4 7" xfId="376"/>
    <cellStyle name="20% - Accent4 8" xfId="377"/>
    <cellStyle name="20% - Accent4 9" xfId="378"/>
    <cellStyle name="20% - Accent5 10" xfId="379"/>
    <cellStyle name="20% - Accent5 11" xfId="380"/>
    <cellStyle name="20% - Accent5 12" xfId="381"/>
    <cellStyle name="20% - Accent5 13" xfId="382"/>
    <cellStyle name="20% - Accent5 14" xfId="383"/>
    <cellStyle name="20% - Accent5 15" xfId="384"/>
    <cellStyle name="20% - Accent5 16" xfId="385"/>
    <cellStyle name="20% - Accent5 17" xfId="386"/>
    <cellStyle name="20% - Accent5 18" xfId="387"/>
    <cellStyle name="20% - Accent5 19" xfId="388"/>
    <cellStyle name="20% - Accent5 2" xfId="27"/>
    <cellStyle name="20% - Accent5 2 2" xfId="14"/>
    <cellStyle name="20% - Accent5 2 3" xfId="163"/>
    <cellStyle name="20% - Accent5 20" xfId="389"/>
    <cellStyle name="20% - Accent5 21" xfId="390"/>
    <cellStyle name="20% - Accent5 22" xfId="391"/>
    <cellStyle name="20% - Accent5 23" xfId="392"/>
    <cellStyle name="20% - Accent5 24" xfId="393"/>
    <cellStyle name="20% - Accent5 25" xfId="394"/>
    <cellStyle name="20% - Accent5 26" xfId="395"/>
    <cellStyle name="20% - Accent5 27" xfId="396"/>
    <cellStyle name="20% - Accent5 28" xfId="397"/>
    <cellStyle name="20% - Accent5 29" xfId="398"/>
    <cellStyle name="20% - Accent5 3" xfId="399"/>
    <cellStyle name="20% - Accent5 30" xfId="400"/>
    <cellStyle name="20% - Accent5 31" xfId="401"/>
    <cellStyle name="20% - Accent5 32" xfId="402"/>
    <cellStyle name="20% - Accent5 33" xfId="403"/>
    <cellStyle name="20% - Accent5 34" xfId="404"/>
    <cellStyle name="20% - Accent5 35" xfId="405"/>
    <cellStyle name="20% - Accent5 36" xfId="406"/>
    <cellStyle name="20% - Accent5 37" xfId="407"/>
    <cellStyle name="20% - Accent5 38" xfId="408"/>
    <cellStyle name="20% - Accent5 39" xfId="409"/>
    <cellStyle name="20% - Accent5 4" xfId="410"/>
    <cellStyle name="20% - Accent5 40" xfId="411"/>
    <cellStyle name="20% - Accent5 41" xfId="412"/>
    <cellStyle name="20% - Accent5 42" xfId="413"/>
    <cellStyle name="20% - Accent5 43" xfId="414"/>
    <cellStyle name="20% - Accent5 5" xfId="415"/>
    <cellStyle name="20% - Accent5 6" xfId="416"/>
    <cellStyle name="20% - Accent5 7" xfId="417"/>
    <cellStyle name="20% - Accent5 8" xfId="418"/>
    <cellStyle name="20% - Accent5 9" xfId="419"/>
    <cellStyle name="20% - Accent6 10" xfId="420"/>
    <cellStyle name="20% - Accent6 11" xfId="421"/>
    <cellStyle name="20% - Accent6 12" xfId="422"/>
    <cellStyle name="20% - Accent6 13" xfId="423"/>
    <cellStyle name="20% - Accent6 14" xfId="424"/>
    <cellStyle name="20% - Accent6 15" xfId="425"/>
    <cellStyle name="20% - Accent6 16" xfId="426"/>
    <cellStyle name="20% - Accent6 17" xfId="427"/>
    <cellStyle name="20% - Accent6 18" xfId="428"/>
    <cellStyle name="20% - Accent6 19" xfId="429"/>
    <cellStyle name="20% - Accent6 2" xfId="29"/>
    <cellStyle name="20% - Accent6 2 2" xfId="31"/>
    <cellStyle name="20% - Accent6 2 3" xfId="164"/>
    <cellStyle name="20% - Accent6 20" xfId="430"/>
    <cellStyle name="20% - Accent6 21" xfId="431"/>
    <cellStyle name="20% - Accent6 22" xfId="432"/>
    <cellStyle name="20% - Accent6 23" xfId="433"/>
    <cellStyle name="20% - Accent6 24" xfId="434"/>
    <cellStyle name="20% - Accent6 25" xfId="435"/>
    <cellStyle name="20% - Accent6 26" xfId="436"/>
    <cellStyle name="20% - Accent6 27" xfId="437"/>
    <cellStyle name="20% - Accent6 28" xfId="438"/>
    <cellStyle name="20% - Accent6 29" xfId="439"/>
    <cellStyle name="20% - Accent6 3" xfId="440"/>
    <cellStyle name="20% - Accent6 30" xfId="441"/>
    <cellStyle name="20% - Accent6 31" xfId="442"/>
    <cellStyle name="20% - Accent6 32" xfId="443"/>
    <cellStyle name="20% - Accent6 33" xfId="444"/>
    <cellStyle name="20% - Accent6 34" xfId="445"/>
    <cellStyle name="20% - Accent6 35" xfId="446"/>
    <cellStyle name="20% - Accent6 36" xfId="447"/>
    <cellStyle name="20% - Accent6 37" xfId="448"/>
    <cellStyle name="20% - Accent6 38" xfId="449"/>
    <cellStyle name="20% - Accent6 39" xfId="450"/>
    <cellStyle name="20% - Accent6 4" xfId="451"/>
    <cellStyle name="20% - Accent6 40" xfId="452"/>
    <cellStyle name="20% - Accent6 41" xfId="453"/>
    <cellStyle name="20% - Accent6 42" xfId="454"/>
    <cellStyle name="20% - Accent6 43" xfId="455"/>
    <cellStyle name="20% - Accent6 5" xfId="456"/>
    <cellStyle name="20% - Accent6 6" xfId="457"/>
    <cellStyle name="20% - Accent6 7" xfId="458"/>
    <cellStyle name="20% - Accent6 8" xfId="459"/>
    <cellStyle name="20% - Accent6 9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33"/>
    <cellStyle name="40% - Accent1 2 2" xfId="23"/>
    <cellStyle name="40% - Accent1 2 3" xfId="165"/>
    <cellStyle name="40% - Accent1 20" xfId="471"/>
    <cellStyle name="40% - Accent1 21" xfId="472"/>
    <cellStyle name="40% - Accent1 22" xfId="473"/>
    <cellStyle name="40% - Accent1 23" xfId="474"/>
    <cellStyle name="40% - Accent1 24" xfId="475"/>
    <cellStyle name="40% - Accent1 25" xfId="476"/>
    <cellStyle name="40% - Accent1 26" xfId="477"/>
    <cellStyle name="40% - Accent1 27" xfId="478"/>
    <cellStyle name="40% - Accent1 28" xfId="479"/>
    <cellStyle name="40% - Accent1 29" xfId="480"/>
    <cellStyle name="40% - Accent1 3" xfId="481"/>
    <cellStyle name="40% - Accent1 30" xfId="482"/>
    <cellStyle name="40% - Accent1 31" xfId="483"/>
    <cellStyle name="40% - Accent1 32" xfId="484"/>
    <cellStyle name="40% - Accent1 33" xfId="485"/>
    <cellStyle name="40% - Accent1 34" xfId="486"/>
    <cellStyle name="40% - Accent1 35" xfId="487"/>
    <cellStyle name="40% - Accent1 36" xfId="488"/>
    <cellStyle name="40% - Accent1 37" xfId="489"/>
    <cellStyle name="40% - Accent1 38" xfId="490"/>
    <cellStyle name="40% - Accent1 39" xfId="491"/>
    <cellStyle name="40% - Accent1 4" xfId="492"/>
    <cellStyle name="40% - Accent1 40" xfId="493"/>
    <cellStyle name="40% - Accent1 41" xfId="494"/>
    <cellStyle name="40% - Accent1 42" xfId="495"/>
    <cellStyle name="40% - Accent1 43" xfId="496"/>
    <cellStyle name="40% - Accent1 5" xfId="497"/>
    <cellStyle name="40% - Accent1 6" xfId="498"/>
    <cellStyle name="40% - Accent1 7" xfId="499"/>
    <cellStyle name="40% - Accent1 8" xfId="500"/>
    <cellStyle name="40% - Accent1 9" xfId="501"/>
    <cellStyle name="40% - Accent2 10" xfId="502"/>
    <cellStyle name="40% - Accent2 11" xfId="503"/>
    <cellStyle name="40% - Accent2 12" xfId="504"/>
    <cellStyle name="40% - Accent2 13" xfId="505"/>
    <cellStyle name="40% - Accent2 14" xfId="506"/>
    <cellStyle name="40% - Accent2 15" xfId="507"/>
    <cellStyle name="40% - Accent2 16" xfId="508"/>
    <cellStyle name="40% - Accent2 17" xfId="509"/>
    <cellStyle name="40% - Accent2 18" xfId="510"/>
    <cellStyle name="40% - Accent2 19" xfId="511"/>
    <cellStyle name="40% - Accent2 2" xfId="18"/>
    <cellStyle name="40% - Accent2 2 2" xfId="28"/>
    <cellStyle name="40% - Accent2 2 3" xfId="166"/>
    <cellStyle name="40% - Accent2 20" xfId="512"/>
    <cellStyle name="40% - Accent2 21" xfId="513"/>
    <cellStyle name="40% - Accent2 22" xfId="514"/>
    <cellStyle name="40% - Accent2 23" xfId="515"/>
    <cellStyle name="40% - Accent2 24" xfId="516"/>
    <cellStyle name="40% - Accent2 25" xfId="517"/>
    <cellStyle name="40% - Accent2 26" xfId="518"/>
    <cellStyle name="40% - Accent2 27" xfId="519"/>
    <cellStyle name="40% - Accent2 28" xfId="520"/>
    <cellStyle name="40% - Accent2 29" xfId="521"/>
    <cellStyle name="40% - Accent2 3" xfId="522"/>
    <cellStyle name="40% - Accent2 30" xfId="523"/>
    <cellStyle name="40% - Accent2 31" xfId="524"/>
    <cellStyle name="40% - Accent2 32" xfId="525"/>
    <cellStyle name="40% - Accent2 33" xfId="526"/>
    <cellStyle name="40% - Accent2 34" xfId="527"/>
    <cellStyle name="40% - Accent2 35" xfId="528"/>
    <cellStyle name="40% - Accent2 36" xfId="529"/>
    <cellStyle name="40% - Accent2 37" xfId="530"/>
    <cellStyle name="40% - Accent2 38" xfId="531"/>
    <cellStyle name="40% - Accent2 39" xfId="532"/>
    <cellStyle name="40% - Accent2 4" xfId="533"/>
    <cellStyle name="40% - Accent2 40" xfId="534"/>
    <cellStyle name="40% - Accent2 41" xfId="535"/>
    <cellStyle name="40% - Accent2 42" xfId="536"/>
    <cellStyle name="40% - Accent2 43" xfId="537"/>
    <cellStyle name="40% - Accent2 5" xfId="538"/>
    <cellStyle name="40% - Accent2 6" xfId="539"/>
    <cellStyle name="40% - Accent2 7" xfId="540"/>
    <cellStyle name="40% - Accent2 8" xfId="541"/>
    <cellStyle name="40% - Accent2 9" xfId="542"/>
    <cellStyle name="40% - Accent3 10" xfId="543"/>
    <cellStyle name="40% - Accent3 11" xfId="544"/>
    <cellStyle name="40% - Accent3 12" xfId="545"/>
    <cellStyle name="40% - Accent3 13" xfId="546"/>
    <cellStyle name="40% - Accent3 14" xfId="547"/>
    <cellStyle name="40% - Accent3 15" xfId="548"/>
    <cellStyle name="40% - Accent3 16" xfId="549"/>
    <cellStyle name="40% - Accent3 17" xfId="550"/>
    <cellStyle name="40% - Accent3 18" xfId="551"/>
    <cellStyle name="40% - Accent3 19" xfId="552"/>
    <cellStyle name="40% - Accent3 2" xfId="34"/>
    <cellStyle name="40% - Accent3 2 2" xfId="35"/>
    <cellStyle name="40% - Accent3 2 3" xfId="167"/>
    <cellStyle name="40% - Accent3 20" xfId="553"/>
    <cellStyle name="40% - Accent3 21" xfId="554"/>
    <cellStyle name="40% - Accent3 22" xfId="555"/>
    <cellStyle name="40% - Accent3 23" xfId="556"/>
    <cellStyle name="40% - Accent3 24" xfId="557"/>
    <cellStyle name="40% - Accent3 25" xfId="558"/>
    <cellStyle name="40% - Accent3 26" xfId="559"/>
    <cellStyle name="40% - Accent3 27" xfId="560"/>
    <cellStyle name="40% - Accent3 28" xfId="561"/>
    <cellStyle name="40% - Accent3 29" xfId="562"/>
    <cellStyle name="40% - Accent3 3" xfId="563"/>
    <cellStyle name="40% - Accent3 30" xfId="564"/>
    <cellStyle name="40% - Accent3 31" xfId="565"/>
    <cellStyle name="40% - Accent3 32" xfId="566"/>
    <cellStyle name="40% - Accent3 33" xfId="567"/>
    <cellStyle name="40% - Accent3 34" xfId="568"/>
    <cellStyle name="40% - Accent3 35" xfId="569"/>
    <cellStyle name="40% - Accent3 36" xfId="570"/>
    <cellStyle name="40% - Accent3 37" xfId="571"/>
    <cellStyle name="40% - Accent3 38" xfId="572"/>
    <cellStyle name="40% - Accent3 39" xfId="573"/>
    <cellStyle name="40% - Accent3 4" xfId="574"/>
    <cellStyle name="40% - Accent3 40" xfId="575"/>
    <cellStyle name="40% - Accent3 41" xfId="576"/>
    <cellStyle name="40% - Accent3 42" xfId="577"/>
    <cellStyle name="40% - Accent3 43" xfId="578"/>
    <cellStyle name="40% - Accent3 5" xfId="579"/>
    <cellStyle name="40% - Accent3 6" xfId="580"/>
    <cellStyle name="40% - Accent3 7" xfId="581"/>
    <cellStyle name="40% - Accent3 8" xfId="582"/>
    <cellStyle name="40% - Accent3 9" xfId="583"/>
    <cellStyle name="40% - Accent4 10" xfId="584"/>
    <cellStyle name="40% - Accent4 11" xfId="585"/>
    <cellStyle name="40% - Accent4 12" xfId="586"/>
    <cellStyle name="40% - Accent4 13" xfId="587"/>
    <cellStyle name="40% - Accent4 14" xfId="588"/>
    <cellStyle name="40% - Accent4 15" xfId="589"/>
    <cellStyle name="40% - Accent4 16" xfId="590"/>
    <cellStyle name="40% - Accent4 17" xfId="591"/>
    <cellStyle name="40% - Accent4 18" xfId="592"/>
    <cellStyle name="40% - Accent4 19" xfId="593"/>
    <cellStyle name="40% - Accent4 2" xfId="36"/>
    <cellStyle name="40% - Accent4 2 2" xfId="37"/>
    <cellStyle name="40% - Accent4 2 3" xfId="168"/>
    <cellStyle name="40% - Accent4 20" xfId="594"/>
    <cellStyle name="40% - Accent4 21" xfId="595"/>
    <cellStyle name="40% - Accent4 22" xfId="596"/>
    <cellStyle name="40% - Accent4 23" xfId="597"/>
    <cellStyle name="40% - Accent4 24" xfId="598"/>
    <cellStyle name="40% - Accent4 25" xfId="599"/>
    <cellStyle name="40% - Accent4 26" xfId="600"/>
    <cellStyle name="40% - Accent4 27" xfId="601"/>
    <cellStyle name="40% - Accent4 28" xfId="602"/>
    <cellStyle name="40% - Accent4 29" xfId="603"/>
    <cellStyle name="40% - Accent4 3" xfId="604"/>
    <cellStyle name="40% - Accent4 30" xfId="605"/>
    <cellStyle name="40% - Accent4 31" xfId="606"/>
    <cellStyle name="40% - Accent4 32" xfId="607"/>
    <cellStyle name="40% - Accent4 33" xfId="608"/>
    <cellStyle name="40% - Accent4 34" xfId="609"/>
    <cellStyle name="40% - Accent4 35" xfId="610"/>
    <cellStyle name="40% - Accent4 36" xfId="611"/>
    <cellStyle name="40% - Accent4 37" xfId="612"/>
    <cellStyle name="40% - Accent4 38" xfId="613"/>
    <cellStyle name="40% - Accent4 39" xfId="614"/>
    <cellStyle name="40% - Accent4 4" xfId="615"/>
    <cellStyle name="40% - Accent4 40" xfId="616"/>
    <cellStyle name="40% - Accent4 41" xfId="617"/>
    <cellStyle name="40% - Accent4 42" xfId="618"/>
    <cellStyle name="40% - Accent4 43" xfId="619"/>
    <cellStyle name="40% - Accent4 5" xfId="620"/>
    <cellStyle name="40% - Accent4 6" xfId="621"/>
    <cellStyle name="40% - Accent4 7" xfId="622"/>
    <cellStyle name="40% - Accent4 8" xfId="623"/>
    <cellStyle name="40% - Accent4 9" xfId="624"/>
    <cellStyle name="40% - Accent5 10" xfId="625"/>
    <cellStyle name="40% - Accent5 11" xfId="626"/>
    <cellStyle name="40% - Accent5 12" xfId="627"/>
    <cellStyle name="40% - Accent5 13" xfId="628"/>
    <cellStyle name="40% - Accent5 14" xfId="629"/>
    <cellStyle name="40% - Accent5 15" xfId="630"/>
    <cellStyle name="40% - Accent5 16" xfId="631"/>
    <cellStyle name="40% - Accent5 17" xfId="632"/>
    <cellStyle name="40% - Accent5 18" xfId="633"/>
    <cellStyle name="40% - Accent5 19" xfId="634"/>
    <cellStyle name="40% - Accent5 2" xfId="38"/>
    <cellStyle name="40% - Accent5 2 2" xfId="39"/>
    <cellStyle name="40% - Accent5 2 3" xfId="169"/>
    <cellStyle name="40% - Accent5 20" xfId="635"/>
    <cellStyle name="40% - Accent5 21" xfId="636"/>
    <cellStyle name="40% - Accent5 22" xfId="637"/>
    <cellStyle name="40% - Accent5 23" xfId="638"/>
    <cellStyle name="40% - Accent5 24" xfId="639"/>
    <cellStyle name="40% - Accent5 25" xfId="640"/>
    <cellStyle name="40% - Accent5 26" xfId="641"/>
    <cellStyle name="40% - Accent5 27" xfId="642"/>
    <cellStyle name="40% - Accent5 28" xfId="643"/>
    <cellStyle name="40% - Accent5 29" xfId="644"/>
    <cellStyle name="40% - Accent5 3" xfId="645"/>
    <cellStyle name="40% - Accent5 30" xfId="646"/>
    <cellStyle name="40% - Accent5 31" xfId="647"/>
    <cellStyle name="40% - Accent5 32" xfId="648"/>
    <cellStyle name="40% - Accent5 33" xfId="649"/>
    <cellStyle name="40% - Accent5 34" xfId="650"/>
    <cellStyle name="40% - Accent5 35" xfId="651"/>
    <cellStyle name="40% - Accent5 36" xfId="652"/>
    <cellStyle name="40% - Accent5 37" xfId="653"/>
    <cellStyle name="40% - Accent5 38" xfId="654"/>
    <cellStyle name="40% - Accent5 39" xfId="655"/>
    <cellStyle name="40% - Accent5 4" xfId="656"/>
    <cellStyle name="40% - Accent5 40" xfId="657"/>
    <cellStyle name="40% - Accent5 41" xfId="658"/>
    <cellStyle name="40% - Accent5 42" xfId="659"/>
    <cellStyle name="40% - Accent5 43" xfId="660"/>
    <cellStyle name="40% - Accent5 5" xfId="661"/>
    <cellStyle name="40% - Accent5 6" xfId="662"/>
    <cellStyle name="40% - Accent5 7" xfId="663"/>
    <cellStyle name="40% - Accent5 8" xfId="664"/>
    <cellStyle name="40% - Accent5 9" xfId="665"/>
    <cellStyle name="40% - Accent6 10" xfId="666"/>
    <cellStyle name="40% - Accent6 11" xfId="667"/>
    <cellStyle name="40% - Accent6 12" xfId="668"/>
    <cellStyle name="40% - Accent6 13" xfId="669"/>
    <cellStyle name="40% - Accent6 14" xfId="670"/>
    <cellStyle name="40% - Accent6 15" xfId="671"/>
    <cellStyle name="40% - Accent6 16" xfId="672"/>
    <cellStyle name="40% - Accent6 17" xfId="673"/>
    <cellStyle name="40% - Accent6 18" xfId="674"/>
    <cellStyle name="40% - Accent6 19" xfId="675"/>
    <cellStyle name="40% - Accent6 2" xfId="40"/>
    <cellStyle name="40% - Accent6 2 2" xfId="42"/>
    <cellStyle name="40% - Accent6 2 3" xfId="170"/>
    <cellStyle name="40% - Accent6 20" xfId="676"/>
    <cellStyle name="40% - Accent6 21" xfId="677"/>
    <cellStyle name="40% - Accent6 22" xfId="678"/>
    <cellStyle name="40% - Accent6 23" xfId="679"/>
    <cellStyle name="40% - Accent6 24" xfId="680"/>
    <cellStyle name="40% - Accent6 25" xfId="681"/>
    <cellStyle name="40% - Accent6 26" xfId="682"/>
    <cellStyle name="40% - Accent6 27" xfId="683"/>
    <cellStyle name="40% - Accent6 28" xfId="684"/>
    <cellStyle name="40% - Accent6 29" xfId="685"/>
    <cellStyle name="40% - Accent6 3" xfId="686"/>
    <cellStyle name="40% - Accent6 30" xfId="687"/>
    <cellStyle name="40% - Accent6 31" xfId="688"/>
    <cellStyle name="40% - Accent6 32" xfId="689"/>
    <cellStyle name="40% - Accent6 33" xfId="690"/>
    <cellStyle name="40% - Accent6 34" xfId="691"/>
    <cellStyle name="40% - Accent6 35" xfId="692"/>
    <cellStyle name="40% - Accent6 36" xfId="693"/>
    <cellStyle name="40% - Accent6 37" xfId="694"/>
    <cellStyle name="40% - Accent6 38" xfId="695"/>
    <cellStyle name="40% - Accent6 39" xfId="696"/>
    <cellStyle name="40% - Accent6 4" xfId="697"/>
    <cellStyle name="40% - Accent6 40" xfId="698"/>
    <cellStyle name="40% - Accent6 41" xfId="699"/>
    <cellStyle name="40% - Accent6 42" xfId="700"/>
    <cellStyle name="40% - Accent6 43" xfId="701"/>
    <cellStyle name="40% - Accent6 5" xfId="702"/>
    <cellStyle name="40% - Accent6 6" xfId="703"/>
    <cellStyle name="40% - Accent6 7" xfId="704"/>
    <cellStyle name="40% - Accent6 8" xfId="705"/>
    <cellStyle name="40% - Accent6 9" xfId="706"/>
    <cellStyle name="60% - Accent1 10" xfId="707"/>
    <cellStyle name="60% - Accent1 11" xfId="708"/>
    <cellStyle name="60% - Accent1 12" xfId="709"/>
    <cellStyle name="60% - Accent1 13" xfId="710"/>
    <cellStyle name="60% - Accent1 14" xfId="711"/>
    <cellStyle name="60% - Accent1 15" xfId="712"/>
    <cellStyle name="60% - Accent1 16" xfId="713"/>
    <cellStyle name="60% - Accent1 17" xfId="714"/>
    <cellStyle name="60% - Accent1 18" xfId="715"/>
    <cellStyle name="60% - Accent1 19" xfId="716"/>
    <cellStyle name="60% - Accent1 2" xfId="44"/>
    <cellStyle name="60% - Accent1 2 2" xfId="45"/>
    <cellStyle name="60% - Accent1 2 3" xfId="171"/>
    <cellStyle name="60% - Accent1 20" xfId="717"/>
    <cellStyle name="60% - Accent1 21" xfId="718"/>
    <cellStyle name="60% - Accent1 22" xfId="719"/>
    <cellStyle name="60% - Accent1 23" xfId="720"/>
    <cellStyle name="60% - Accent1 24" xfId="721"/>
    <cellStyle name="60% - Accent1 25" xfId="722"/>
    <cellStyle name="60% - Accent1 26" xfId="723"/>
    <cellStyle name="60% - Accent1 27" xfId="724"/>
    <cellStyle name="60% - Accent1 28" xfId="725"/>
    <cellStyle name="60% - Accent1 29" xfId="726"/>
    <cellStyle name="60% - Accent1 3" xfId="727"/>
    <cellStyle name="60% - Accent1 30" xfId="728"/>
    <cellStyle name="60% - Accent1 31" xfId="729"/>
    <cellStyle name="60% - Accent1 32" xfId="730"/>
    <cellStyle name="60% - Accent1 33" xfId="731"/>
    <cellStyle name="60% - Accent1 34" xfId="732"/>
    <cellStyle name="60% - Accent1 35" xfId="733"/>
    <cellStyle name="60% - Accent1 36" xfId="734"/>
    <cellStyle name="60% - Accent1 37" xfId="735"/>
    <cellStyle name="60% - Accent1 38" xfId="736"/>
    <cellStyle name="60% - Accent1 39" xfId="737"/>
    <cellStyle name="60% - Accent1 4" xfId="738"/>
    <cellStyle name="60% - Accent1 40" xfId="739"/>
    <cellStyle name="60% - Accent1 41" xfId="740"/>
    <cellStyle name="60% - Accent1 42" xfId="741"/>
    <cellStyle name="60% - Accent1 43" xfId="742"/>
    <cellStyle name="60% - Accent1 5" xfId="743"/>
    <cellStyle name="60% - Accent1 6" xfId="744"/>
    <cellStyle name="60% - Accent1 7" xfId="745"/>
    <cellStyle name="60% - Accent1 8" xfId="746"/>
    <cellStyle name="60% - Accent1 9" xfId="747"/>
    <cellStyle name="60% - Accent2 10" xfId="748"/>
    <cellStyle name="60% - Accent2 11" xfId="749"/>
    <cellStyle name="60% - Accent2 12" xfId="750"/>
    <cellStyle name="60% - Accent2 13" xfId="751"/>
    <cellStyle name="60% - Accent2 14" xfId="752"/>
    <cellStyle name="60% - Accent2 15" xfId="753"/>
    <cellStyle name="60% - Accent2 16" xfId="754"/>
    <cellStyle name="60% - Accent2 17" xfId="755"/>
    <cellStyle name="60% - Accent2 18" xfId="756"/>
    <cellStyle name="60% - Accent2 19" xfId="757"/>
    <cellStyle name="60% - Accent2 2" xfId="46"/>
    <cellStyle name="60% - Accent2 2 2" xfId="48"/>
    <cellStyle name="60% - Accent2 2 3" xfId="172"/>
    <cellStyle name="60% - Accent2 20" xfId="758"/>
    <cellStyle name="60% - Accent2 21" xfId="759"/>
    <cellStyle name="60% - Accent2 22" xfId="760"/>
    <cellStyle name="60% - Accent2 23" xfId="761"/>
    <cellStyle name="60% - Accent2 24" xfId="762"/>
    <cellStyle name="60% - Accent2 25" xfId="763"/>
    <cellStyle name="60% - Accent2 26" xfId="764"/>
    <cellStyle name="60% - Accent2 27" xfId="765"/>
    <cellStyle name="60% - Accent2 28" xfId="766"/>
    <cellStyle name="60% - Accent2 29" xfId="767"/>
    <cellStyle name="60% - Accent2 3" xfId="768"/>
    <cellStyle name="60% - Accent2 30" xfId="769"/>
    <cellStyle name="60% - Accent2 31" xfId="770"/>
    <cellStyle name="60% - Accent2 32" xfId="771"/>
    <cellStyle name="60% - Accent2 33" xfId="772"/>
    <cellStyle name="60% - Accent2 34" xfId="773"/>
    <cellStyle name="60% - Accent2 35" xfId="774"/>
    <cellStyle name="60% - Accent2 36" xfId="775"/>
    <cellStyle name="60% - Accent2 37" xfId="776"/>
    <cellStyle name="60% - Accent2 38" xfId="777"/>
    <cellStyle name="60% - Accent2 39" xfId="778"/>
    <cellStyle name="60% - Accent2 4" xfId="779"/>
    <cellStyle name="60% - Accent2 40" xfId="780"/>
    <cellStyle name="60% - Accent2 41" xfId="781"/>
    <cellStyle name="60% - Accent2 42" xfId="782"/>
    <cellStyle name="60% - Accent2 43" xfId="783"/>
    <cellStyle name="60% - Accent2 5" xfId="784"/>
    <cellStyle name="60% - Accent2 6" xfId="785"/>
    <cellStyle name="60% - Accent2 7" xfId="786"/>
    <cellStyle name="60% - Accent2 8" xfId="787"/>
    <cellStyle name="60% - Accent2 9" xfId="788"/>
    <cellStyle name="60% - Accent3 10" xfId="789"/>
    <cellStyle name="60% - Accent3 11" xfId="790"/>
    <cellStyle name="60% - Accent3 12" xfId="791"/>
    <cellStyle name="60% - Accent3 13" xfId="792"/>
    <cellStyle name="60% - Accent3 14" xfId="793"/>
    <cellStyle name="60% - Accent3 15" xfId="794"/>
    <cellStyle name="60% - Accent3 16" xfId="795"/>
    <cellStyle name="60% - Accent3 17" xfId="796"/>
    <cellStyle name="60% - Accent3 18" xfId="797"/>
    <cellStyle name="60% - Accent3 19" xfId="798"/>
    <cellStyle name="60% - Accent3 2" xfId="16"/>
    <cellStyle name="60% - Accent3 2 2" xfId="50"/>
    <cellStyle name="60% - Accent3 2 3" xfId="173"/>
    <cellStyle name="60% - Accent3 20" xfId="799"/>
    <cellStyle name="60% - Accent3 21" xfId="800"/>
    <cellStyle name="60% - Accent3 22" xfId="801"/>
    <cellStyle name="60% - Accent3 23" xfId="802"/>
    <cellStyle name="60% - Accent3 24" xfId="803"/>
    <cellStyle name="60% - Accent3 25" xfId="804"/>
    <cellStyle name="60% - Accent3 26" xfId="805"/>
    <cellStyle name="60% - Accent3 27" xfId="806"/>
    <cellStyle name="60% - Accent3 28" xfId="807"/>
    <cellStyle name="60% - Accent3 29" xfId="808"/>
    <cellStyle name="60% - Accent3 3" xfId="809"/>
    <cellStyle name="60% - Accent3 30" xfId="810"/>
    <cellStyle name="60% - Accent3 31" xfId="811"/>
    <cellStyle name="60% - Accent3 32" xfId="812"/>
    <cellStyle name="60% - Accent3 33" xfId="813"/>
    <cellStyle name="60% - Accent3 34" xfId="814"/>
    <cellStyle name="60% - Accent3 35" xfId="815"/>
    <cellStyle name="60% - Accent3 36" xfId="816"/>
    <cellStyle name="60% - Accent3 37" xfId="817"/>
    <cellStyle name="60% - Accent3 38" xfId="818"/>
    <cellStyle name="60% - Accent3 39" xfId="819"/>
    <cellStyle name="60% - Accent3 4" xfId="820"/>
    <cellStyle name="60% - Accent3 40" xfId="821"/>
    <cellStyle name="60% - Accent3 41" xfId="822"/>
    <cellStyle name="60% - Accent3 42" xfId="823"/>
    <cellStyle name="60% - Accent3 43" xfId="824"/>
    <cellStyle name="60% - Accent3 5" xfId="825"/>
    <cellStyle name="60% - Accent3 6" xfId="826"/>
    <cellStyle name="60% - Accent3 7" xfId="827"/>
    <cellStyle name="60% - Accent3 8" xfId="828"/>
    <cellStyle name="60% - Accent3 9" xfId="829"/>
    <cellStyle name="60% - Accent4 10" xfId="830"/>
    <cellStyle name="60% - Accent4 11" xfId="831"/>
    <cellStyle name="60% - Accent4 12" xfId="832"/>
    <cellStyle name="60% - Accent4 13" xfId="833"/>
    <cellStyle name="60% - Accent4 14" xfId="834"/>
    <cellStyle name="60% - Accent4 15" xfId="835"/>
    <cellStyle name="60% - Accent4 16" xfId="836"/>
    <cellStyle name="60% - Accent4 17" xfId="837"/>
    <cellStyle name="60% - Accent4 18" xfId="838"/>
    <cellStyle name="60% - Accent4 19" xfId="839"/>
    <cellStyle name="60% - Accent4 2" xfId="52"/>
    <cellStyle name="60% - Accent4 2 2" xfId="53"/>
    <cellStyle name="60% - Accent4 2 3" xfId="174"/>
    <cellStyle name="60% - Accent4 20" xfId="840"/>
    <cellStyle name="60% - Accent4 21" xfId="841"/>
    <cellStyle name="60% - Accent4 22" xfId="842"/>
    <cellStyle name="60% - Accent4 23" xfId="843"/>
    <cellStyle name="60% - Accent4 24" xfId="844"/>
    <cellStyle name="60% - Accent4 25" xfId="845"/>
    <cellStyle name="60% - Accent4 26" xfId="846"/>
    <cellStyle name="60% - Accent4 27" xfId="847"/>
    <cellStyle name="60% - Accent4 28" xfId="848"/>
    <cellStyle name="60% - Accent4 29" xfId="849"/>
    <cellStyle name="60% - Accent4 3" xfId="850"/>
    <cellStyle name="60% - Accent4 30" xfId="851"/>
    <cellStyle name="60% - Accent4 31" xfId="852"/>
    <cellStyle name="60% - Accent4 32" xfId="853"/>
    <cellStyle name="60% - Accent4 33" xfId="854"/>
    <cellStyle name="60% - Accent4 34" xfId="855"/>
    <cellStyle name="60% - Accent4 35" xfId="856"/>
    <cellStyle name="60% - Accent4 36" xfId="857"/>
    <cellStyle name="60% - Accent4 37" xfId="858"/>
    <cellStyle name="60% - Accent4 38" xfId="859"/>
    <cellStyle name="60% - Accent4 39" xfId="860"/>
    <cellStyle name="60% - Accent4 4" xfId="861"/>
    <cellStyle name="60% - Accent4 40" xfId="862"/>
    <cellStyle name="60% - Accent4 41" xfId="863"/>
    <cellStyle name="60% - Accent4 42" xfId="864"/>
    <cellStyle name="60% - Accent4 43" xfId="865"/>
    <cellStyle name="60% - Accent4 5" xfId="866"/>
    <cellStyle name="60% - Accent4 6" xfId="867"/>
    <cellStyle name="60% - Accent4 7" xfId="868"/>
    <cellStyle name="60% - Accent4 8" xfId="869"/>
    <cellStyle name="60% - Accent4 9" xfId="870"/>
    <cellStyle name="60% - Accent5 10" xfId="871"/>
    <cellStyle name="60% - Accent5 11" xfId="872"/>
    <cellStyle name="60% - Accent5 12" xfId="873"/>
    <cellStyle name="60% - Accent5 13" xfId="874"/>
    <cellStyle name="60% - Accent5 14" xfId="875"/>
    <cellStyle name="60% - Accent5 15" xfId="876"/>
    <cellStyle name="60% - Accent5 16" xfId="877"/>
    <cellStyle name="60% - Accent5 17" xfId="878"/>
    <cellStyle name="60% - Accent5 18" xfId="879"/>
    <cellStyle name="60% - Accent5 19" xfId="880"/>
    <cellStyle name="60% - Accent5 2" xfId="55"/>
    <cellStyle name="60% - Accent5 2 2" xfId="56"/>
    <cellStyle name="60% - Accent5 2 3" xfId="175"/>
    <cellStyle name="60% - Accent5 20" xfId="881"/>
    <cellStyle name="60% - Accent5 21" xfId="882"/>
    <cellStyle name="60% - Accent5 22" xfId="883"/>
    <cellStyle name="60% - Accent5 23" xfId="884"/>
    <cellStyle name="60% - Accent5 24" xfId="885"/>
    <cellStyle name="60% - Accent5 25" xfId="886"/>
    <cellStyle name="60% - Accent5 26" xfId="887"/>
    <cellStyle name="60% - Accent5 27" xfId="888"/>
    <cellStyle name="60% - Accent5 28" xfId="889"/>
    <cellStyle name="60% - Accent5 29" xfId="890"/>
    <cellStyle name="60% - Accent5 3" xfId="891"/>
    <cellStyle name="60% - Accent5 30" xfId="892"/>
    <cellStyle name="60% - Accent5 31" xfId="893"/>
    <cellStyle name="60% - Accent5 32" xfId="894"/>
    <cellStyle name="60% - Accent5 33" xfId="895"/>
    <cellStyle name="60% - Accent5 34" xfId="896"/>
    <cellStyle name="60% - Accent5 35" xfId="897"/>
    <cellStyle name="60% - Accent5 36" xfId="898"/>
    <cellStyle name="60% - Accent5 37" xfId="899"/>
    <cellStyle name="60% - Accent5 38" xfId="900"/>
    <cellStyle name="60% - Accent5 39" xfId="901"/>
    <cellStyle name="60% - Accent5 4" xfId="902"/>
    <cellStyle name="60% - Accent5 40" xfId="903"/>
    <cellStyle name="60% - Accent5 41" xfId="904"/>
    <cellStyle name="60% - Accent5 42" xfId="905"/>
    <cellStyle name="60% - Accent5 43" xfId="906"/>
    <cellStyle name="60% - Accent5 5" xfId="907"/>
    <cellStyle name="60% - Accent5 6" xfId="908"/>
    <cellStyle name="60% - Accent5 7" xfId="909"/>
    <cellStyle name="60% - Accent5 8" xfId="910"/>
    <cellStyle name="60% - Accent5 9" xfId="911"/>
    <cellStyle name="60% - Accent6 10" xfId="912"/>
    <cellStyle name="60% - Accent6 11" xfId="913"/>
    <cellStyle name="60% - Accent6 12" xfId="914"/>
    <cellStyle name="60% - Accent6 13" xfId="915"/>
    <cellStyle name="60% - Accent6 14" xfId="916"/>
    <cellStyle name="60% - Accent6 15" xfId="917"/>
    <cellStyle name="60% - Accent6 16" xfId="918"/>
    <cellStyle name="60% - Accent6 17" xfId="919"/>
    <cellStyle name="60% - Accent6 18" xfId="920"/>
    <cellStyle name="60% - Accent6 19" xfId="921"/>
    <cellStyle name="60% - Accent6 2" xfId="57"/>
    <cellStyle name="60% - Accent6 2 2" xfId="58"/>
    <cellStyle name="60% - Accent6 2 3" xfId="176"/>
    <cellStyle name="60% - Accent6 20" xfId="922"/>
    <cellStyle name="60% - Accent6 21" xfId="923"/>
    <cellStyle name="60% - Accent6 22" xfId="924"/>
    <cellStyle name="60% - Accent6 23" xfId="925"/>
    <cellStyle name="60% - Accent6 24" xfId="926"/>
    <cellStyle name="60% - Accent6 25" xfId="927"/>
    <cellStyle name="60% - Accent6 26" xfId="928"/>
    <cellStyle name="60% - Accent6 27" xfId="929"/>
    <cellStyle name="60% - Accent6 28" xfId="930"/>
    <cellStyle name="60% - Accent6 29" xfId="931"/>
    <cellStyle name="60% - Accent6 3" xfId="932"/>
    <cellStyle name="60% - Accent6 30" xfId="933"/>
    <cellStyle name="60% - Accent6 31" xfId="934"/>
    <cellStyle name="60% - Accent6 32" xfId="935"/>
    <cellStyle name="60% - Accent6 33" xfId="936"/>
    <cellStyle name="60% - Accent6 34" xfId="937"/>
    <cellStyle name="60% - Accent6 35" xfId="938"/>
    <cellStyle name="60% - Accent6 36" xfId="939"/>
    <cellStyle name="60% - Accent6 37" xfId="940"/>
    <cellStyle name="60% - Accent6 38" xfId="941"/>
    <cellStyle name="60% - Accent6 39" xfId="942"/>
    <cellStyle name="60% - Accent6 4" xfId="943"/>
    <cellStyle name="60% - Accent6 40" xfId="944"/>
    <cellStyle name="60% - Accent6 41" xfId="945"/>
    <cellStyle name="60% - Accent6 42" xfId="946"/>
    <cellStyle name="60% - Accent6 43" xfId="947"/>
    <cellStyle name="60% - Accent6 5" xfId="948"/>
    <cellStyle name="60% - Accent6 6" xfId="949"/>
    <cellStyle name="60% - Accent6 7" xfId="950"/>
    <cellStyle name="60% - Accent6 8" xfId="951"/>
    <cellStyle name="60% - Accent6 9" xfId="952"/>
    <cellStyle name="Accent1 10" xfId="953"/>
    <cellStyle name="Accent1 11" xfId="954"/>
    <cellStyle name="Accent1 12" xfId="955"/>
    <cellStyle name="Accent1 13" xfId="956"/>
    <cellStyle name="Accent1 14" xfId="957"/>
    <cellStyle name="Accent1 15" xfId="958"/>
    <cellStyle name="Accent1 16" xfId="959"/>
    <cellStyle name="Accent1 17" xfId="960"/>
    <cellStyle name="Accent1 18" xfId="961"/>
    <cellStyle name="Accent1 19" xfId="962"/>
    <cellStyle name="Accent1 2" xfId="59"/>
    <cellStyle name="Accent1 2 2" xfId="60"/>
    <cellStyle name="Accent1 2 3" xfId="177"/>
    <cellStyle name="Accent1 20" xfId="963"/>
    <cellStyle name="Accent1 21" xfId="964"/>
    <cellStyle name="Accent1 22" xfId="965"/>
    <cellStyle name="Accent1 23" xfId="966"/>
    <cellStyle name="Accent1 24" xfId="967"/>
    <cellStyle name="Accent1 25" xfId="968"/>
    <cellStyle name="Accent1 26" xfId="969"/>
    <cellStyle name="Accent1 27" xfId="970"/>
    <cellStyle name="Accent1 28" xfId="971"/>
    <cellStyle name="Accent1 29" xfId="972"/>
    <cellStyle name="Accent1 3" xfId="973"/>
    <cellStyle name="Accent1 30" xfId="974"/>
    <cellStyle name="Accent1 31" xfId="975"/>
    <cellStyle name="Accent1 32" xfId="976"/>
    <cellStyle name="Accent1 33" xfId="977"/>
    <cellStyle name="Accent1 34" xfId="978"/>
    <cellStyle name="Accent1 35" xfId="979"/>
    <cellStyle name="Accent1 36" xfId="980"/>
    <cellStyle name="Accent1 37" xfId="981"/>
    <cellStyle name="Accent1 38" xfId="982"/>
    <cellStyle name="Accent1 39" xfId="983"/>
    <cellStyle name="Accent1 4" xfId="984"/>
    <cellStyle name="Accent1 40" xfId="985"/>
    <cellStyle name="Accent1 41" xfId="986"/>
    <cellStyle name="Accent1 42" xfId="987"/>
    <cellStyle name="Accent1 43" xfId="988"/>
    <cellStyle name="Accent1 5" xfId="989"/>
    <cellStyle name="Accent1 6" xfId="990"/>
    <cellStyle name="Accent1 7" xfId="991"/>
    <cellStyle name="Accent1 8" xfId="992"/>
    <cellStyle name="Accent1 9" xfId="993"/>
    <cellStyle name="Accent2 10" xfId="994"/>
    <cellStyle name="Accent2 11" xfId="995"/>
    <cellStyle name="Accent2 12" xfId="996"/>
    <cellStyle name="Accent2 13" xfId="997"/>
    <cellStyle name="Accent2 14" xfId="998"/>
    <cellStyle name="Accent2 15" xfId="999"/>
    <cellStyle name="Accent2 16" xfId="1000"/>
    <cellStyle name="Accent2 17" xfId="1001"/>
    <cellStyle name="Accent2 18" xfId="1002"/>
    <cellStyle name="Accent2 19" xfId="1003"/>
    <cellStyle name="Accent2 2" xfId="62"/>
    <cellStyle name="Accent2 2 2" xfId="21"/>
    <cellStyle name="Accent2 2 3" xfId="178"/>
    <cellStyle name="Accent2 20" xfId="1004"/>
    <cellStyle name="Accent2 21" xfId="1005"/>
    <cellStyle name="Accent2 22" xfId="1006"/>
    <cellStyle name="Accent2 23" xfId="1007"/>
    <cellStyle name="Accent2 24" xfId="1008"/>
    <cellStyle name="Accent2 25" xfId="1009"/>
    <cellStyle name="Accent2 26" xfId="1010"/>
    <cellStyle name="Accent2 27" xfId="1011"/>
    <cellStyle name="Accent2 28" xfId="1012"/>
    <cellStyle name="Accent2 29" xfId="1013"/>
    <cellStyle name="Accent2 3" xfId="1014"/>
    <cellStyle name="Accent2 30" xfId="1015"/>
    <cellStyle name="Accent2 31" xfId="1016"/>
    <cellStyle name="Accent2 32" xfId="1017"/>
    <cellStyle name="Accent2 33" xfId="1018"/>
    <cellStyle name="Accent2 34" xfId="1019"/>
    <cellStyle name="Accent2 35" xfId="1020"/>
    <cellStyle name="Accent2 36" xfId="1021"/>
    <cellStyle name="Accent2 37" xfId="1022"/>
    <cellStyle name="Accent2 38" xfId="1023"/>
    <cellStyle name="Accent2 39" xfId="1024"/>
    <cellStyle name="Accent2 4" xfId="1025"/>
    <cellStyle name="Accent2 40" xfId="1026"/>
    <cellStyle name="Accent2 41" xfId="1027"/>
    <cellStyle name="Accent2 42" xfId="1028"/>
    <cellStyle name="Accent2 43" xfId="1029"/>
    <cellStyle name="Accent2 5" xfId="1030"/>
    <cellStyle name="Accent2 6" xfId="1031"/>
    <cellStyle name="Accent2 7" xfId="1032"/>
    <cellStyle name="Accent2 8" xfId="1033"/>
    <cellStyle name="Accent2 9" xfId="1034"/>
    <cellStyle name="Accent3 10" xfId="1035"/>
    <cellStyle name="Accent3 11" xfId="1036"/>
    <cellStyle name="Accent3 12" xfId="1037"/>
    <cellStyle name="Accent3 13" xfId="1038"/>
    <cellStyle name="Accent3 14" xfId="1039"/>
    <cellStyle name="Accent3 15" xfId="1040"/>
    <cellStyle name="Accent3 16" xfId="1041"/>
    <cellStyle name="Accent3 17" xfId="1042"/>
    <cellStyle name="Accent3 18" xfId="1043"/>
    <cellStyle name="Accent3 19" xfId="1044"/>
    <cellStyle name="Accent3 2" xfId="63"/>
    <cellStyle name="Accent3 2 2" xfId="64"/>
    <cellStyle name="Accent3 2 3" xfId="179"/>
    <cellStyle name="Accent3 20" xfId="1045"/>
    <cellStyle name="Accent3 21" xfId="1046"/>
    <cellStyle name="Accent3 22" xfId="1047"/>
    <cellStyle name="Accent3 23" xfId="1048"/>
    <cellStyle name="Accent3 24" xfId="1049"/>
    <cellStyle name="Accent3 25" xfId="1050"/>
    <cellStyle name="Accent3 26" xfId="1051"/>
    <cellStyle name="Accent3 27" xfId="1052"/>
    <cellStyle name="Accent3 28" xfId="1053"/>
    <cellStyle name="Accent3 29" xfId="1054"/>
    <cellStyle name="Accent3 3" xfId="1055"/>
    <cellStyle name="Accent3 30" xfId="1056"/>
    <cellStyle name="Accent3 31" xfId="1057"/>
    <cellStyle name="Accent3 32" xfId="1058"/>
    <cellStyle name="Accent3 33" xfId="1059"/>
    <cellStyle name="Accent3 34" xfId="1060"/>
    <cellStyle name="Accent3 35" xfId="1061"/>
    <cellStyle name="Accent3 36" xfId="1062"/>
    <cellStyle name="Accent3 37" xfId="1063"/>
    <cellStyle name="Accent3 38" xfId="1064"/>
    <cellStyle name="Accent3 39" xfId="1065"/>
    <cellStyle name="Accent3 4" xfId="1066"/>
    <cellStyle name="Accent3 40" xfId="1067"/>
    <cellStyle name="Accent3 41" xfId="1068"/>
    <cellStyle name="Accent3 42" xfId="1069"/>
    <cellStyle name="Accent3 43" xfId="1070"/>
    <cellStyle name="Accent3 5" xfId="1071"/>
    <cellStyle name="Accent3 6" xfId="1072"/>
    <cellStyle name="Accent3 7" xfId="1073"/>
    <cellStyle name="Accent3 8" xfId="1074"/>
    <cellStyle name="Accent3 9" xfId="1075"/>
    <cellStyle name="Accent4 10" xfId="1076"/>
    <cellStyle name="Accent4 11" xfId="1077"/>
    <cellStyle name="Accent4 12" xfId="1078"/>
    <cellStyle name="Accent4 13" xfId="1079"/>
    <cellStyle name="Accent4 14" xfId="1080"/>
    <cellStyle name="Accent4 15" xfId="1081"/>
    <cellStyle name="Accent4 16" xfId="1082"/>
    <cellStyle name="Accent4 17" xfId="1083"/>
    <cellStyle name="Accent4 18" xfId="1084"/>
    <cellStyle name="Accent4 19" xfId="1085"/>
    <cellStyle name="Accent4 2" xfId="20"/>
    <cellStyle name="Accent4 2 2" xfId="65"/>
    <cellStyle name="Accent4 2 3" xfId="180"/>
    <cellStyle name="Accent4 20" xfId="1086"/>
    <cellStyle name="Accent4 21" xfId="1087"/>
    <cellStyle name="Accent4 22" xfId="1088"/>
    <cellStyle name="Accent4 23" xfId="1089"/>
    <cellStyle name="Accent4 24" xfId="1090"/>
    <cellStyle name="Accent4 25" xfId="1091"/>
    <cellStyle name="Accent4 26" xfId="1092"/>
    <cellStyle name="Accent4 27" xfId="1093"/>
    <cellStyle name="Accent4 28" xfId="1094"/>
    <cellStyle name="Accent4 29" xfId="1095"/>
    <cellStyle name="Accent4 3" xfId="1096"/>
    <cellStyle name="Accent4 30" xfId="1097"/>
    <cellStyle name="Accent4 31" xfId="1098"/>
    <cellStyle name="Accent4 32" xfId="1099"/>
    <cellStyle name="Accent4 33" xfId="1100"/>
    <cellStyle name="Accent4 34" xfId="1101"/>
    <cellStyle name="Accent4 35" xfId="1102"/>
    <cellStyle name="Accent4 36" xfId="1103"/>
    <cellStyle name="Accent4 37" xfId="1104"/>
    <cellStyle name="Accent4 38" xfId="1105"/>
    <cellStyle name="Accent4 39" xfId="1106"/>
    <cellStyle name="Accent4 4" xfId="1107"/>
    <cellStyle name="Accent4 40" xfId="1108"/>
    <cellStyle name="Accent4 41" xfId="1109"/>
    <cellStyle name="Accent4 42" xfId="1110"/>
    <cellStyle name="Accent4 43" xfId="1111"/>
    <cellStyle name="Accent4 5" xfId="1112"/>
    <cellStyle name="Accent4 6" xfId="1113"/>
    <cellStyle name="Accent4 7" xfId="1114"/>
    <cellStyle name="Accent4 8" xfId="1115"/>
    <cellStyle name="Accent4 9" xfId="1116"/>
    <cellStyle name="Accent5 10" xfId="1117"/>
    <cellStyle name="Accent5 11" xfId="1118"/>
    <cellStyle name="Accent5 12" xfId="1119"/>
    <cellStyle name="Accent5 13" xfId="1120"/>
    <cellStyle name="Accent5 14" xfId="1121"/>
    <cellStyle name="Accent5 15" xfId="1122"/>
    <cellStyle name="Accent5 16" xfId="1123"/>
    <cellStyle name="Accent5 17" xfId="1124"/>
    <cellStyle name="Accent5 18" xfId="1125"/>
    <cellStyle name="Accent5 19" xfId="1126"/>
    <cellStyle name="Accent5 2" xfId="67"/>
    <cellStyle name="Accent5 2 2" xfId="68"/>
    <cellStyle name="Accent5 2 3" xfId="181"/>
    <cellStyle name="Accent5 20" xfId="1127"/>
    <cellStyle name="Accent5 21" xfId="1128"/>
    <cellStyle name="Accent5 22" xfId="1129"/>
    <cellStyle name="Accent5 23" xfId="1130"/>
    <cellStyle name="Accent5 24" xfId="1131"/>
    <cellStyle name="Accent5 25" xfId="1132"/>
    <cellStyle name="Accent5 26" xfId="1133"/>
    <cellStyle name="Accent5 27" xfId="1134"/>
    <cellStyle name="Accent5 28" xfId="1135"/>
    <cellStyle name="Accent5 29" xfId="1136"/>
    <cellStyle name="Accent5 3" xfId="1137"/>
    <cellStyle name="Accent5 30" xfId="1138"/>
    <cellStyle name="Accent5 31" xfId="1139"/>
    <cellStyle name="Accent5 32" xfId="1140"/>
    <cellStyle name="Accent5 33" xfId="1141"/>
    <cellStyle name="Accent5 34" xfId="1142"/>
    <cellStyle name="Accent5 35" xfId="1143"/>
    <cellStyle name="Accent5 36" xfId="1144"/>
    <cellStyle name="Accent5 37" xfId="1145"/>
    <cellStyle name="Accent5 38" xfId="1146"/>
    <cellStyle name="Accent5 39" xfId="1147"/>
    <cellStyle name="Accent5 4" xfId="1148"/>
    <cellStyle name="Accent5 40" xfId="1149"/>
    <cellStyle name="Accent5 41" xfId="1150"/>
    <cellStyle name="Accent5 42" xfId="1151"/>
    <cellStyle name="Accent5 43" xfId="1152"/>
    <cellStyle name="Accent5 5" xfId="1153"/>
    <cellStyle name="Accent5 6" xfId="1154"/>
    <cellStyle name="Accent5 7" xfId="1155"/>
    <cellStyle name="Accent5 8" xfId="1156"/>
    <cellStyle name="Accent5 9" xfId="1157"/>
    <cellStyle name="Accent6 10" xfId="1158"/>
    <cellStyle name="Accent6 11" xfId="1159"/>
    <cellStyle name="Accent6 12" xfId="1160"/>
    <cellStyle name="Accent6 13" xfId="1161"/>
    <cellStyle name="Accent6 14" xfId="1162"/>
    <cellStyle name="Accent6 15" xfId="1163"/>
    <cellStyle name="Accent6 16" xfId="1164"/>
    <cellStyle name="Accent6 17" xfId="1165"/>
    <cellStyle name="Accent6 18" xfId="1166"/>
    <cellStyle name="Accent6 19" xfId="1167"/>
    <cellStyle name="Accent6 2" xfId="66"/>
    <cellStyle name="Accent6 2 2" xfId="10"/>
    <cellStyle name="Accent6 2 3" xfId="182"/>
    <cellStyle name="Accent6 20" xfId="1168"/>
    <cellStyle name="Accent6 21" xfId="1169"/>
    <cellStyle name="Accent6 22" xfId="1170"/>
    <cellStyle name="Accent6 23" xfId="1171"/>
    <cellStyle name="Accent6 24" xfId="1172"/>
    <cellStyle name="Accent6 25" xfId="1173"/>
    <cellStyle name="Accent6 26" xfId="1174"/>
    <cellStyle name="Accent6 27" xfId="1175"/>
    <cellStyle name="Accent6 28" xfId="1176"/>
    <cellStyle name="Accent6 29" xfId="1177"/>
    <cellStyle name="Accent6 3" xfId="1178"/>
    <cellStyle name="Accent6 30" xfId="1179"/>
    <cellStyle name="Accent6 31" xfId="1180"/>
    <cellStyle name="Accent6 32" xfId="1181"/>
    <cellStyle name="Accent6 33" xfId="1182"/>
    <cellStyle name="Accent6 34" xfId="1183"/>
    <cellStyle name="Accent6 35" xfId="1184"/>
    <cellStyle name="Accent6 36" xfId="1185"/>
    <cellStyle name="Accent6 37" xfId="1186"/>
    <cellStyle name="Accent6 38" xfId="1187"/>
    <cellStyle name="Accent6 39" xfId="1188"/>
    <cellStyle name="Accent6 4" xfId="1189"/>
    <cellStyle name="Accent6 40" xfId="1190"/>
    <cellStyle name="Accent6 41" xfId="1191"/>
    <cellStyle name="Accent6 42" xfId="1192"/>
    <cellStyle name="Accent6 43" xfId="1193"/>
    <cellStyle name="Accent6 5" xfId="1194"/>
    <cellStyle name="Accent6 6" xfId="1195"/>
    <cellStyle name="Accent6 7" xfId="1196"/>
    <cellStyle name="Accent6 8" xfId="1197"/>
    <cellStyle name="Accent6 9" xfId="1198"/>
    <cellStyle name="Bad 10" xfId="1199"/>
    <cellStyle name="Bad 11" xfId="1200"/>
    <cellStyle name="Bad 12" xfId="1201"/>
    <cellStyle name="Bad 13" xfId="1202"/>
    <cellStyle name="Bad 14" xfId="1203"/>
    <cellStyle name="Bad 15" xfId="1204"/>
    <cellStyle name="Bad 16" xfId="1205"/>
    <cellStyle name="Bad 17" xfId="1206"/>
    <cellStyle name="Bad 18" xfId="1207"/>
    <cellStyle name="Bad 19" xfId="1208"/>
    <cellStyle name="Bad 2" xfId="51"/>
    <cellStyle name="Bad 2 2" xfId="69"/>
    <cellStyle name="Bad 2 3" xfId="183"/>
    <cellStyle name="Bad 20" xfId="1209"/>
    <cellStyle name="Bad 21" xfId="1210"/>
    <cellStyle name="Bad 22" xfId="1211"/>
    <cellStyle name="Bad 23" xfId="1212"/>
    <cellStyle name="Bad 24" xfId="1213"/>
    <cellStyle name="Bad 25" xfId="1214"/>
    <cellStyle name="Bad 26" xfId="1215"/>
    <cellStyle name="Bad 27" xfId="1216"/>
    <cellStyle name="Bad 28" xfId="1217"/>
    <cellStyle name="Bad 29" xfId="1218"/>
    <cellStyle name="Bad 3" xfId="1219"/>
    <cellStyle name="Bad 30" xfId="1220"/>
    <cellStyle name="Bad 31" xfId="1221"/>
    <cellStyle name="Bad 32" xfId="1222"/>
    <cellStyle name="Bad 33" xfId="1223"/>
    <cellStyle name="Bad 34" xfId="1224"/>
    <cellStyle name="Bad 35" xfId="1225"/>
    <cellStyle name="Bad 36" xfId="1226"/>
    <cellStyle name="Bad 37" xfId="1227"/>
    <cellStyle name="Bad 38" xfId="1228"/>
    <cellStyle name="Bad 39" xfId="1229"/>
    <cellStyle name="Bad 4" xfId="1230"/>
    <cellStyle name="Bad 40" xfId="1231"/>
    <cellStyle name="Bad 41" xfId="1232"/>
    <cellStyle name="Bad 42" xfId="1233"/>
    <cellStyle name="Bad 43" xfId="1234"/>
    <cellStyle name="Bad 5" xfId="1235"/>
    <cellStyle name="Bad 6" xfId="1236"/>
    <cellStyle name="Bad 7" xfId="1237"/>
    <cellStyle name="Bad 8" xfId="1238"/>
    <cellStyle name="Bad 9" xfId="1239"/>
    <cellStyle name="Calculation 10" xfId="1240"/>
    <cellStyle name="Calculation 11" xfId="1241"/>
    <cellStyle name="Calculation 12" xfId="1242"/>
    <cellStyle name="Calculation 13" xfId="1243"/>
    <cellStyle name="Calculation 14" xfId="1244"/>
    <cellStyle name="Calculation 15" xfId="1245"/>
    <cellStyle name="Calculation 16" xfId="1246"/>
    <cellStyle name="Calculation 17" xfId="1247"/>
    <cellStyle name="Calculation 18" xfId="1248"/>
    <cellStyle name="Calculation 19" xfId="1249"/>
    <cellStyle name="Calculation 2" xfId="70"/>
    <cellStyle name="Calculation 2 2" xfId="5"/>
    <cellStyle name="Calculation 2 3" xfId="184"/>
    <cellStyle name="Calculation 20" xfId="1250"/>
    <cellStyle name="Calculation 21" xfId="1251"/>
    <cellStyle name="Calculation 22" xfId="1252"/>
    <cellStyle name="Calculation 23" xfId="1253"/>
    <cellStyle name="Calculation 24" xfId="1254"/>
    <cellStyle name="Calculation 25" xfId="1255"/>
    <cellStyle name="Calculation 26" xfId="1256"/>
    <cellStyle name="Calculation 27" xfId="1257"/>
    <cellStyle name="Calculation 28" xfId="1258"/>
    <cellStyle name="Calculation 29" xfId="1259"/>
    <cellStyle name="Calculation 3" xfId="1260"/>
    <cellStyle name="Calculation 30" xfId="1261"/>
    <cellStyle name="Calculation 31" xfId="1262"/>
    <cellStyle name="Calculation 32" xfId="1263"/>
    <cellStyle name="Calculation 33" xfId="1264"/>
    <cellStyle name="Calculation 34" xfId="1265"/>
    <cellStyle name="Calculation 35" xfId="1266"/>
    <cellStyle name="Calculation 36" xfId="1267"/>
    <cellStyle name="Calculation 37" xfId="1268"/>
    <cellStyle name="Calculation 38" xfId="1269"/>
    <cellStyle name="Calculation 39" xfId="1270"/>
    <cellStyle name="Calculation 4" xfId="1271"/>
    <cellStyle name="Calculation 40" xfId="1272"/>
    <cellStyle name="Calculation 41" xfId="1273"/>
    <cellStyle name="Calculation 42" xfId="1274"/>
    <cellStyle name="Calculation 43" xfId="1275"/>
    <cellStyle name="Calculation 5" xfId="1276"/>
    <cellStyle name="Calculation 6" xfId="1277"/>
    <cellStyle name="Calculation 7" xfId="1278"/>
    <cellStyle name="Calculation 8" xfId="1279"/>
    <cellStyle name="Calculation 9" xfId="1280"/>
    <cellStyle name="Check Cell 10" xfId="1281"/>
    <cellStyle name="Check Cell 11" xfId="1282"/>
    <cellStyle name="Check Cell 12" xfId="1283"/>
    <cellStyle name="Check Cell 13" xfId="1284"/>
    <cellStyle name="Check Cell 14" xfId="1285"/>
    <cellStyle name="Check Cell 15" xfId="1286"/>
    <cellStyle name="Check Cell 16" xfId="1287"/>
    <cellStyle name="Check Cell 17" xfId="1288"/>
    <cellStyle name="Check Cell 18" xfId="1289"/>
    <cellStyle name="Check Cell 19" xfId="1290"/>
    <cellStyle name="Check Cell 2" xfId="71"/>
    <cellStyle name="Check Cell 2 2" xfId="73"/>
    <cellStyle name="Check Cell 2 3" xfId="185"/>
    <cellStyle name="Check Cell 20" xfId="1291"/>
    <cellStyle name="Check Cell 21" xfId="1292"/>
    <cellStyle name="Check Cell 22" xfId="1293"/>
    <cellStyle name="Check Cell 23" xfId="1294"/>
    <cellStyle name="Check Cell 24" xfId="1295"/>
    <cellStyle name="Check Cell 25" xfId="1296"/>
    <cellStyle name="Check Cell 26" xfId="1297"/>
    <cellStyle name="Check Cell 27" xfId="1298"/>
    <cellStyle name="Check Cell 28" xfId="1299"/>
    <cellStyle name="Check Cell 29" xfId="1300"/>
    <cellStyle name="Check Cell 3" xfId="1301"/>
    <cellStyle name="Check Cell 30" xfId="1302"/>
    <cellStyle name="Check Cell 31" xfId="1303"/>
    <cellStyle name="Check Cell 32" xfId="1304"/>
    <cellStyle name="Check Cell 33" xfId="1305"/>
    <cellStyle name="Check Cell 34" xfId="1306"/>
    <cellStyle name="Check Cell 35" xfId="1307"/>
    <cellStyle name="Check Cell 36" xfId="1308"/>
    <cellStyle name="Check Cell 37" xfId="1309"/>
    <cellStyle name="Check Cell 38" xfId="1310"/>
    <cellStyle name="Check Cell 39" xfId="1311"/>
    <cellStyle name="Check Cell 4" xfId="1312"/>
    <cellStyle name="Check Cell 40" xfId="1313"/>
    <cellStyle name="Check Cell 41" xfId="1314"/>
    <cellStyle name="Check Cell 42" xfId="1315"/>
    <cellStyle name="Check Cell 43" xfId="1316"/>
    <cellStyle name="Check Cell 5" xfId="1317"/>
    <cellStyle name="Check Cell 6" xfId="1318"/>
    <cellStyle name="Check Cell 7" xfId="1319"/>
    <cellStyle name="Check Cell 8" xfId="1320"/>
    <cellStyle name="Check Cell 9" xfId="1321"/>
    <cellStyle name="Comma" xfId="1" builtinId="3"/>
    <cellStyle name="Comma [0]" xfId="2" builtinId="6"/>
    <cellStyle name="Comma [0] 10" xfId="75"/>
    <cellStyle name="Comma [0] 10 13 2" xfId="2019"/>
    <cellStyle name="Comma [0] 10 2" xfId="77"/>
    <cellStyle name="Comma [0] 10 2 2 6" xfId="78"/>
    <cellStyle name="Comma [0] 10 2 2 6 2" xfId="80"/>
    <cellStyle name="Comma [0] 10 2 2 6 2 2" xfId="81"/>
    <cellStyle name="Comma [0] 10 2 2 6 2 3" xfId="187"/>
    <cellStyle name="Comma [0] 10 2 2 6 3" xfId="13"/>
    <cellStyle name="Comma [0] 10 2 2 6 4" xfId="186"/>
    <cellStyle name="Comma [0] 10 2 7" xfId="82"/>
    <cellStyle name="Comma [0] 10 2 7 2" xfId="83"/>
    <cellStyle name="Comma [0] 10 2 7 3" xfId="188"/>
    <cellStyle name="Comma [0] 10 2 9 3" xfId="49"/>
    <cellStyle name="Comma [0] 10 2 9 3 2" xfId="84"/>
    <cellStyle name="Comma [0] 10 2 9 3 2 2" xfId="85"/>
    <cellStyle name="Comma [0] 10 2 9 3 3" xfId="86"/>
    <cellStyle name="Comma [0] 11" xfId="1322"/>
    <cellStyle name="Comma [0] 12" xfId="1323"/>
    <cellStyle name="Comma [0] 123" xfId="87"/>
    <cellStyle name="Comma [0] 123 2" xfId="88"/>
    <cellStyle name="Comma [0] 123 3" xfId="189"/>
    <cellStyle name="Comma [0] 123 3 2" xfId="2024"/>
    <cellStyle name="Comma [0] 13" xfId="1324"/>
    <cellStyle name="Comma [0] 14" xfId="2022"/>
    <cellStyle name="Comma [0] 16" xfId="1325"/>
    <cellStyle name="Comma [0] 19" xfId="1326"/>
    <cellStyle name="Comma [0] 2" xfId="89"/>
    <cellStyle name="Comma [0] 2 16 2" xfId="90"/>
    <cellStyle name="Comma [0] 2 16 2 2" xfId="91"/>
    <cellStyle name="Comma [0] 2 16 2 3" xfId="190"/>
    <cellStyle name="Comma [0] 2 18" xfId="92"/>
    <cellStyle name="Comma [0] 2 18 2" xfId="93"/>
    <cellStyle name="Comma [0] 2 18 3" xfId="191"/>
    <cellStyle name="Comma [0] 2 2" xfId="94"/>
    <cellStyle name="Comma [0] 2 2 2" xfId="95"/>
    <cellStyle name="Comma [0] 2 2 4" xfId="96"/>
    <cellStyle name="Comma [0] 2 2 4 2" xfId="98"/>
    <cellStyle name="Comma [0] 2 2 4 3" xfId="192"/>
    <cellStyle name="Comma [0] 2 3" xfId="99"/>
    <cellStyle name="Comma [0] 2 3 2" xfId="1327"/>
    <cellStyle name="Comma [0] 22" xfId="1328"/>
    <cellStyle name="Comma [0] 25" xfId="1329"/>
    <cellStyle name="Comma [0] 28" xfId="1330"/>
    <cellStyle name="Comma [0] 3" xfId="100"/>
    <cellStyle name="Comma [0] 3 2" xfId="101"/>
    <cellStyle name="Comma [0] 3 2 2" xfId="1331"/>
    <cellStyle name="Comma [0] 3 20" xfId="30"/>
    <cellStyle name="Comma [0] 3 20 2" xfId="32"/>
    <cellStyle name="Comma [0] 3 20 3" xfId="193"/>
    <cellStyle name="Comma [0] 31" xfId="1332"/>
    <cellStyle name="Comma [0] 34" xfId="1333"/>
    <cellStyle name="Comma [0] 37" xfId="1334"/>
    <cellStyle name="Comma [0] 4" xfId="102"/>
    <cellStyle name="Comma [0] 4 2" xfId="211"/>
    <cellStyle name="Comma [0] 40" xfId="1335"/>
    <cellStyle name="Comma [0] 43" xfId="1336"/>
    <cellStyle name="Comma [0] 5" xfId="212"/>
    <cellStyle name="Comma [0] 6" xfId="1337"/>
    <cellStyle name="Comma [0] 6 2" xfId="1338"/>
    <cellStyle name="Comma [0] 7" xfId="1339"/>
    <cellStyle name="Comma [0] 7 2" xfId="1340"/>
    <cellStyle name="Comma [0] 8" xfId="1341"/>
    <cellStyle name="Comma [0] 9" xfId="1342"/>
    <cellStyle name="Comma 2" xfId="103"/>
    <cellStyle name="Comma 2 2" xfId="104"/>
    <cellStyle name="Comma 2 2 10" xfId="105"/>
    <cellStyle name="Comma 2 2 10 2" xfId="2025"/>
    <cellStyle name="Comma 2 2 2" xfId="106"/>
    <cellStyle name="Comma 2 2 2 2" xfId="1343"/>
    <cellStyle name="Comma 2 2 3" xfId="1344"/>
    <cellStyle name="Comma 2 3" xfId="107"/>
    <cellStyle name="Comma 2 3 2" xfId="214"/>
    <cellStyle name="Comma 2 4 2 2 2 2" xfId="108"/>
    <cellStyle name="Comma 2 4 2 2 2 2 2" xfId="110"/>
    <cellStyle name="Comma 2 4 2 2 2 2 2 2" xfId="112"/>
    <cellStyle name="Comma 2 4 2 2 2 2 2 3" xfId="2023"/>
    <cellStyle name="Comma 2 4 2 2 2 2 3" xfId="113"/>
    <cellStyle name="Comma 3" xfId="114"/>
    <cellStyle name="Comma 3 2" xfId="116"/>
    <cellStyle name="Comma 4" xfId="118"/>
    <cellStyle name="Comma 4 2" xfId="1345"/>
    <cellStyle name="Comma 5" xfId="2021"/>
    <cellStyle name="Comma 96" xfId="119"/>
    <cellStyle name="Comma 96 2" xfId="120"/>
    <cellStyle name="Comma 96 3" xfId="194"/>
    <cellStyle name="Excel Built-in Comma [0]" xfId="1346"/>
    <cellStyle name="Excel Built-in Excel Built-in Comma [0]" xfId="1347"/>
    <cellStyle name="Excel Built-in Normal 2" xfId="1348"/>
    <cellStyle name="Excel Built-in Normal 3" xfId="1349"/>
    <cellStyle name="Excel Built-in Normal 4" xfId="1350"/>
    <cellStyle name="Explanatory Text 10" xfId="1351"/>
    <cellStyle name="Explanatory Text 11" xfId="1352"/>
    <cellStyle name="Explanatory Text 12" xfId="1353"/>
    <cellStyle name="Explanatory Text 13" xfId="1354"/>
    <cellStyle name="Explanatory Text 14" xfId="1355"/>
    <cellStyle name="Explanatory Text 15" xfId="1356"/>
    <cellStyle name="Explanatory Text 16" xfId="1357"/>
    <cellStyle name="Explanatory Text 17" xfId="1358"/>
    <cellStyle name="Explanatory Text 18" xfId="1359"/>
    <cellStyle name="Explanatory Text 19" xfId="1360"/>
    <cellStyle name="Explanatory Text 2" xfId="121"/>
    <cellStyle name="Explanatory Text 20" xfId="1361"/>
    <cellStyle name="Explanatory Text 21" xfId="1362"/>
    <cellStyle name="Explanatory Text 22" xfId="1363"/>
    <cellStyle name="Explanatory Text 23" xfId="1364"/>
    <cellStyle name="Explanatory Text 24" xfId="1365"/>
    <cellStyle name="Explanatory Text 25" xfId="1366"/>
    <cellStyle name="Explanatory Text 26" xfId="1367"/>
    <cellStyle name="Explanatory Text 27" xfId="1368"/>
    <cellStyle name="Explanatory Text 28" xfId="1369"/>
    <cellStyle name="Explanatory Text 29" xfId="1370"/>
    <cellStyle name="Explanatory Text 3" xfId="1371"/>
    <cellStyle name="Explanatory Text 30" xfId="1372"/>
    <cellStyle name="Explanatory Text 31" xfId="1373"/>
    <cellStyle name="Explanatory Text 32" xfId="1374"/>
    <cellStyle name="Explanatory Text 33" xfId="1375"/>
    <cellStyle name="Explanatory Text 34" xfId="1376"/>
    <cellStyle name="Explanatory Text 35" xfId="1377"/>
    <cellStyle name="Explanatory Text 36" xfId="1378"/>
    <cellStyle name="Explanatory Text 37" xfId="1379"/>
    <cellStyle name="Explanatory Text 38" xfId="1380"/>
    <cellStyle name="Explanatory Text 39" xfId="1381"/>
    <cellStyle name="Explanatory Text 4" xfId="1382"/>
    <cellStyle name="Explanatory Text 40" xfId="1383"/>
    <cellStyle name="Explanatory Text 41" xfId="1384"/>
    <cellStyle name="Explanatory Text 42" xfId="1385"/>
    <cellStyle name="Explanatory Text 43" xfId="1386"/>
    <cellStyle name="Explanatory Text 5" xfId="1387"/>
    <cellStyle name="Explanatory Text 6" xfId="1388"/>
    <cellStyle name="Explanatory Text 7" xfId="1389"/>
    <cellStyle name="Explanatory Text 8" xfId="1390"/>
    <cellStyle name="Explanatory Text 9" xfId="1391"/>
    <cellStyle name="Good 10" xfId="1392"/>
    <cellStyle name="Good 11" xfId="1393"/>
    <cellStyle name="Good 12" xfId="1394"/>
    <cellStyle name="Good 13" xfId="1395"/>
    <cellStyle name="Good 14" xfId="1396"/>
    <cellStyle name="Good 15" xfId="1397"/>
    <cellStyle name="Good 16" xfId="1398"/>
    <cellStyle name="Good 17" xfId="1399"/>
    <cellStyle name="Good 18" xfId="1400"/>
    <cellStyle name="Good 19" xfId="1401"/>
    <cellStyle name="Good 2" xfId="109"/>
    <cellStyle name="Good 2 2" xfId="111"/>
    <cellStyle name="Good 2 3" xfId="195"/>
    <cellStyle name="Good 20" xfId="1402"/>
    <cellStyle name="Good 21" xfId="1403"/>
    <cellStyle name="Good 22" xfId="1404"/>
    <cellStyle name="Good 23" xfId="1405"/>
    <cellStyle name="Good 24" xfId="1406"/>
    <cellStyle name="Good 25" xfId="1407"/>
    <cellStyle name="Good 26" xfId="1408"/>
    <cellStyle name="Good 27" xfId="1409"/>
    <cellStyle name="Good 28" xfId="1410"/>
    <cellStyle name="Good 29" xfId="1411"/>
    <cellStyle name="Good 3" xfId="1412"/>
    <cellStyle name="Good 30" xfId="1413"/>
    <cellStyle name="Good 31" xfId="1414"/>
    <cellStyle name="Good 32" xfId="1415"/>
    <cellStyle name="Good 33" xfId="1416"/>
    <cellStyle name="Good 34" xfId="1417"/>
    <cellStyle name="Good 35" xfId="1418"/>
    <cellStyle name="Good 36" xfId="1419"/>
    <cellStyle name="Good 37" xfId="1420"/>
    <cellStyle name="Good 38" xfId="1421"/>
    <cellStyle name="Good 39" xfId="1422"/>
    <cellStyle name="Good 4" xfId="1423"/>
    <cellStyle name="Good 40" xfId="1424"/>
    <cellStyle name="Good 41" xfId="1425"/>
    <cellStyle name="Good 42" xfId="1426"/>
    <cellStyle name="Good 43" xfId="1427"/>
    <cellStyle name="Good 5" xfId="1428"/>
    <cellStyle name="Good 6" xfId="1429"/>
    <cellStyle name="Good 7" xfId="1430"/>
    <cellStyle name="Good 8" xfId="1431"/>
    <cellStyle name="Good 9" xfId="1432"/>
    <cellStyle name="Heading 1 10" xfId="1433"/>
    <cellStyle name="Heading 1 11" xfId="1434"/>
    <cellStyle name="Heading 1 12" xfId="1435"/>
    <cellStyle name="Heading 1 13" xfId="1436"/>
    <cellStyle name="Heading 1 14" xfId="1437"/>
    <cellStyle name="Heading 1 15" xfId="1438"/>
    <cellStyle name="Heading 1 16" xfId="1439"/>
    <cellStyle name="Heading 1 17" xfId="1440"/>
    <cellStyle name="Heading 1 18" xfId="1441"/>
    <cellStyle name="Heading 1 19" xfId="1442"/>
    <cellStyle name="Heading 1 2" xfId="122"/>
    <cellStyle name="Heading 1 20" xfId="1443"/>
    <cellStyle name="Heading 1 21" xfId="1444"/>
    <cellStyle name="Heading 1 22" xfId="1445"/>
    <cellStyle name="Heading 1 23" xfId="1446"/>
    <cellStyle name="Heading 1 24" xfId="1447"/>
    <cellStyle name="Heading 1 25" xfId="1448"/>
    <cellStyle name="Heading 1 26" xfId="1449"/>
    <cellStyle name="Heading 1 27" xfId="1450"/>
    <cellStyle name="Heading 1 28" xfId="1451"/>
    <cellStyle name="Heading 1 29" xfId="1452"/>
    <cellStyle name="Heading 1 3" xfId="1453"/>
    <cellStyle name="Heading 1 30" xfId="1454"/>
    <cellStyle name="Heading 1 31" xfId="1455"/>
    <cellStyle name="Heading 1 32" xfId="1456"/>
    <cellStyle name="Heading 1 33" xfId="1457"/>
    <cellStyle name="Heading 1 34" xfId="1458"/>
    <cellStyle name="Heading 1 35" xfId="1459"/>
    <cellStyle name="Heading 1 36" xfId="1460"/>
    <cellStyle name="Heading 1 37" xfId="1461"/>
    <cellStyle name="Heading 1 38" xfId="1462"/>
    <cellStyle name="Heading 1 39" xfId="1463"/>
    <cellStyle name="Heading 1 4" xfId="1464"/>
    <cellStyle name="Heading 1 40" xfId="1465"/>
    <cellStyle name="Heading 1 41" xfId="1466"/>
    <cellStyle name="Heading 1 42" xfId="1467"/>
    <cellStyle name="Heading 1 43" xfId="1468"/>
    <cellStyle name="Heading 1 5" xfId="1469"/>
    <cellStyle name="Heading 1 6" xfId="1470"/>
    <cellStyle name="Heading 1 7" xfId="1471"/>
    <cellStyle name="Heading 1 8" xfId="1472"/>
    <cellStyle name="Heading 1 9" xfId="1473"/>
    <cellStyle name="Heading 2 10" xfId="1474"/>
    <cellStyle name="Heading 2 11" xfId="1475"/>
    <cellStyle name="Heading 2 12" xfId="1476"/>
    <cellStyle name="Heading 2 13" xfId="1477"/>
    <cellStyle name="Heading 2 14" xfId="1478"/>
    <cellStyle name="Heading 2 15" xfId="1479"/>
    <cellStyle name="Heading 2 16" xfId="1480"/>
    <cellStyle name="Heading 2 17" xfId="1481"/>
    <cellStyle name="Heading 2 18" xfId="1482"/>
    <cellStyle name="Heading 2 19" xfId="1483"/>
    <cellStyle name="Heading 2 2" xfId="79"/>
    <cellStyle name="Heading 2 20" xfId="1484"/>
    <cellStyle name="Heading 2 21" xfId="1485"/>
    <cellStyle name="Heading 2 22" xfId="1486"/>
    <cellStyle name="Heading 2 23" xfId="1487"/>
    <cellStyle name="Heading 2 24" xfId="1488"/>
    <cellStyle name="Heading 2 25" xfId="1489"/>
    <cellStyle name="Heading 2 26" xfId="1490"/>
    <cellStyle name="Heading 2 27" xfId="1491"/>
    <cellStyle name="Heading 2 28" xfId="1492"/>
    <cellStyle name="Heading 2 29" xfId="1493"/>
    <cellStyle name="Heading 2 3" xfId="1494"/>
    <cellStyle name="Heading 2 30" xfId="1495"/>
    <cellStyle name="Heading 2 31" xfId="1496"/>
    <cellStyle name="Heading 2 32" xfId="1497"/>
    <cellStyle name="Heading 2 33" xfId="1498"/>
    <cellStyle name="Heading 2 34" xfId="1499"/>
    <cellStyle name="Heading 2 35" xfId="1500"/>
    <cellStyle name="Heading 2 36" xfId="1501"/>
    <cellStyle name="Heading 2 37" xfId="1502"/>
    <cellStyle name="Heading 2 38" xfId="1503"/>
    <cellStyle name="Heading 2 39" xfId="1504"/>
    <cellStyle name="Heading 2 4" xfId="1505"/>
    <cellStyle name="Heading 2 40" xfId="1506"/>
    <cellStyle name="Heading 2 41" xfId="1507"/>
    <cellStyle name="Heading 2 42" xfId="1508"/>
    <cellStyle name="Heading 2 43" xfId="1509"/>
    <cellStyle name="Heading 2 5" xfId="1510"/>
    <cellStyle name="Heading 2 6" xfId="1511"/>
    <cellStyle name="Heading 2 7" xfId="1512"/>
    <cellStyle name="Heading 2 8" xfId="1513"/>
    <cellStyle name="Heading 2 9" xfId="1514"/>
    <cellStyle name="Heading 3 10" xfId="1515"/>
    <cellStyle name="Heading 3 11" xfId="1516"/>
    <cellStyle name="Heading 3 12" xfId="1517"/>
    <cellStyle name="Heading 3 13" xfId="1518"/>
    <cellStyle name="Heading 3 14" xfId="1519"/>
    <cellStyle name="Heading 3 15" xfId="1520"/>
    <cellStyle name="Heading 3 16" xfId="1521"/>
    <cellStyle name="Heading 3 17" xfId="1522"/>
    <cellStyle name="Heading 3 18" xfId="1523"/>
    <cellStyle name="Heading 3 19" xfId="1524"/>
    <cellStyle name="Heading 3 2" xfId="11"/>
    <cellStyle name="Heading 3 20" xfId="1525"/>
    <cellStyle name="Heading 3 21" xfId="1526"/>
    <cellStyle name="Heading 3 22" xfId="1527"/>
    <cellStyle name="Heading 3 23" xfId="1528"/>
    <cellStyle name="Heading 3 24" xfId="1529"/>
    <cellStyle name="Heading 3 25" xfId="1530"/>
    <cellStyle name="Heading 3 26" xfId="1531"/>
    <cellStyle name="Heading 3 27" xfId="1532"/>
    <cellStyle name="Heading 3 28" xfId="1533"/>
    <cellStyle name="Heading 3 29" xfId="1534"/>
    <cellStyle name="Heading 3 3" xfId="1535"/>
    <cellStyle name="Heading 3 30" xfId="1536"/>
    <cellStyle name="Heading 3 31" xfId="1537"/>
    <cellStyle name="Heading 3 32" xfId="1538"/>
    <cellStyle name="Heading 3 33" xfId="1539"/>
    <cellStyle name="Heading 3 34" xfId="1540"/>
    <cellStyle name="Heading 3 35" xfId="1541"/>
    <cellStyle name="Heading 3 36" xfId="1542"/>
    <cellStyle name="Heading 3 37" xfId="1543"/>
    <cellStyle name="Heading 3 38" xfId="1544"/>
    <cellStyle name="Heading 3 39" xfId="1545"/>
    <cellStyle name="Heading 3 4" xfId="1546"/>
    <cellStyle name="Heading 3 40" xfId="1547"/>
    <cellStyle name="Heading 3 41" xfId="1548"/>
    <cellStyle name="Heading 3 42" xfId="1549"/>
    <cellStyle name="Heading 3 43" xfId="1550"/>
    <cellStyle name="Heading 3 5" xfId="1551"/>
    <cellStyle name="Heading 3 6" xfId="1552"/>
    <cellStyle name="Heading 3 7" xfId="1553"/>
    <cellStyle name="Heading 3 8" xfId="1554"/>
    <cellStyle name="Heading 3 9" xfId="1555"/>
    <cellStyle name="Heading 4 10" xfId="1556"/>
    <cellStyle name="Heading 4 11" xfId="1557"/>
    <cellStyle name="Heading 4 12" xfId="1558"/>
    <cellStyle name="Heading 4 13" xfId="1559"/>
    <cellStyle name="Heading 4 14" xfId="1560"/>
    <cellStyle name="Heading 4 15" xfId="1561"/>
    <cellStyle name="Heading 4 16" xfId="1562"/>
    <cellStyle name="Heading 4 17" xfId="1563"/>
    <cellStyle name="Heading 4 18" xfId="1564"/>
    <cellStyle name="Heading 4 19" xfId="1565"/>
    <cellStyle name="Heading 4 2" xfId="123"/>
    <cellStyle name="Heading 4 20" xfId="1566"/>
    <cellStyle name="Heading 4 21" xfId="1567"/>
    <cellStyle name="Heading 4 22" xfId="1568"/>
    <cellStyle name="Heading 4 23" xfId="1569"/>
    <cellStyle name="Heading 4 24" xfId="1570"/>
    <cellStyle name="Heading 4 25" xfId="1571"/>
    <cellStyle name="Heading 4 26" xfId="1572"/>
    <cellStyle name="Heading 4 27" xfId="1573"/>
    <cellStyle name="Heading 4 28" xfId="1574"/>
    <cellStyle name="Heading 4 29" xfId="1575"/>
    <cellStyle name="Heading 4 3" xfId="1576"/>
    <cellStyle name="Heading 4 30" xfId="1577"/>
    <cellStyle name="Heading 4 31" xfId="1578"/>
    <cellStyle name="Heading 4 32" xfId="1579"/>
    <cellStyle name="Heading 4 33" xfId="1580"/>
    <cellStyle name="Heading 4 34" xfId="1581"/>
    <cellStyle name="Heading 4 35" xfId="1582"/>
    <cellStyle name="Heading 4 36" xfId="1583"/>
    <cellStyle name="Heading 4 37" xfId="1584"/>
    <cellStyle name="Heading 4 38" xfId="1585"/>
    <cellStyle name="Heading 4 39" xfId="1586"/>
    <cellStyle name="Heading 4 4" xfId="1587"/>
    <cellStyle name="Heading 4 40" xfId="1588"/>
    <cellStyle name="Heading 4 41" xfId="1589"/>
    <cellStyle name="Heading 4 42" xfId="1590"/>
    <cellStyle name="Heading 4 43" xfId="1591"/>
    <cellStyle name="Heading 4 5" xfId="1592"/>
    <cellStyle name="Heading 4 6" xfId="1593"/>
    <cellStyle name="Heading 4 7" xfId="1594"/>
    <cellStyle name="Heading 4 8" xfId="1595"/>
    <cellStyle name="Heading 4 9" xfId="1596"/>
    <cellStyle name="Input 10" xfId="1597"/>
    <cellStyle name="Input 11" xfId="1598"/>
    <cellStyle name="Input 12" xfId="1599"/>
    <cellStyle name="Input 13" xfId="1600"/>
    <cellStyle name="Input 14" xfId="1601"/>
    <cellStyle name="Input 15" xfId="1602"/>
    <cellStyle name="Input 16" xfId="1603"/>
    <cellStyle name="Input 17" xfId="1604"/>
    <cellStyle name="Input 18" xfId="1605"/>
    <cellStyle name="Input 19" xfId="1606"/>
    <cellStyle name="Input 2" xfId="124"/>
    <cellStyle name="Input 2 2" xfId="125"/>
    <cellStyle name="Input 2 3" xfId="196"/>
    <cellStyle name="Input 20" xfId="1607"/>
    <cellStyle name="Input 21" xfId="1608"/>
    <cellStyle name="Input 22" xfId="1609"/>
    <cellStyle name="Input 23" xfId="1610"/>
    <cellStyle name="Input 24" xfId="1611"/>
    <cellStyle name="Input 25" xfId="1612"/>
    <cellStyle name="Input 26" xfId="1613"/>
    <cellStyle name="Input 27" xfId="1614"/>
    <cellStyle name="Input 28" xfId="1615"/>
    <cellStyle name="Input 29" xfId="1616"/>
    <cellStyle name="Input 3" xfId="1617"/>
    <cellStyle name="Input 30" xfId="1618"/>
    <cellStyle name="Input 31" xfId="1619"/>
    <cellStyle name="Input 32" xfId="1620"/>
    <cellStyle name="Input 33" xfId="1621"/>
    <cellStyle name="Input 34" xfId="1622"/>
    <cellStyle name="Input 35" xfId="1623"/>
    <cellStyle name="Input 36" xfId="1624"/>
    <cellStyle name="Input 37" xfId="1625"/>
    <cellStyle name="Input 38" xfId="1626"/>
    <cellStyle name="Input 39" xfId="1627"/>
    <cellStyle name="Input 4" xfId="1628"/>
    <cellStyle name="Input 40" xfId="1629"/>
    <cellStyle name="Input 41" xfId="1630"/>
    <cellStyle name="Input 42" xfId="1631"/>
    <cellStyle name="Input 43" xfId="1632"/>
    <cellStyle name="Input 5" xfId="1633"/>
    <cellStyle name="Input 6" xfId="1634"/>
    <cellStyle name="Input 7" xfId="1635"/>
    <cellStyle name="Input 8" xfId="1636"/>
    <cellStyle name="Input 9" xfId="1637"/>
    <cellStyle name="Linked Cell 10" xfId="1638"/>
    <cellStyle name="Linked Cell 11" xfId="1639"/>
    <cellStyle name="Linked Cell 12" xfId="1640"/>
    <cellStyle name="Linked Cell 13" xfId="1641"/>
    <cellStyle name="Linked Cell 14" xfId="1642"/>
    <cellStyle name="Linked Cell 15" xfId="1643"/>
    <cellStyle name="Linked Cell 16" xfId="1644"/>
    <cellStyle name="Linked Cell 17" xfId="1645"/>
    <cellStyle name="Linked Cell 18" xfId="1646"/>
    <cellStyle name="Linked Cell 19" xfId="1647"/>
    <cellStyle name="Linked Cell 2" xfId="126"/>
    <cellStyle name="Linked Cell 20" xfId="1648"/>
    <cellStyle name="Linked Cell 21" xfId="1649"/>
    <cellStyle name="Linked Cell 22" xfId="1650"/>
    <cellStyle name="Linked Cell 23" xfId="1651"/>
    <cellStyle name="Linked Cell 24" xfId="1652"/>
    <cellStyle name="Linked Cell 25" xfId="1653"/>
    <cellStyle name="Linked Cell 26" xfId="1654"/>
    <cellStyle name="Linked Cell 27" xfId="1655"/>
    <cellStyle name="Linked Cell 28" xfId="1656"/>
    <cellStyle name="Linked Cell 29" xfId="1657"/>
    <cellStyle name="Linked Cell 3" xfId="1658"/>
    <cellStyle name="Linked Cell 30" xfId="1659"/>
    <cellStyle name="Linked Cell 31" xfId="1660"/>
    <cellStyle name="Linked Cell 32" xfId="1661"/>
    <cellStyle name="Linked Cell 33" xfId="1662"/>
    <cellStyle name="Linked Cell 34" xfId="1663"/>
    <cellStyle name="Linked Cell 35" xfId="1664"/>
    <cellStyle name="Linked Cell 36" xfId="1665"/>
    <cellStyle name="Linked Cell 37" xfId="1666"/>
    <cellStyle name="Linked Cell 38" xfId="1667"/>
    <cellStyle name="Linked Cell 39" xfId="1668"/>
    <cellStyle name="Linked Cell 4" xfId="1669"/>
    <cellStyle name="Linked Cell 40" xfId="1670"/>
    <cellStyle name="Linked Cell 41" xfId="1671"/>
    <cellStyle name="Linked Cell 42" xfId="1672"/>
    <cellStyle name="Linked Cell 43" xfId="1673"/>
    <cellStyle name="Linked Cell 5" xfId="1674"/>
    <cellStyle name="Linked Cell 6" xfId="1675"/>
    <cellStyle name="Linked Cell 7" xfId="1676"/>
    <cellStyle name="Linked Cell 8" xfId="1677"/>
    <cellStyle name="Linked Cell 9" xfId="1678"/>
    <cellStyle name="Neutral 10" xfId="1679"/>
    <cellStyle name="Neutral 11" xfId="1680"/>
    <cellStyle name="Neutral 12" xfId="1681"/>
    <cellStyle name="Neutral 13" xfId="1682"/>
    <cellStyle name="Neutral 14" xfId="1683"/>
    <cellStyle name="Neutral 15" xfId="1684"/>
    <cellStyle name="Neutral 16" xfId="1685"/>
    <cellStyle name="Neutral 17" xfId="1686"/>
    <cellStyle name="Neutral 18" xfId="1687"/>
    <cellStyle name="Neutral 19" xfId="1688"/>
    <cellStyle name="Neutral 2" xfId="127"/>
    <cellStyle name="Neutral 2 2" xfId="129"/>
    <cellStyle name="Neutral 2 3" xfId="197"/>
    <cellStyle name="Neutral 20" xfId="1689"/>
    <cellStyle name="Neutral 21" xfId="1690"/>
    <cellStyle name="Neutral 22" xfId="1691"/>
    <cellStyle name="Neutral 23" xfId="1692"/>
    <cellStyle name="Neutral 24" xfId="1693"/>
    <cellStyle name="Neutral 25" xfId="1694"/>
    <cellStyle name="Neutral 26" xfId="1695"/>
    <cellStyle name="Neutral 27" xfId="1696"/>
    <cellStyle name="Neutral 28" xfId="1697"/>
    <cellStyle name="Neutral 29" xfId="1698"/>
    <cellStyle name="Neutral 3" xfId="1699"/>
    <cellStyle name="Neutral 30" xfId="1700"/>
    <cellStyle name="Neutral 31" xfId="1701"/>
    <cellStyle name="Neutral 32" xfId="1702"/>
    <cellStyle name="Neutral 33" xfId="1703"/>
    <cellStyle name="Neutral 34" xfId="1704"/>
    <cellStyle name="Neutral 35" xfId="1705"/>
    <cellStyle name="Neutral 36" xfId="1706"/>
    <cellStyle name="Neutral 37" xfId="1707"/>
    <cellStyle name="Neutral 38" xfId="1708"/>
    <cellStyle name="Neutral 39" xfId="1709"/>
    <cellStyle name="Neutral 4" xfId="1710"/>
    <cellStyle name="Neutral 40" xfId="1711"/>
    <cellStyle name="Neutral 41" xfId="1712"/>
    <cellStyle name="Neutral 42" xfId="1713"/>
    <cellStyle name="Neutral 43" xfId="1714"/>
    <cellStyle name="Neutral 5" xfId="1715"/>
    <cellStyle name="Neutral 6" xfId="1716"/>
    <cellStyle name="Neutral 7" xfId="1717"/>
    <cellStyle name="Neutral 8" xfId="1718"/>
    <cellStyle name="Neutral 9" xfId="1719"/>
    <cellStyle name="Normal" xfId="0" builtinId="0"/>
    <cellStyle name="Normal 10" xfId="1720"/>
    <cellStyle name="Normal 10 10 2" xfId="1721"/>
    <cellStyle name="Normal 10 2" xfId="1722"/>
    <cellStyle name="Normal 11" xfId="1723"/>
    <cellStyle name="Normal 11 2" xfId="1724"/>
    <cellStyle name="Normal 12" xfId="72"/>
    <cellStyle name="Normal 12 2" xfId="1725"/>
    <cellStyle name="Normal 13" xfId="1726"/>
    <cellStyle name="Normal 13 4 2" xfId="2020"/>
    <cellStyle name="Normal 14" xfId="1727"/>
    <cellStyle name="Normal 15" xfId="1728"/>
    <cellStyle name="Normal 16" xfId="1729"/>
    <cellStyle name="Normal 17" xfId="1730"/>
    <cellStyle name="Normal 18" xfId="1731"/>
    <cellStyle name="Normal 19" xfId="1732"/>
    <cellStyle name="Normal 199" xfId="41"/>
    <cellStyle name="Normal 199 2" xfId="43"/>
    <cellStyle name="Normal 199 3" xfId="198"/>
    <cellStyle name="Normal 2" xfId="130"/>
    <cellStyle name="Normal 2 10" xfId="1733"/>
    <cellStyle name="Normal 2 10 3" xfId="7"/>
    <cellStyle name="Normal 2 10 3 2" xfId="131"/>
    <cellStyle name="Normal 2 10 3 3" xfId="54"/>
    <cellStyle name="Normal 2 11" xfId="1734"/>
    <cellStyle name="Normal 2 12" xfId="1735"/>
    <cellStyle name="Normal 2 13" xfId="1736"/>
    <cellStyle name="Normal 2 14" xfId="1737"/>
    <cellStyle name="Normal 2 15" xfId="1738"/>
    <cellStyle name="Normal 2 15 2" xfId="132"/>
    <cellStyle name="Normal 2 15 2 2" xfId="133"/>
    <cellStyle name="Normal 2 15 2 3" xfId="199"/>
    <cellStyle name="Normal 2 16" xfId="1739"/>
    <cellStyle name="Normal 2 17" xfId="1740"/>
    <cellStyle name="Normal 2 18" xfId="1741"/>
    <cellStyle name="Normal 2 19" xfId="1742"/>
    <cellStyle name="Normal 2 2" xfId="134"/>
    <cellStyle name="Normal 2 2 2" xfId="1743"/>
    <cellStyle name="Normal 2 2 20 3" xfId="135"/>
    <cellStyle name="Normal 2 2 20 3 2" xfId="15"/>
    <cellStyle name="Normal 2 2 20 3 3" xfId="4"/>
    <cellStyle name="Normal 2 20" xfId="1744"/>
    <cellStyle name="Normal 2 21" xfId="1745"/>
    <cellStyle name="Normal 2 22" xfId="1746"/>
    <cellStyle name="Normal 2 23" xfId="1747"/>
    <cellStyle name="Normal 2 24" xfId="1748"/>
    <cellStyle name="Normal 2 25" xfId="1749"/>
    <cellStyle name="Normal 2 26" xfId="1750"/>
    <cellStyle name="Normal 2 27" xfId="1751"/>
    <cellStyle name="Normal 2 28" xfId="1752"/>
    <cellStyle name="Normal 2 29" xfId="1753"/>
    <cellStyle name="Normal 2 3" xfId="1754"/>
    <cellStyle name="Normal 2 3 2" xfId="1755"/>
    <cellStyle name="Normal 2 30" xfId="1756"/>
    <cellStyle name="Normal 2 31" xfId="1757"/>
    <cellStyle name="Normal 2 32" xfId="1758"/>
    <cellStyle name="Normal 2 33" xfId="1759"/>
    <cellStyle name="Normal 2 34" xfId="1760"/>
    <cellStyle name="Normal 2 35" xfId="1761"/>
    <cellStyle name="Normal 2 36" xfId="1762"/>
    <cellStyle name="Normal 2 37" xfId="1763"/>
    <cellStyle name="Normal 2 38" xfId="1764"/>
    <cellStyle name="Normal 2 39" xfId="1765"/>
    <cellStyle name="Normal 2 4" xfId="1766"/>
    <cellStyle name="Normal 2 4 2" xfId="1767"/>
    <cellStyle name="Normal 2 40" xfId="1768"/>
    <cellStyle name="Normal 2 41" xfId="1769"/>
    <cellStyle name="Normal 2 42" xfId="1770"/>
    <cellStyle name="Normal 2 43" xfId="1771"/>
    <cellStyle name="Normal 2 44" xfId="1772"/>
    <cellStyle name="Normal 2 5" xfId="1773"/>
    <cellStyle name="Normal 2 5 2" xfId="1774"/>
    <cellStyle name="Normal 2 6" xfId="1775"/>
    <cellStyle name="Normal 2 6 2" xfId="1776"/>
    <cellStyle name="Normal 2 7" xfId="1777"/>
    <cellStyle name="Normal 2 7 2" xfId="1778"/>
    <cellStyle name="Normal 2 8" xfId="1779"/>
    <cellStyle name="Normal 2 9" xfId="1780"/>
    <cellStyle name="Normal 20" xfId="1781"/>
    <cellStyle name="Normal 21" xfId="1782"/>
    <cellStyle name="Normal 22" xfId="128"/>
    <cellStyle name="Normal 23" xfId="1783"/>
    <cellStyle name="Normal 24" xfId="1784"/>
    <cellStyle name="Normal 25" xfId="136"/>
    <cellStyle name="Normal 26" xfId="1785"/>
    <cellStyle name="Normal 27" xfId="1786"/>
    <cellStyle name="Normal 28" xfId="137"/>
    <cellStyle name="Normal 29" xfId="1787"/>
    <cellStyle name="Normal 3" xfId="138"/>
    <cellStyle name="Normal 3 10 6" xfId="61"/>
    <cellStyle name="Normal 3 10 6 2" xfId="139"/>
    <cellStyle name="Normal 3 10 6 2 2" xfId="140"/>
    <cellStyle name="Normal 3 10 6 2 3" xfId="201"/>
    <cellStyle name="Normal 3 10 6 3" xfId="76"/>
    <cellStyle name="Normal 3 10 6 4" xfId="200"/>
    <cellStyle name="Normal 3 2" xfId="1788"/>
    <cellStyle name="Normal 3 2 2" xfId="1789"/>
    <cellStyle name="Normal 3 3" xfId="1790"/>
    <cellStyle name="Normal 30" xfId="1791"/>
    <cellStyle name="Normal 31" xfId="1792"/>
    <cellStyle name="Normal 32" xfId="1793"/>
    <cellStyle name="Normal 33" xfId="1794"/>
    <cellStyle name="Normal 34" xfId="141"/>
    <cellStyle name="Normal 35" xfId="1795"/>
    <cellStyle name="Normal 36" xfId="1796"/>
    <cellStyle name="Normal 37" xfId="1797"/>
    <cellStyle name="Normal 38" xfId="1798"/>
    <cellStyle name="Normal 39" xfId="1799"/>
    <cellStyle name="Normal 4" xfId="142"/>
    <cellStyle name="Normal 4 2" xfId="1800"/>
    <cellStyle name="Normal 4 3" xfId="1801"/>
    <cellStyle name="Normal 40" xfId="1802"/>
    <cellStyle name="Normal 41" xfId="1803"/>
    <cellStyle name="Normal 42" xfId="1804"/>
    <cellStyle name="Normal 43" xfId="1805"/>
    <cellStyle name="Normal 44" xfId="1806"/>
    <cellStyle name="Normal 45" xfId="3"/>
    <cellStyle name="Normal 5" xfId="143"/>
    <cellStyle name="Normal 5 2" xfId="1807"/>
    <cellStyle name="Normal 5 2 2" xfId="144"/>
    <cellStyle name="Normal 5 3" xfId="8"/>
    <cellStyle name="Normal 6" xfId="213"/>
    <cellStyle name="Normal 6 2" xfId="1808"/>
    <cellStyle name="Normal 6 3" xfId="1809"/>
    <cellStyle name="Normal 7" xfId="1810"/>
    <cellStyle name="Normal 70" xfId="145"/>
    <cellStyle name="Normal 70 2" xfId="146"/>
    <cellStyle name="Normal 70 2 2" xfId="147"/>
    <cellStyle name="Normal 70 2 3" xfId="203"/>
    <cellStyle name="Normal 70 3" xfId="148"/>
    <cellStyle name="Normal 70 4" xfId="202"/>
    <cellStyle name="Normal 72 2 2" xfId="74"/>
    <cellStyle name="Normal 72 2 2 2" xfId="149"/>
    <cellStyle name="Normal 72 2 2 2 2" xfId="150"/>
    <cellStyle name="Normal 72 2 2 2 3" xfId="205"/>
    <cellStyle name="Normal 72 2 2 3" xfId="151"/>
    <cellStyle name="Normal 72 2 2 4" xfId="204"/>
    <cellStyle name="Normal 8" xfId="1811"/>
    <cellStyle name="Normal 9" xfId="1812"/>
    <cellStyle name="Note 10" xfId="1813"/>
    <cellStyle name="Note 11" xfId="1814"/>
    <cellStyle name="Note 12" xfId="1815"/>
    <cellStyle name="Note 13" xfId="1816"/>
    <cellStyle name="Note 14" xfId="1817"/>
    <cellStyle name="Note 15" xfId="1818"/>
    <cellStyle name="Note 16" xfId="1819"/>
    <cellStyle name="Note 17" xfId="1820"/>
    <cellStyle name="Note 18" xfId="1821"/>
    <cellStyle name="Note 19" xfId="1822"/>
    <cellStyle name="Note 2" xfId="115"/>
    <cellStyle name="Note 2 2" xfId="117"/>
    <cellStyle name="Note 2 3" xfId="206"/>
    <cellStyle name="Note 20" xfId="1823"/>
    <cellStyle name="Note 21" xfId="1824"/>
    <cellStyle name="Note 22" xfId="1825"/>
    <cellStyle name="Note 23" xfId="1826"/>
    <cellStyle name="Note 24" xfId="1827"/>
    <cellStyle name="Note 25" xfId="1828"/>
    <cellStyle name="Note 26" xfId="1829"/>
    <cellStyle name="Note 27" xfId="1830"/>
    <cellStyle name="Note 28" xfId="1831"/>
    <cellStyle name="Note 29" xfId="1832"/>
    <cellStyle name="Note 3" xfId="1833"/>
    <cellStyle name="Note 30" xfId="1834"/>
    <cellStyle name="Note 31" xfId="1835"/>
    <cellStyle name="Note 32" xfId="1836"/>
    <cellStyle name="Note 33" xfId="1837"/>
    <cellStyle name="Note 34" xfId="1838"/>
    <cellStyle name="Note 35" xfId="1839"/>
    <cellStyle name="Note 36" xfId="1840"/>
    <cellStyle name="Note 37" xfId="1841"/>
    <cellStyle name="Note 38" xfId="1842"/>
    <cellStyle name="Note 39" xfId="1843"/>
    <cellStyle name="Note 4" xfId="1844"/>
    <cellStyle name="Note 40" xfId="1845"/>
    <cellStyle name="Note 41" xfId="1846"/>
    <cellStyle name="Note 42" xfId="1847"/>
    <cellStyle name="Note 43" xfId="1848"/>
    <cellStyle name="Note 5" xfId="1849"/>
    <cellStyle name="Note 6" xfId="1850"/>
    <cellStyle name="Note 7" xfId="1851"/>
    <cellStyle name="Note 8" xfId="1852"/>
    <cellStyle name="Note 9" xfId="1853"/>
    <cellStyle name="Output 10" xfId="1854"/>
    <cellStyle name="Output 11" xfId="1855"/>
    <cellStyle name="Output 12" xfId="1856"/>
    <cellStyle name="Output 13" xfId="1857"/>
    <cellStyle name="Output 14" xfId="1858"/>
    <cellStyle name="Output 15" xfId="1859"/>
    <cellStyle name="Output 16" xfId="1860"/>
    <cellStyle name="Output 17" xfId="1861"/>
    <cellStyle name="Output 18" xfId="1862"/>
    <cellStyle name="Output 19" xfId="1863"/>
    <cellStyle name="Output 2" xfId="152"/>
    <cellStyle name="Output 2 2" xfId="153"/>
    <cellStyle name="Output 2 3" xfId="207"/>
    <cellStyle name="Output 20" xfId="1864"/>
    <cellStyle name="Output 21" xfId="1865"/>
    <cellStyle name="Output 22" xfId="1866"/>
    <cellStyle name="Output 23" xfId="1867"/>
    <cellStyle name="Output 24" xfId="1868"/>
    <cellStyle name="Output 25" xfId="1869"/>
    <cellStyle name="Output 26" xfId="1870"/>
    <cellStyle name="Output 27" xfId="1871"/>
    <cellStyle name="Output 28" xfId="1872"/>
    <cellStyle name="Output 29" xfId="1873"/>
    <cellStyle name="Output 3" xfId="1874"/>
    <cellStyle name="Output 30" xfId="1875"/>
    <cellStyle name="Output 31" xfId="1876"/>
    <cellStyle name="Output 32" xfId="1877"/>
    <cellStyle name="Output 33" xfId="1878"/>
    <cellStyle name="Output 34" xfId="1879"/>
    <cellStyle name="Output 35" xfId="1880"/>
    <cellStyle name="Output 36" xfId="1881"/>
    <cellStyle name="Output 37" xfId="1882"/>
    <cellStyle name="Output 38" xfId="1883"/>
    <cellStyle name="Output 39" xfId="1884"/>
    <cellStyle name="Output 4" xfId="1885"/>
    <cellStyle name="Output 40" xfId="1886"/>
    <cellStyle name="Output 41" xfId="1887"/>
    <cellStyle name="Output 42" xfId="1888"/>
    <cellStyle name="Output 43" xfId="1889"/>
    <cellStyle name="Output 5" xfId="1890"/>
    <cellStyle name="Output 6" xfId="1891"/>
    <cellStyle name="Output 7" xfId="1892"/>
    <cellStyle name="Output 8" xfId="1893"/>
    <cellStyle name="Output 9" xfId="1894"/>
    <cellStyle name="TableStyleLight1" xfId="1895"/>
    <cellStyle name="TableStyleLight1 3 2 3" xfId="154"/>
    <cellStyle name="TableStyleLight1 3 2 3 2" xfId="155"/>
    <cellStyle name="TableStyleLight1 3 2 3 2 2" xfId="156"/>
    <cellStyle name="TableStyleLight1 3 2 3 2 3" xfId="209"/>
    <cellStyle name="TableStyleLight1 3 2 3 3" xfId="97"/>
    <cellStyle name="TableStyleLight1 3 2 3 4" xfId="208"/>
    <cellStyle name="Title 10" xfId="1896"/>
    <cellStyle name="Title 11" xfId="1897"/>
    <cellStyle name="Title 12" xfId="1898"/>
    <cellStyle name="Title 13" xfId="1899"/>
    <cellStyle name="Title 14" xfId="1900"/>
    <cellStyle name="Title 15" xfId="1901"/>
    <cellStyle name="Title 16" xfId="1902"/>
    <cellStyle name="Title 17" xfId="1903"/>
    <cellStyle name="Title 18" xfId="1904"/>
    <cellStyle name="Title 19" xfId="1905"/>
    <cellStyle name="Title 2" xfId="17"/>
    <cellStyle name="Title 2 2" xfId="47"/>
    <cellStyle name="Title 2 3" xfId="210"/>
    <cellStyle name="Title 20" xfId="1906"/>
    <cellStyle name="Title 21" xfId="1907"/>
    <cellStyle name="Title 22" xfId="1908"/>
    <cellStyle name="Title 23" xfId="1909"/>
    <cellStyle name="Title 24" xfId="1910"/>
    <cellStyle name="Title 25" xfId="1911"/>
    <cellStyle name="Title 26" xfId="1912"/>
    <cellStyle name="Title 27" xfId="1913"/>
    <cellStyle name="Title 28" xfId="1914"/>
    <cellStyle name="Title 29" xfId="1915"/>
    <cellStyle name="Title 3" xfId="1916"/>
    <cellStyle name="Title 30" xfId="1917"/>
    <cellStyle name="Title 31" xfId="1918"/>
    <cellStyle name="Title 32" xfId="1919"/>
    <cellStyle name="Title 33" xfId="1920"/>
    <cellStyle name="Title 34" xfId="1921"/>
    <cellStyle name="Title 35" xfId="1922"/>
    <cellStyle name="Title 36" xfId="1923"/>
    <cellStyle name="Title 37" xfId="1924"/>
    <cellStyle name="Title 38" xfId="1925"/>
    <cellStyle name="Title 39" xfId="1926"/>
    <cellStyle name="Title 4" xfId="1927"/>
    <cellStyle name="Title 40" xfId="1928"/>
    <cellStyle name="Title 41" xfId="1929"/>
    <cellStyle name="Title 42" xfId="1930"/>
    <cellStyle name="Title 43" xfId="1931"/>
    <cellStyle name="Title 5" xfId="1932"/>
    <cellStyle name="Title 6" xfId="1933"/>
    <cellStyle name="Title 7" xfId="1934"/>
    <cellStyle name="Title 8" xfId="1935"/>
    <cellStyle name="Title 9" xfId="1936"/>
    <cellStyle name="Total 10" xfId="1937"/>
    <cellStyle name="Total 11" xfId="1938"/>
    <cellStyle name="Total 12" xfId="1939"/>
    <cellStyle name="Total 13" xfId="1940"/>
    <cellStyle name="Total 14" xfId="1941"/>
    <cellStyle name="Total 15" xfId="1942"/>
    <cellStyle name="Total 16" xfId="1943"/>
    <cellStyle name="Total 17" xfId="1944"/>
    <cellStyle name="Total 18" xfId="1945"/>
    <cellStyle name="Total 19" xfId="1946"/>
    <cellStyle name="Total 2" xfId="157"/>
    <cellStyle name="Total 20" xfId="1947"/>
    <cellStyle name="Total 21" xfId="1948"/>
    <cellStyle name="Total 22" xfId="1949"/>
    <cellStyle name="Total 23" xfId="1950"/>
    <cellStyle name="Total 24" xfId="1951"/>
    <cellStyle name="Total 25" xfId="1952"/>
    <cellStyle name="Total 26" xfId="1953"/>
    <cellStyle name="Total 27" xfId="1954"/>
    <cellStyle name="Total 28" xfId="1955"/>
    <cellStyle name="Total 29" xfId="1956"/>
    <cellStyle name="Total 3" xfId="1957"/>
    <cellStyle name="Total 30" xfId="1958"/>
    <cellStyle name="Total 31" xfId="1959"/>
    <cellStyle name="Total 32" xfId="1960"/>
    <cellStyle name="Total 33" xfId="1961"/>
    <cellStyle name="Total 34" xfId="1962"/>
    <cellStyle name="Total 35" xfId="1963"/>
    <cellStyle name="Total 36" xfId="1964"/>
    <cellStyle name="Total 37" xfId="1965"/>
    <cellStyle name="Total 38" xfId="1966"/>
    <cellStyle name="Total 39" xfId="1967"/>
    <cellStyle name="Total 4" xfId="1968"/>
    <cellStyle name="Total 40" xfId="1969"/>
    <cellStyle name="Total 41" xfId="1970"/>
    <cellStyle name="Total 42" xfId="1971"/>
    <cellStyle name="Total 43" xfId="1972"/>
    <cellStyle name="Total 5" xfId="1973"/>
    <cellStyle name="Total 6" xfId="1974"/>
    <cellStyle name="Total 7" xfId="1975"/>
    <cellStyle name="Total 8" xfId="1976"/>
    <cellStyle name="Total 9" xfId="1977"/>
    <cellStyle name="Warning Text 10" xfId="1978"/>
    <cellStyle name="Warning Text 11" xfId="1979"/>
    <cellStyle name="Warning Text 12" xfId="1980"/>
    <cellStyle name="Warning Text 13" xfId="1981"/>
    <cellStyle name="Warning Text 14" xfId="1982"/>
    <cellStyle name="Warning Text 15" xfId="1983"/>
    <cellStyle name="Warning Text 16" xfId="1984"/>
    <cellStyle name="Warning Text 17" xfId="1985"/>
    <cellStyle name="Warning Text 18" xfId="1986"/>
    <cellStyle name="Warning Text 19" xfId="1987"/>
    <cellStyle name="Warning Text 2" xfId="158"/>
    <cellStyle name="Warning Text 20" xfId="1988"/>
    <cellStyle name="Warning Text 21" xfId="1989"/>
    <cellStyle name="Warning Text 22" xfId="1990"/>
    <cellStyle name="Warning Text 23" xfId="1991"/>
    <cellStyle name="Warning Text 24" xfId="1992"/>
    <cellStyle name="Warning Text 25" xfId="1993"/>
    <cellStyle name="Warning Text 26" xfId="1994"/>
    <cellStyle name="Warning Text 27" xfId="1995"/>
    <cellStyle name="Warning Text 28" xfId="1996"/>
    <cellStyle name="Warning Text 29" xfId="1997"/>
    <cellStyle name="Warning Text 3" xfId="1998"/>
    <cellStyle name="Warning Text 30" xfId="1999"/>
    <cellStyle name="Warning Text 31" xfId="2000"/>
    <cellStyle name="Warning Text 32" xfId="2001"/>
    <cellStyle name="Warning Text 33" xfId="2002"/>
    <cellStyle name="Warning Text 34" xfId="2003"/>
    <cellStyle name="Warning Text 35" xfId="2004"/>
    <cellStyle name="Warning Text 36" xfId="2005"/>
    <cellStyle name="Warning Text 37" xfId="2006"/>
    <cellStyle name="Warning Text 38" xfId="2007"/>
    <cellStyle name="Warning Text 39" xfId="2008"/>
    <cellStyle name="Warning Text 4" xfId="2009"/>
    <cellStyle name="Warning Text 40" xfId="2010"/>
    <cellStyle name="Warning Text 41" xfId="2011"/>
    <cellStyle name="Warning Text 42" xfId="2012"/>
    <cellStyle name="Warning Text 43" xfId="2013"/>
    <cellStyle name="Warning Text 5" xfId="2014"/>
    <cellStyle name="Warning Text 6" xfId="2015"/>
    <cellStyle name="Warning Text 7" xfId="2016"/>
    <cellStyle name="Warning Text 8" xfId="2017"/>
    <cellStyle name="Warning Text 9" xfId="20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39995</xdr:colOff>
      <xdr:row>10</xdr:row>
      <xdr:rowOff>41787</xdr:rowOff>
    </xdr:from>
    <xdr:to>
      <xdr:col>9</xdr:col>
      <xdr:colOff>1843942</xdr:colOff>
      <xdr:row>10</xdr:row>
      <xdr:rowOff>1840358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flipH="1">
          <a:off x="12569033" y="3290056"/>
          <a:ext cx="1803947" cy="179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8280</xdr:rowOff>
    </xdr:from>
    <xdr:to>
      <xdr:col>10</xdr:col>
      <xdr:colOff>0</xdr:colOff>
      <xdr:row>8</xdr:row>
      <xdr:rowOff>1318845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29038" y="1827799"/>
          <a:ext cx="1856154" cy="1310565"/>
        </a:xfrm>
        <a:prstGeom prst="rect">
          <a:avLst/>
        </a:prstGeom>
      </xdr:spPr>
    </xdr:pic>
    <xdr:clientData/>
  </xdr:twoCellAnchor>
  <xdr:twoCellAnchor editAs="oneCell">
    <xdr:from>
      <xdr:col>9</xdr:col>
      <xdr:colOff>12212</xdr:colOff>
      <xdr:row>9</xdr:row>
      <xdr:rowOff>48846</xdr:rowOff>
    </xdr:from>
    <xdr:to>
      <xdr:col>10</xdr:col>
      <xdr:colOff>2</xdr:colOff>
      <xdr:row>9</xdr:row>
      <xdr:rowOff>1474010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541250" y="3223846"/>
          <a:ext cx="1843944" cy="1425164"/>
        </a:xfrm>
        <a:prstGeom prst="rect">
          <a:avLst/>
        </a:prstGeom>
      </xdr:spPr>
    </xdr:pic>
    <xdr:clientData/>
  </xdr:twoCellAnchor>
  <xdr:twoCellAnchor editAs="oneCell">
    <xdr:from>
      <xdr:col>9</xdr:col>
      <xdr:colOff>12208</xdr:colOff>
      <xdr:row>12</xdr:row>
      <xdr:rowOff>12212</xdr:rowOff>
    </xdr:from>
    <xdr:to>
      <xdr:col>9</xdr:col>
      <xdr:colOff>1856153</xdr:colOff>
      <xdr:row>13</xdr:row>
      <xdr:rowOff>36634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flipH="1">
          <a:off x="12541246" y="8108462"/>
          <a:ext cx="1843945" cy="1538653"/>
        </a:xfrm>
        <a:prstGeom prst="rect">
          <a:avLst/>
        </a:prstGeom>
      </xdr:spPr>
    </xdr:pic>
    <xdr:clientData/>
  </xdr:twoCellAnchor>
  <xdr:twoCellAnchor editAs="oneCell">
    <xdr:from>
      <xdr:col>9</xdr:col>
      <xdr:colOff>15570</xdr:colOff>
      <xdr:row>11</xdr:row>
      <xdr:rowOff>0</xdr:rowOff>
    </xdr:from>
    <xdr:to>
      <xdr:col>10</xdr:col>
      <xdr:colOff>0</xdr:colOff>
      <xdr:row>11</xdr:row>
      <xdr:rowOff>1526443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flipH="1">
          <a:off x="12544608" y="6520962"/>
          <a:ext cx="1840584" cy="1526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ek.%20Divre\2022\Opset\Laporan%20Bulanan%20dan%20Mingguan\Januari\RO%20dan%20Realisasi%20Opset%2003%20Januari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Gab ERP"/>
      <sheetName val="Realisasi Gab Lap. KPH"/>
      <sheetName val="Perb.Realisasi Lap. KPH &amp; IRP"/>
      <sheetName val="GRAF1 ERP"/>
      <sheetName val="GRAF2 ERP"/>
      <sheetName val="Recn. &amp;  Real. SD Desember"/>
      <sheetName val="Rec. Triwulan IV Des"/>
      <sheetName val="Divre"/>
      <sheetName val="Btn"/>
      <sheetName val="Skb"/>
      <sheetName val="Bgr"/>
      <sheetName val="Pwk"/>
      <sheetName val="Cjr"/>
      <sheetName val="BDU"/>
      <sheetName val="BDS"/>
      <sheetName val="Garut"/>
      <sheetName val="Smd"/>
      <sheetName val="Tsm"/>
      <sheetName val="Cms"/>
      <sheetName val="Mjlk"/>
      <sheetName val="Kng"/>
      <sheetName val="IDRR"/>
      <sheetName val="KBM Penjualan"/>
      <sheetName val="Sheet1"/>
      <sheetName val="GRAF1 KPH"/>
      <sheetName val="GRAF2 KPH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>
        <row r="7">
          <cell r="C7">
            <v>1</v>
          </cell>
          <cell r="D7" t="str">
            <v>KPH BANTEN</v>
          </cell>
          <cell r="E7" t="e">
            <v>#REF!</v>
          </cell>
          <cell r="F7">
            <v>0</v>
          </cell>
          <cell r="G7">
            <v>0</v>
          </cell>
        </row>
        <row r="8">
          <cell r="C8">
            <v>2</v>
          </cell>
          <cell r="D8" t="str">
            <v>KPH BOGOR</v>
          </cell>
          <cell r="E8" t="e">
            <v>#REF!</v>
          </cell>
          <cell r="F8">
            <v>4818000</v>
          </cell>
          <cell r="G8">
            <v>0</v>
          </cell>
        </row>
        <row r="9">
          <cell r="C9">
            <v>3</v>
          </cell>
          <cell r="D9" t="str">
            <v>KPH SUKABUMI</v>
          </cell>
          <cell r="E9" t="e">
            <v>#REF!</v>
          </cell>
          <cell r="F9">
            <v>0</v>
          </cell>
          <cell r="G9">
            <v>0</v>
          </cell>
        </row>
        <row r="10">
          <cell r="C10">
            <v>4</v>
          </cell>
          <cell r="D10" t="str">
            <v>KPH CIANJUR</v>
          </cell>
          <cell r="E10" t="e">
            <v>#REF!</v>
          </cell>
          <cell r="F10">
            <v>0</v>
          </cell>
          <cell r="G10">
            <v>0</v>
          </cell>
        </row>
        <row r="11">
          <cell r="C11">
            <v>5</v>
          </cell>
          <cell r="D11" t="str">
            <v>KPH PURWAKARTA</v>
          </cell>
          <cell r="E11" t="e">
            <v>#REF!</v>
          </cell>
          <cell r="F11">
            <v>77272728</v>
          </cell>
          <cell r="G11">
            <v>0</v>
          </cell>
        </row>
        <row r="12">
          <cell r="C12">
            <v>6</v>
          </cell>
          <cell r="D12" t="str">
            <v>KPH BANDUNG UTARA</v>
          </cell>
          <cell r="E12" t="e">
            <v>#REF!</v>
          </cell>
          <cell r="F12">
            <v>0</v>
          </cell>
          <cell r="G12">
            <v>0</v>
          </cell>
        </row>
        <row r="13">
          <cell r="C13">
            <v>7</v>
          </cell>
          <cell r="D13" t="str">
            <v>KPH BANDUNG SELATAN</v>
          </cell>
          <cell r="E13" t="e">
            <v>#REF!</v>
          </cell>
          <cell r="F13">
            <v>0</v>
          </cell>
          <cell r="G13">
            <v>0</v>
          </cell>
        </row>
        <row r="14">
          <cell r="C14">
            <v>8</v>
          </cell>
          <cell r="D14" t="str">
            <v>KPH GARUT</v>
          </cell>
          <cell r="E14" t="e">
            <v>#REF!</v>
          </cell>
          <cell r="F14">
            <v>0</v>
          </cell>
          <cell r="G14">
            <v>0</v>
          </cell>
        </row>
        <row r="15">
          <cell r="C15">
            <v>9</v>
          </cell>
          <cell r="D15" t="str">
            <v>KPH TASIKMALAYA</v>
          </cell>
          <cell r="E15" t="e">
            <v>#REF!</v>
          </cell>
          <cell r="F15">
            <v>0</v>
          </cell>
          <cell r="G15">
            <v>0</v>
          </cell>
        </row>
        <row r="16">
          <cell r="C16">
            <v>10</v>
          </cell>
          <cell r="D16" t="str">
            <v>KPH CIAMIS</v>
          </cell>
          <cell r="E16" t="e">
            <v>#REF!</v>
          </cell>
          <cell r="F16">
            <v>0</v>
          </cell>
          <cell r="G16">
            <v>0</v>
          </cell>
        </row>
        <row r="17">
          <cell r="C17">
            <v>11</v>
          </cell>
          <cell r="D17" t="str">
            <v>KPH KUNINGAN</v>
          </cell>
          <cell r="E17" t="e">
            <v>#REF!</v>
          </cell>
          <cell r="F17">
            <v>0</v>
          </cell>
          <cell r="G17">
            <v>0</v>
          </cell>
        </row>
        <row r="18">
          <cell r="C18">
            <v>12</v>
          </cell>
          <cell r="D18" t="str">
            <v>KPH MAJALENGKA</v>
          </cell>
          <cell r="E18" t="e">
            <v>#REF!</v>
          </cell>
          <cell r="F18">
            <v>0</v>
          </cell>
          <cell r="G18">
            <v>0</v>
          </cell>
        </row>
        <row r="19">
          <cell r="C19">
            <v>13</v>
          </cell>
          <cell r="D19" t="str">
            <v>KPH SUMEDANG</v>
          </cell>
          <cell r="E19" t="e">
            <v>#REF!</v>
          </cell>
          <cell r="F19">
            <v>0</v>
          </cell>
          <cell r="G19">
            <v>0</v>
          </cell>
        </row>
        <row r="20">
          <cell r="C20">
            <v>14</v>
          </cell>
          <cell r="D20" t="str">
            <v>KPH INDRAMAYU</v>
          </cell>
          <cell r="E20" t="e">
            <v>#REF!</v>
          </cell>
          <cell r="F20">
            <v>0</v>
          </cell>
          <cell r="G20">
            <v>0</v>
          </cell>
        </row>
        <row r="21">
          <cell r="C21">
            <v>15</v>
          </cell>
          <cell r="D21" t="str">
            <v>KNTR DIV JANTEN</v>
          </cell>
          <cell r="E21" t="e">
            <v>#REF!</v>
          </cell>
          <cell r="F21">
            <v>0</v>
          </cell>
          <cell r="G21">
            <v>0</v>
          </cell>
        </row>
        <row r="22">
          <cell r="C22">
            <v>16</v>
          </cell>
          <cell r="D22" t="e">
            <v>#REF!</v>
          </cell>
          <cell r="E22" t="e">
            <v>#REF!</v>
          </cell>
          <cell r="F22" t="e">
            <v>#REF!</v>
          </cell>
          <cell r="G22">
            <v>0</v>
          </cell>
        </row>
      </sheetData>
      <sheetData sheetId="4">
        <row r="9">
          <cell r="C9">
            <v>1</v>
          </cell>
          <cell r="D9" t="str">
            <v>KPH BANTEN</v>
          </cell>
          <cell r="E9" t="e">
            <v>#REF!</v>
          </cell>
          <cell r="F9" t="e">
            <v>#REF!</v>
          </cell>
          <cell r="G9">
            <v>61700000</v>
          </cell>
          <cell r="H9">
            <v>0</v>
          </cell>
        </row>
        <row r="10">
          <cell r="C10">
            <v>2</v>
          </cell>
          <cell r="D10" t="str">
            <v>KPH BOGOR</v>
          </cell>
          <cell r="E10" t="e">
            <v>#REF!</v>
          </cell>
          <cell r="F10" t="e">
            <v>#REF!</v>
          </cell>
          <cell r="G10">
            <v>818046183</v>
          </cell>
          <cell r="H10">
            <v>0</v>
          </cell>
        </row>
        <row r="11">
          <cell r="C11">
            <v>3</v>
          </cell>
          <cell r="D11" t="str">
            <v>KPH SUKABUMI</v>
          </cell>
          <cell r="E11" t="e">
            <v>#REF!</v>
          </cell>
          <cell r="F11" t="e">
            <v>#REF!</v>
          </cell>
          <cell r="G11">
            <v>156236363</v>
          </cell>
          <cell r="H11">
            <v>0</v>
          </cell>
        </row>
        <row r="12">
          <cell r="C12">
            <v>4</v>
          </cell>
          <cell r="D12" t="str">
            <v>KPH CIANJUR</v>
          </cell>
          <cell r="E12" t="e">
            <v>#REF!</v>
          </cell>
          <cell r="F12" t="e">
            <v>#REF!</v>
          </cell>
          <cell r="G12">
            <v>75807500</v>
          </cell>
          <cell r="H12">
            <v>0</v>
          </cell>
        </row>
        <row r="13">
          <cell r="C13">
            <v>5</v>
          </cell>
          <cell r="D13" t="str">
            <v>KPH PURWAKARTA</v>
          </cell>
          <cell r="E13" t="e">
            <v>#REF!</v>
          </cell>
          <cell r="F13" t="e">
            <v>#REF!</v>
          </cell>
          <cell r="G13">
            <v>342299859</v>
          </cell>
          <cell r="H13">
            <v>0</v>
          </cell>
        </row>
        <row r="14">
          <cell r="C14">
            <v>6</v>
          </cell>
          <cell r="D14" t="str">
            <v>KPH BANDUNG UTARA</v>
          </cell>
          <cell r="E14" t="e">
            <v>#REF!</v>
          </cell>
          <cell r="F14" t="e">
            <v>#REF!</v>
          </cell>
          <cell r="G14">
            <v>246170712</v>
          </cell>
          <cell r="H14">
            <v>0</v>
          </cell>
        </row>
        <row r="15">
          <cell r="C15">
            <v>7</v>
          </cell>
          <cell r="D15" t="str">
            <v>KPH BANDUNG SELATAN</v>
          </cell>
          <cell r="E15" t="e">
            <v>#REF!</v>
          </cell>
          <cell r="F15" t="e">
            <v>#REF!</v>
          </cell>
          <cell r="G15">
            <v>51235818</v>
          </cell>
          <cell r="H15">
            <v>0</v>
          </cell>
        </row>
        <row r="16">
          <cell r="C16">
            <v>8</v>
          </cell>
          <cell r="D16" t="str">
            <v>KPH GARUT</v>
          </cell>
          <cell r="E16" t="e">
            <v>#REF!</v>
          </cell>
          <cell r="F16" t="e">
            <v>#REF!</v>
          </cell>
          <cell r="G16">
            <v>38593631</v>
          </cell>
          <cell r="H16">
            <v>0</v>
          </cell>
        </row>
        <row r="17">
          <cell r="C17">
            <v>9</v>
          </cell>
          <cell r="D17" t="str">
            <v>KPH TASIKMALAYA</v>
          </cell>
          <cell r="E17" t="e">
            <v>#REF!</v>
          </cell>
          <cell r="F17" t="e">
            <v>#REF!</v>
          </cell>
          <cell r="G17">
            <v>1320000</v>
          </cell>
          <cell r="H17">
            <v>0</v>
          </cell>
        </row>
        <row r="18">
          <cell r="C18">
            <v>10</v>
          </cell>
          <cell r="D18" t="str">
            <v>KPH CIAMIS</v>
          </cell>
          <cell r="E18" t="e">
            <v>#REF!</v>
          </cell>
          <cell r="F18" t="e">
            <v>#REF!</v>
          </cell>
          <cell r="G18">
            <v>10530000</v>
          </cell>
          <cell r="H18">
            <v>0</v>
          </cell>
        </row>
        <row r="19">
          <cell r="C19">
            <v>11</v>
          </cell>
          <cell r="D19" t="str">
            <v>KPH KUNINGAN</v>
          </cell>
          <cell r="E19" t="e">
            <v>#REF!</v>
          </cell>
          <cell r="F19" t="e">
            <v>#REF!</v>
          </cell>
          <cell r="G19">
            <v>9069546</v>
          </cell>
          <cell r="H19">
            <v>0</v>
          </cell>
        </row>
        <row r="20">
          <cell r="C20">
            <v>12</v>
          </cell>
          <cell r="D20" t="str">
            <v>KPH MAJALENGKA</v>
          </cell>
          <cell r="E20" t="e">
            <v>#REF!</v>
          </cell>
          <cell r="F20" t="e">
            <v>#REF!</v>
          </cell>
          <cell r="G20">
            <v>6218182</v>
          </cell>
          <cell r="H20">
            <v>0</v>
          </cell>
        </row>
        <row r="21">
          <cell r="C21">
            <v>13</v>
          </cell>
          <cell r="D21" t="str">
            <v>KPH SUMEDANG</v>
          </cell>
          <cell r="E21" t="e">
            <v>#REF!</v>
          </cell>
          <cell r="F21" t="e">
            <v>#REF!</v>
          </cell>
          <cell r="G21">
            <v>10065714</v>
          </cell>
          <cell r="H21">
            <v>0</v>
          </cell>
        </row>
        <row r="22">
          <cell r="C22">
            <v>14</v>
          </cell>
          <cell r="D22" t="str">
            <v>KPH INDRAMAYU</v>
          </cell>
          <cell r="E22" t="e">
            <v>#REF!</v>
          </cell>
          <cell r="F22" t="e">
            <v>#REF!</v>
          </cell>
          <cell r="G22">
            <v>51395266</v>
          </cell>
          <cell r="H22">
            <v>0</v>
          </cell>
        </row>
        <row r="23">
          <cell r="C23">
            <v>15</v>
          </cell>
          <cell r="D23" t="str">
            <v>KNTR DIV JANTEN</v>
          </cell>
          <cell r="E23" t="e">
            <v>#REF!</v>
          </cell>
          <cell r="F23" t="e">
            <v>#REF!</v>
          </cell>
          <cell r="G23">
            <v>2760000</v>
          </cell>
          <cell r="H23">
            <v>0</v>
          </cell>
        </row>
        <row r="24">
          <cell r="C24">
            <v>16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sqref="A1:Y1"/>
    </sheetView>
  </sheetViews>
  <sheetFormatPr defaultRowHeight="14.5" x14ac:dyDescent="0.35"/>
  <cols>
    <col min="1" max="1" width="4.54296875" customWidth="1"/>
    <col min="2" max="2" width="13.81640625" customWidth="1"/>
    <col min="3" max="3" width="12.1796875" customWidth="1"/>
    <col min="4" max="4" width="13.81640625" customWidth="1"/>
    <col min="6" max="6" width="11.1796875" customWidth="1"/>
    <col min="8" max="8" width="11" customWidth="1"/>
    <col min="10" max="10" width="12.1796875" customWidth="1"/>
    <col min="12" max="14" width="9.7265625" customWidth="1"/>
    <col min="16" max="16" width="10.26953125" customWidth="1"/>
    <col min="18" max="18" width="9.54296875" customWidth="1"/>
    <col min="20" max="20" width="10.1796875" customWidth="1"/>
    <col min="24" max="24" width="9.453125" customWidth="1"/>
    <col min="25" max="25" width="11" customWidth="1"/>
  </cols>
  <sheetData>
    <row r="1" spans="1:25" ht="18.5" x14ac:dyDescent="0.45">
      <c r="A1" s="152" t="s">
        <v>76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</row>
    <row r="3" spans="1:25" x14ac:dyDescent="0.35">
      <c r="A3" s="147" t="s">
        <v>0</v>
      </c>
      <c r="B3" s="147" t="s">
        <v>1</v>
      </c>
      <c r="C3" s="147" t="s">
        <v>8</v>
      </c>
      <c r="D3" s="147" t="s">
        <v>9</v>
      </c>
      <c r="E3" s="158" t="s">
        <v>13</v>
      </c>
      <c r="F3" s="158"/>
      <c r="G3" s="158"/>
      <c r="H3" s="158"/>
      <c r="I3" s="158"/>
      <c r="J3" s="158"/>
      <c r="K3" s="158"/>
      <c r="L3" s="158"/>
      <c r="M3" s="153" t="s">
        <v>23</v>
      </c>
      <c r="N3" s="154"/>
      <c r="O3" s="147" t="s">
        <v>19</v>
      </c>
      <c r="P3" s="147"/>
      <c r="Q3" s="147" t="s">
        <v>20</v>
      </c>
      <c r="R3" s="147"/>
      <c r="S3" s="149" t="s">
        <v>24</v>
      </c>
      <c r="T3" s="149"/>
      <c r="U3" s="149" t="s">
        <v>25</v>
      </c>
      <c r="V3" s="149"/>
      <c r="W3" s="147" t="s">
        <v>21</v>
      </c>
      <c r="X3" s="147"/>
      <c r="Y3" s="147" t="s">
        <v>22</v>
      </c>
    </row>
    <row r="4" spans="1:25" x14ac:dyDescent="0.35">
      <c r="A4" s="151"/>
      <c r="B4" s="151"/>
      <c r="C4" s="151"/>
      <c r="D4" s="151"/>
      <c r="E4" s="157" t="s">
        <v>12</v>
      </c>
      <c r="F4" s="157"/>
      <c r="G4" s="157" t="s">
        <v>15</v>
      </c>
      <c r="H4" s="157"/>
      <c r="I4" s="157" t="s">
        <v>12</v>
      </c>
      <c r="J4" s="157"/>
      <c r="K4" s="157" t="s">
        <v>16</v>
      </c>
      <c r="L4" s="157"/>
      <c r="M4" s="155"/>
      <c r="N4" s="156"/>
      <c r="O4" s="148"/>
      <c r="P4" s="148"/>
      <c r="Q4" s="148"/>
      <c r="R4" s="148"/>
      <c r="S4" s="150"/>
      <c r="T4" s="150"/>
      <c r="U4" s="150"/>
      <c r="V4" s="150"/>
      <c r="W4" s="148"/>
      <c r="X4" s="148"/>
      <c r="Y4" s="151"/>
    </row>
    <row r="5" spans="1:25" x14ac:dyDescent="0.35">
      <c r="A5" s="151"/>
      <c r="B5" s="151"/>
      <c r="C5" s="1" t="s">
        <v>11</v>
      </c>
      <c r="D5" s="1" t="s">
        <v>10</v>
      </c>
      <c r="E5" s="1" t="s">
        <v>18</v>
      </c>
      <c r="F5" s="1" t="s">
        <v>14</v>
      </c>
      <c r="G5" s="1" t="s">
        <v>18</v>
      </c>
      <c r="H5" s="1" t="s">
        <v>14</v>
      </c>
      <c r="I5" s="1" t="s">
        <v>18</v>
      </c>
      <c r="J5" s="1" t="s">
        <v>14</v>
      </c>
      <c r="K5" s="1" t="s">
        <v>17</v>
      </c>
      <c r="L5" s="1" t="s">
        <v>14</v>
      </c>
      <c r="M5" s="1" t="s">
        <v>17</v>
      </c>
      <c r="N5" s="1" t="s">
        <v>14</v>
      </c>
      <c r="O5" s="7" t="s">
        <v>17</v>
      </c>
      <c r="P5" s="7" t="s">
        <v>14</v>
      </c>
      <c r="Q5" s="7" t="s">
        <v>17</v>
      </c>
      <c r="R5" s="7" t="s">
        <v>14</v>
      </c>
      <c r="S5" s="7" t="s">
        <v>17</v>
      </c>
      <c r="T5" s="7" t="s">
        <v>14</v>
      </c>
      <c r="U5" s="7" t="s">
        <v>17</v>
      </c>
      <c r="V5" s="7" t="s">
        <v>14</v>
      </c>
      <c r="W5" s="7" t="s">
        <v>17</v>
      </c>
      <c r="X5" s="7" t="s">
        <v>14</v>
      </c>
      <c r="Y5" s="148"/>
    </row>
    <row r="6" spans="1:25" x14ac:dyDescent="0.35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1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</row>
    <row r="7" spans="1:25" x14ac:dyDescent="0.35">
      <c r="A7" s="1">
        <v>1</v>
      </c>
      <c r="B7" s="8" t="s">
        <v>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35">
      <c r="A8" s="1">
        <v>2</v>
      </c>
      <c r="B8" s="9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35">
      <c r="A9" s="1">
        <v>3</v>
      </c>
      <c r="B9" s="9" t="s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35">
      <c r="A10" s="1">
        <v>4</v>
      </c>
      <c r="B10" s="9" t="s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35">
      <c r="A11" s="1">
        <v>5</v>
      </c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5">
      <c r="A12" s="2"/>
      <c r="B12" s="6" t="s">
        <v>7</v>
      </c>
      <c r="C12" s="25">
        <f>C11+C10+C9+C8+C7</f>
        <v>0</v>
      </c>
      <c r="D12" s="25">
        <f>D11+D10+D9+D8+D7</f>
        <v>0</v>
      </c>
      <c r="E12" s="25">
        <f t="shared" ref="E12:X12" si="0">E11+E10+E9+E8+E7</f>
        <v>0</v>
      </c>
      <c r="F12" s="25">
        <f t="shared" si="0"/>
        <v>0</v>
      </c>
      <c r="G12" s="25">
        <f t="shared" si="0"/>
        <v>0</v>
      </c>
      <c r="H12" s="25">
        <f t="shared" si="0"/>
        <v>0</v>
      </c>
      <c r="I12" s="25">
        <f t="shared" si="0"/>
        <v>0</v>
      </c>
      <c r="J12" s="25">
        <f t="shared" si="0"/>
        <v>0</v>
      </c>
      <c r="K12" s="25">
        <f t="shared" si="0"/>
        <v>0</v>
      </c>
      <c r="L12" s="25">
        <f t="shared" si="0"/>
        <v>0</v>
      </c>
      <c r="M12" s="25">
        <f t="shared" si="0"/>
        <v>0</v>
      </c>
      <c r="N12" s="25">
        <f t="shared" si="0"/>
        <v>0</v>
      </c>
      <c r="O12" s="25">
        <f t="shared" si="0"/>
        <v>0</v>
      </c>
      <c r="P12" s="25">
        <f t="shared" si="0"/>
        <v>0</v>
      </c>
      <c r="Q12" s="25">
        <f t="shared" si="0"/>
        <v>0</v>
      </c>
      <c r="R12" s="25">
        <f t="shared" si="0"/>
        <v>0</v>
      </c>
      <c r="S12" s="25">
        <f t="shared" si="0"/>
        <v>0</v>
      </c>
      <c r="T12" s="25">
        <f t="shared" si="0"/>
        <v>0</v>
      </c>
      <c r="U12" s="25">
        <f t="shared" si="0"/>
        <v>0</v>
      </c>
      <c r="V12" s="25">
        <f t="shared" si="0"/>
        <v>0</v>
      </c>
      <c r="W12" s="25">
        <f t="shared" si="0"/>
        <v>0</v>
      </c>
      <c r="X12" s="25">
        <f t="shared" si="0"/>
        <v>0</v>
      </c>
      <c r="Y12" s="5"/>
    </row>
    <row r="13" spans="1:25" ht="4.5" customHeight="1" x14ac:dyDescent="0.3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</sheetData>
  <mergeCells count="17">
    <mergeCell ref="A1:Y1"/>
    <mergeCell ref="M3:N4"/>
    <mergeCell ref="K4:L4"/>
    <mergeCell ref="E3:L3"/>
    <mergeCell ref="A3:A5"/>
    <mergeCell ref="B3:B5"/>
    <mergeCell ref="O3:P4"/>
    <mergeCell ref="E4:F4"/>
    <mergeCell ref="C3:C4"/>
    <mergeCell ref="D3:D4"/>
    <mergeCell ref="G4:H4"/>
    <mergeCell ref="I4:J4"/>
    <mergeCell ref="Q3:R4"/>
    <mergeCell ref="S3:T4"/>
    <mergeCell ref="U3:V4"/>
    <mergeCell ref="W3:X4"/>
    <mergeCell ref="Y3:Y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opLeftCell="A12" zoomScale="78" zoomScaleNormal="78" workbookViewId="0">
      <selection activeCell="A13" sqref="A13"/>
    </sheetView>
  </sheetViews>
  <sheetFormatPr defaultRowHeight="14.5" x14ac:dyDescent="0.35"/>
  <cols>
    <col min="1" max="1" width="3.453125" customWidth="1"/>
    <col min="2" max="2" width="5" customWidth="1"/>
    <col min="3" max="3" width="13.81640625" customWidth="1"/>
    <col min="4" max="4" width="46.453125" customWidth="1"/>
    <col min="5" max="6" width="11.1796875" customWidth="1"/>
    <col min="7" max="7" width="49" customWidth="1"/>
    <col min="8" max="8" width="34.81640625" customWidth="1"/>
    <col min="9" max="9" width="12.81640625" customWidth="1"/>
    <col min="10" max="10" width="27.81640625" customWidth="1"/>
    <col min="11" max="11" width="19.7265625" customWidth="1"/>
    <col min="12" max="12" width="12.7265625" style="63" customWidth="1"/>
    <col min="13" max="13" width="14.81640625" customWidth="1"/>
    <col min="14" max="14" width="13.1796875" customWidth="1"/>
  </cols>
  <sheetData>
    <row r="1" spans="2:14" x14ac:dyDescent="0.35">
      <c r="B1" s="26" t="s">
        <v>82</v>
      </c>
    </row>
    <row r="2" spans="2:14" x14ac:dyDescent="0.35">
      <c r="B2" s="26" t="s">
        <v>162</v>
      </c>
    </row>
    <row r="3" spans="2:14" x14ac:dyDescent="0.35">
      <c r="B3" s="26" t="s">
        <v>163</v>
      </c>
    </row>
    <row r="5" spans="2:14" ht="17.25" customHeight="1" x14ac:dyDescent="0.35">
      <c r="B5" s="159" t="s">
        <v>26</v>
      </c>
      <c r="C5" s="160" t="s">
        <v>39</v>
      </c>
      <c r="D5" s="159" t="s">
        <v>50</v>
      </c>
      <c r="E5" s="159"/>
      <c r="F5" s="159"/>
      <c r="G5" s="159"/>
      <c r="H5" s="159"/>
      <c r="I5" s="159"/>
      <c r="J5" s="159"/>
      <c r="K5" s="159"/>
      <c r="L5" s="64" t="s">
        <v>103</v>
      </c>
      <c r="M5" s="149" t="s">
        <v>81</v>
      </c>
      <c r="N5" s="147" t="s">
        <v>22</v>
      </c>
    </row>
    <row r="6" spans="2:14" ht="34.5" x14ac:dyDescent="0.35">
      <c r="B6" s="160"/>
      <c r="C6" s="161"/>
      <c r="D6" s="14" t="s">
        <v>49</v>
      </c>
      <c r="E6" s="12" t="s">
        <v>44</v>
      </c>
      <c r="F6" s="12" t="s">
        <v>45</v>
      </c>
      <c r="G6" s="12" t="s">
        <v>40</v>
      </c>
      <c r="H6" s="12" t="s">
        <v>42</v>
      </c>
      <c r="I6" s="12" t="s">
        <v>46</v>
      </c>
      <c r="J6" s="21" t="s">
        <v>47</v>
      </c>
      <c r="K6" s="21" t="s">
        <v>48</v>
      </c>
      <c r="L6" s="65" t="s">
        <v>105</v>
      </c>
      <c r="M6" s="169"/>
      <c r="N6" s="148"/>
    </row>
    <row r="7" spans="2:14" x14ac:dyDescent="0.35"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  <c r="L7" s="17">
        <v>11</v>
      </c>
      <c r="M7" s="17">
        <v>12</v>
      </c>
      <c r="N7" s="17">
        <v>13</v>
      </c>
    </row>
    <row r="8" spans="2:14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66"/>
      <c r="M8" s="2"/>
      <c r="N8" s="2"/>
    </row>
    <row r="9" spans="2:14" ht="106.5" customHeight="1" x14ac:dyDescent="0.35">
      <c r="B9" s="59">
        <v>1</v>
      </c>
      <c r="C9" s="59" t="s">
        <v>169</v>
      </c>
      <c r="D9" s="60" t="s">
        <v>122</v>
      </c>
      <c r="E9" s="166">
        <v>1982</v>
      </c>
      <c r="F9" s="61">
        <v>90</v>
      </c>
      <c r="G9" s="162" t="s">
        <v>172</v>
      </c>
      <c r="H9" s="164" t="s">
        <v>173</v>
      </c>
      <c r="I9" s="59"/>
      <c r="J9" s="62"/>
      <c r="K9" s="168" t="s">
        <v>176</v>
      </c>
      <c r="L9" s="67">
        <v>80000000</v>
      </c>
      <c r="M9" s="62" t="s">
        <v>175</v>
      </c>
      <c r="N9" s="62"/>
    </row>
    <row r="10" spans="2:14" ht="118.5" customHeight="1" x14ac:dyDescent="0.35">
      <c r="B10" s="59">
        <f>+B9+1</f>
        <v>2</v>
      </c>
      <c r="C10" s="59" t="s">
        <v>169</v>
      </c>
      <c r="D10" s="60" t="s">
        <v>123</v>
      </c>
      <c r="E10" s="167"/>
      <c r="F10" s="61">
        <v>70</v>
      </c>
      <c r="G10" s="163"/>
      <c r="H10" s="165"/>
      <c r="I10" s="59"/>
      <c r="J10" s="62"/>
      <c r="K10" s="168"/>
      <c r="L10" s="67">
        <v>60000000</v>
      </c>
      <c r="M10" s="62" t="s">
        <v>175</v>
      </c>
      <c r="N10" s="62"/>
    </row>
    <row r="11" spans="2:14" ht="144.75" customHeight="1" x14ac:dyDescent="0.35">
      <c r="B11" s="59">
        <f t="shared" ref="B11:B13" si="0">+B10+1</f>
        <v>3</v>
      </c>
      <c r="C11" s="59" t="s">
        <v>169</v>
      </c>
      <c r="D11" s="60" t="s">
        <v>124</v>
      </c>
      <c r="E11" s="61">
        <v>4817</v>
      </c>
      <c r="F11" s="61">
        <v>122</v>
      </c>
      <c r="G11" s="69" t="s">
        <v>171</v>
      </c>
      <c r="H11" s="70" t="s">
        <v>174</v>
      </c>
      <c r="I11" s="73" t="s">
        <v>180</v>
      </c>
      <c r="J11" s="62"/>
      <c r="K11" s="62" t="s">
        <v>178</v>
      </c>
      <c r="L11" s="67">
        <v>30000000</v>
      </c>
      <c r="M11" s="62" t="s">
        <v>175</v>
      </c>
      <c r="N11" s="62"/>
    </row>
    <row r="12" spans="2:14" ht="123.75" customHeight="1" x14ac:dyDescent="0.35">
      <c r="B12" s="59">
        <f t="shared" si="0"/>
        <v>4</v>
      </c>
      <c r="C12" s="59" t="s">
        <v>169</v>
      </c>
      <c r="D12" s="71" t="s">
        <v>125</v>
      </c>
      <c r="E12" s="61">
        <f>1034-104</f>
        <v>930</v>
      </c>
      <c r="F12" s="61">
        <v>0</v>
      </c>
      <c r="G12" s="72" t="s">
        <v>144</v>
      </c>
      <c r="H12" s="70" t="s">
        <v>167</v>
      </c>
      <c r="I12" s="59"/>
      <c r="J12" s="62"/>
      <c r="K12" s="62" t="s">
        <v>177</v>
      </c>
      <c r="L12" s="67">
        <v>40000000</v>
      </c>
      <c r="M12" s="62" t="s">
        <v>175</v>
      </c>
      <c r="N12" s="62"/>
    </row>
    <row r="13" spans="2:14" ht="119.25" customHeight="1" x14ac:dyDescent="0.35">
      <c r="B13" s="59">
        <f t="shared" si="0"/>
        <v>5</v>
      </c>
      <c r="C13" s="59" t="s">
        <v>169</v>
      </c>
      <c r="D13" s="71" t="s">
        <v>126</v>
      </c>
      <c r="E13" s="61">
        <f>900-35</f>
        <v>865</v>
      </c>
      <c r="F13" s="61">
        <v>0</v>
      </c>
      <c r="G13" s="72" t="s">
        <v>147</v>
      </c>
      <c r="H13" s="70" t="s">
        <v>166</v>
      </c>
      <c r="I13" s="59"/>
      <c r="J13" s="62"/>
      <c r="K13" s="62" t="s">
        <v>179</v>
      </c>
      <c r="L13" s="67">
        <v>30000000</v>
      </c>
      <c r="M13" s="62" t="s">
        <v>175</v>
      </c>
      <c r="N13" s="62"/>
    </row>
    <row r="14" spans="2:14" ht="20.25" customHeight="1" x14ac:dyDescent="0.35">
      <c r="B14" s="16"/>
      <c r="C14" s="16"/>
      <c r="D14" s="16"/>
      <c r="E14" s="16"/>
      <c r="F14" s="16"/>
      <c r="G14" s="16"/>
      <c r="H14" s="16"/>
      <c r="I14" s="16"/>
      <c r="J14" s="2"/>
      <c r="K14" s="2"/>
      <c r="L14" s="66"/>
      <c r="M14" s="2"/>
      <c r="N14" s="2"/>
    </row>
    <row r="15" spans="2:14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68"/>
      <c r="M15" s="3"/>
      <c r="N15" s="3"/>
    </row>
    <row r="17" spans="2:3" x14ac:dyDescent="0.35">
      <c r="B17" s="22" t="s">
        <v>54</v>
      </c>
    </row>
    <row r="18" spans="2:3" x14ac:dyDescent="0.35">
      <c r="B18" s="23" t="s">
        <v>58</v>
      </c>
    </row>
    <row r="19" spans="2:3" x14ac:dyDescent="0.35">
      <c r="B19" s="24" t="s">
        <v>59</v>
      </c>
    </row>
    <row r="20" spans="2:3" x14ac:dyDescent="0.35">
      <c r="B20" t="s">
        <v>60</v>
      </c>
    </row>
    <row r="21" spans="2:3" x14ac:dyDescent="0.35">
      <c r="B21" t="s">
        <v>83</v>
      </c>
    </row>
    <row r="22" spans="2:3" x14ac:dyDescent="0.35">
      <c r="B22" t="s">
        <v>84</v>
      </c>
    </row>
    <row r="23" spans="2:3" x14ac:dyDescent="0.35">
      <c r="B23" t="s">
        <v>85</v>
      </c>
    </row>
    <row r="24" spans="2:3" x14ac:dyDescent="0.35">
      <c r="B24" t="s">
        <v>86</v>
      </c>
    </row>
    <row r="25" spans="2:3" x14ac:dyDescent="0.35">
      <c r="B25" t="s">
        <v>87</v>
      </c>
    </row>
    <row r="26" spans="2:3" x14ac:dyDescent="0.35">
      <c r="B26" t="s">
        <v>88</v>
      </c>
    </row>
    <row r="27" spans="2:3" x14ac:dyDescent="0.35">
      <c r="B27" t="s">
        <v>89</v>
      </c>
    </row>
    <row r="28" spans="2:3" x14ac:dyDescent="0.35">
      <c r="B28" t="s">
        <v>104</v>
      </c>
    </row>
    <row r="29" spans="2:3" x14ac:dyDescent="0.35">
      <c r="B29" t="s">
        <v>106</v>
      </c>
      <c r="C29" s="31"/>
    </row>
    <row r="30" spans="2:3" x14ac:dyDescent="0.35">
      <c r="B30" t="s">
        <v>107</v>
      </c>
    </row>
  </sheetData>
  <mergeCells count="9">
    <mergeCell ref="N5:N6"/>
    <mergeCell ref="B5:B6"/>
    <mergeCell ref="C5:C6"/>
    <mergeCell ref="D5:K5"/>
    <mergeCell ref="G9:G10"/>
    <mergeCell ref="H9:H10"/>
    <mergeCell ref="E9:E10"/>
    <mergeCell ref="K9:K10"/>
    <mergeCell ref="M5:M6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6"/>
  <sheetViews>
    <sheetView tabSelected="1" workbookViewId="0">
      <pane ySplit="7" topLeftCell="A8" activePane="bottomLeft" state="frozen"/>
      <selection pane="bottomLeft" activeCell="A5" sqref="A5"/>
    </sheetView>
  </sheetViews>
  <sheetFormatPr defaultRowHeight="14.5" x14ac:dyDescent="0.35"/>
  <cols>
    <col min="1" max="1" width="5" customWidth="1"/>
    <col min="2" max="2" width="12.26953125" bestFit="1" customWidth="1"/>
    <col min="3" max="3" width="54.1796875" customWidth="1"/>
    <col min="4" max="4" width="7.81640625" customWidth="1"/>
    <col min="5" max="5" width="10.453125" customWidth="1"/>
    <col min="6" max="6" width="50" bestFit="1" customWidth="1"/>
    <col min="7" max="7" width="40.453125" customWidth="1"/>
    <col min="8" max="8" width="21.26953125" bestFit="1" customWidth="1"/>
    <col min="9" max="9" width="42.1796875" customWidth="1"/>
    <col min="10" max="10" width="18.81640625" bestFit="1" customWidth="1"/>
    <col min="11" max="11" width="7.54296875" bestFit="1" customWidth="1"/>
    <col min="12" max="12" width="24.81640625" customWidth="1"/>
    <col min="13" max="13" width="65.54296875" customWidth="1"/>
    <col min="14" max="14" width="10.26953125" customWidth="1"/>
    <col min="15" max="16" width="15.26953125" bestFit="1" customWidth="1"/>
    <col min="17" max="17" width="17.54296875" customWidth="1"/>
    <col min="18" max="18" width="13.81640625" bestFit="1" customWidth="1"/>
    <col min="19" max="19" width="13" customWidth="1"/>
    <col min="20" max="20" width="8.26953125" customWidth="1"/>
    <col min="21" max="21" width="13.81640625" bestFit="1" customWidth="1"/>
    <col min="22" max="22" width="13.54296875" customWidth="1"/>
    <col min="23" max="23" width="14.81640625" customWidth="1"/>
    <col min="24" max="24" width="15.453125" customWidth="1"/>
    <col min="25" max="25" width="17" customWidth="1"/>
    <col min="26" max="27" width="15.453125" customWidth="1"/>
    <col min="28" max="28" width="22" customWidth="1"/>
    <col min="29" max="29" width="7.453125" customWidth="1"/>
    <col min="30" max="30" width="12.54296875" customWidth="1"/>
    <col min="31" max="31" width="21.1796875" customWidth="1"/>
  </cols>
  <sheetData>
    <row r="1" spans="1:31" x14ac:dyDescent="0.35">
      <c r="A1" s="26" t="s">
        <v>276</v>
      </c>
    </row>
    <row r="2" spans="1:31" x14ac:dyDescent="0.35">
      <c r="A2" s="26" t="s">
        <v>146</v>
      </c>
    </row>
    <row r="3" spans="1:31" x14ac:dyDescent="0.35">
      <c r="A3" s="26" t="s">
        <v>163</v>
      </c>
    </row>
    <row r="4" spans="1:31" x14ac:dyDescent="0.35">
      <c r="A4" s="26" t="s">
        <v>289</v>
      </c>
    </row>
    <row r="5" spans="1:31" ht="15" thickBot="1" x14ac:dyDescent="0.4">
      <c r="AB5" s="107" t="s">
        <v>253</v>
      </c>
    </row>
    <row r="6" spans="1:31" ht="23.15" customHeight="1" x14ac:dyDescent="0.35">
      <c r="A6" s="184" t="s">
        <v>26</v>
      </c>
      <c r="B6" s="186" t="s">
        <v>52</v>
      </c>
      <c r="C6" s="178" t="s">
        <v>41</v>
      </c>
      <c r="D6" s="179"/>
      <c r="E6" s="179"/>
      <c r="F6" s="179"/>
      <c r="G6" s="180"/>
      <c r="H6" s="177" t="s">
        <v>27</v>
      </c>
      <c r="I6" s="170" t="s">
        <v>28</v>
      </c>
      <c r="J6" s="171"/>
      <c r="K6" s="172"/>
      <c r="L6" s="178" t="s">
        <v>36</v>
      </c>
      <c r="M6" s="179"/>
      <c r="N6" s="180"/>
      <c r="O6" s="170" t="s">
        <v>29</v>
      </c>
      <c r="P6" s="171"/>
      <c r="Q6" s="172"/>
      <c r="R6" s="177" t="s">
        <v>71</v>
      </c>
      <c r="S6" s="177"/>
      <c r="T6" s="177"/>
      <c r="U6" s="177"/>
      <c r="V6" s="173" t="s">
        <v>272</v>
      </c>
      <c r="W6" s="173" t="s">
        <v>30</v>
      </c>
      <c r="X6" s="181" t="s">
        <v>285</v>
      </c>
      <c r="Y6" s="182"/>
      <c r="Z6" s="182"/>
      <c r="AA6" s="183"/>
      <c r="AB6" s="175" t="s">
        <v>31</v>
      </c>
    </row>
    <row r="7" spans="1:31" ht="34.5" x14ac:dyDescent="0.35">
      <c r="A7" s="185"/>
      <c r="B7" s="161"/>
      <c r="C7" s="14" t="s">
        <v>77</v>
      </c>
      <c r="D7" s="14" t="s">
        <v>79</v>
      </c>
      <c r="E7" s="12" t="s">
        <v>78</v>
      </c>
      <c r="F7" s="12" t="s">
        <v>51</v>
      </c>
      <c r="G7" s="12" t="s">
        <v>53</v>
      </c>
      <c r="H7" s="160"/>
      <c r="I7" s="13" t="s">
        <v>32</v>
      </c>
      <c r="J7" s="13" t="s">
        <v>33</v>
      </c>
      <c r="K7" s="18" t="s">
        <v>55</v>
      </c>
      <c r="L7" s="18" t="s">
        <v>37</v>
      </c>
      <c r="M7" s="18" t="s">
        <v>51</v>
      </c>
      <c r="N7" s="18" t="s">
        <v>38</v>
      </c>
      <c r="O7" s="13" t="s">
        <v>34</v>
      </c>
      <c r="P7" s="13" t="s">
        <v>35</v>
      </c>
      <c r="Q7" s="14" t="s">
        <v>99</v>
      </c>
      <c r="R7" s="14" t="s">
        <v>100</v>
      </c>
      <c r="S7" s="14" t="s">
        <v>101</v>
      </c>
      <c r="T7" s="14" t="s">
        <v>102</v>
      </c>
      <c r="U7" s="14" t="s">
        <v>43</v>
      </c>
      <c r="V7" s="174"/>
      <c r="W7" s="174"/>
      <c r="X7" s="27" t="s">
        <v>207</v>
      </c>
      <c r="Y7" s="27" t="s">
        <v>208</v>
      </c>
      <c r="Z7" s="27" t="s">
        <v>209</v>
      </c>
      <c r="AA7" s="27" t="s">
        <v>210</v>
      </c>
      <c r="AB7" s="176"/>
    </row>
    <row r="8" spans="1:31" x14ac:dyDescent="0.35">
      <c r="A8" s="17">
        <v>1</v>
      </c>
      <c r="B8" s="17">
        <v>2</v>
      </c>
      <c r="C8" s="17">
        <v>3</v>
      </c>
      <c r="D8" s="187">
        <v>4</v>
      </c>
      <c r="E8" s="188"/>
      <c r="F8" s="17">
        <v>5</v>
      </c>
      <c r="G8" s="17">
        <v>6</v>
      </c>
      <c r="H8" s="17">
        <v>7</v>
      </c>
      <c r="I8" s="17">
        <v>8</v>
      </c>
      <c r="J8" s="17">
        <v>9</v>
      </c>
      <c r="K8" s="17">
        <v>10</v>
      </c>
      <c r="L8" s="17">
        <v>11</v>
      </c>
      <c r="M8" s="17">
        <v>12</v>
      </c>
      <c r="N8" s="17">
        <v>13</v>
      </c>
      <c r="O8" s="17">
        <v>14</v>
      </c>
      <c r="P8" s="17">
        <v>15</v>
      </c>
      <c r="Q8" s="17">
        <v>16</v>
      </c>
      <c r="R8" s="17">
        <v>17</v>
      </c>
      <c r="S8" s="17">
        <v>18</v>
      </c>
      <c r="T8" s="17">
        <v>19</v>
      </c>
      <c r="U8" s="17">
        <v>20</v>
      </c>
      <c r="V8" s="17">
        <v>21</v>
      </c>
      <c r="W8" s="17">
        <v>22</v>
      </c>
      <c r="X8" s="17">
        <v>23</v>
      </c>
      <c r="Y8" s="17">
        <v>24</v>
      </c>
      <c r="Z8" s="17" t="s">
        <v>90</v>
      </c>
      <c r="AA8" s="17" t="s">
        <v>91</v>
      </c>
      <c r="AB8" s="17">
        <v>27</v>
      </c>
    </row>
    <row r="9" spans="1:31" x14ac:dyDescent="0.35">
      <c r="A9" s="15"/>
      <c r="B9" s="1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82"/>
      <c r="X9" s="98" t="s">
        <v>286</v>
      </c>
      <c r="Y9" s="77" t="s">
        <v>287</v>
      </c>
      <c r="Z9" s="76" t="s">
        <v>288</v>
      </c>
      <c r="AA9" s="106" t="s">
        <v>283</v>
      </c>
      <c r="AB9" s="57"/>
    </row>
    <row r="10" spans="1:31" x14ac:dyDescent="0.35">
      <c r="A10" s="16">
        <v>1</v>
      </c>
      <c r="B10" s="16" t="s">
        <v>108</v>
      </c>
      <c r="C10" s="34" t="s">
        <v>109</v>
      </c>
      <c r="D10" s="88">
        <v>54</v>
      </c>
      <c r="E10" s="32">
        <v>45</v>
      </c>
      <c r="F10" s="16" t="s">
        <v>127</v>
      </c>
      <c r="G10" s="16" t="s">
        <v>164</v>
      </c>
      <c r="H10" s="32" t="s">
        <v>196</v>
      </c>
      <c r="I10" s="80" t="s">
        <v>242</v>
      </c>
      <c r="J10" s="33" t="s">
        <v>251</v>
      </c>
      <c r="K10" s="16" t="s">
        <v>130</v>
      </c>
      <c r="L10" s="39" t="s">
        <v>131</v>
      </c>
      <c r="M10" s="46" t="s">
        <v>267</v>
      </c>
      <c r="N10" s="16" t="s">
        <v>142</v>
      </c>
      <c r="O10" s="33" t="s">
        <v>251</v>
      </c>
      <c r="P10" s="40" t="s">
        <v>252</v>
      </c>
      <c r="Q10" s="16" t="s">
        <v>141</v>
      </c>
      <c r="R10" s="43">
        <v>57000000</v>
      </c>
      <c r="S10" s="32">
        <f>+((3*5700000)*0.1)+(9*5700000)*0.11</f>
        <v>7353000</v>
      </c>
      <c r="T10" s="45">
        <v>0</v>
      </c>
      <c r="U10" s="44">
        <f>T10+S10+R10</f>
        <v>64353000</v>
      </c>
      <c r="V10" s="43">
        <v>57000000</v>
      </c>
      <c r="W10" s="75">
        <v>22800000</v>
      </c>
      <c r="X10" s="79">
        <v>0</v>
      </c>
      <c r="Y10" s="109">
        <v>0</v>
      </c>
      <c r="Z10" s="58">
        <f>+X10+Y10</f>
        <v>0</v>
      </c>
      <c r="AA10" s="58">
        <f>+W10+Z10</f>
        <v>22800000</v>
      </c>
      <c r="AB10" s="145" t="s">
        <v>284</v>
      </c>
      <c r="AC10" s="99"/>
      <c r="AD10" s="99" t="s">
        <v>131</v>
      </c>
      <c r="AE10" s="146"/>
    </row>
    <row r="11" spans="1:31" x14ac:dyDescent="0.35">
      <c r="A11" s="16">
        <v>2</v>
      </c>
      <c r="B11" s="16" t="s">
        <v>108</v>
      </c>
      <c r="C11" s="34" t="s">
        <v>110</v>
      </c>
      <c r="D11" s="84">
        <v>18</v>
      </c>
      <c r="E11" s="32">
        <v>15</v>
      </c>
      <c r="F11" s="16" t="s">
        <v>127</v>
      </c>
      <c r="G11" s="16" t="s">
        <v>164</v>
      </c>
      <c r="H11" s="32" t="s">
        <v>196</v>
      </c>
      <c r="I11" s="80" t="s">
        <v>243</v>
      </c>
      <c r="J11" s="33" t="s">
        <v>251</v>
      </c>
      <c r="K11" s="16" t="s">
        <v>130</v>
      </c>
      <c r="L11" s="39" t="s">
        <v>132</v>
      </c>
      <c r="M11" s="47" t="s">
        <v>154</v>
      </c>
      <c r="N11" s="16" t="s">
        <v>142</v>
      </c>
      <c r="O11" s="33" t="s">
        <v>251</v>
      </c>
      <c r="P11" s="40" t="s">
        <v>252</v>
      </c>
      <c r="Q11" s="16" t="s">
        <v>141</v>
      </c>
      <c r="R11" s="43">
        <v>15600000</v>
      </c>
      <c r="S11" s="32">
        <f>+((3*1900000)*0.1)+(9*1900000)*0.11</f>
        <v>2451000</v>
      </c>
      <c r="T11" s="45">
        <v>0</v>
      </c>
      <c r="U11" s="44">
        <f t="shared" ref="U11:U20" si="0">T11+S11+R11</f>
        <v>18051000</v>
      </c>
      <c r="V11" s="43">
        <v>15600000</v>
      </c>
      <c r="W11" s="75">
        <v>9500000</v>
      </c>
      <c r="X11" s="79">
        <v>0</v>
      </c>
      <c r="Y11" s="74">
        <v>0</v>
      </c>
      <c r="Z11" s="58">
        <f t="shared" ref="Z11:Z18" si="1">+X11+Y11</f>
        <v>0</v>
      </c>
      <c r="AA11" s="58">
        <f t="shared" ref="AA11:AA21" si="2">+W11+Z11</f>
        <v>9500000</v>
      </c>
      <c r="AB11" s="145" t="s">
        <v>284</v>
      </c>
      <c r="AC11" s="101"/>
      <c r="AD11" s="102" t="s">
        <v>132</v>
      </c>
      <c r="AE11" s="146"/>
    </row>
    <row r="12" spans="1:31" x14ac:dyDescent="0.35">
      <c r="A12" s="16">
        <v>3</v>
      </c>
      <c r="B12" s="16" t="s">
        <v>108</v>
      </c>
      <c r="C12" s="34" t="s">
        <v>111</v>
      </c>
      <c r="D12" s="84">
        <v>18</v>
      </c>
      <c r="E12" s="32">
        <v>15</v>
      </c>
      <c r="F12" s="16" t="s">
        <v>127</v>
      </c>
      <c r="G12" s="16" t="s">
        <v>164</v>
      </c>
      <c r="H12" s="32" t="s">
        <v>196</v>
      </c>
      <c r="I12" s="80" t="s">
        <v>244</v>
      </c>
      <c r="J12" s="33" t="s">
        <v>251</v>
      </c>
      <c r="K12" s="16" t="s">
        <v>130</v>
      </c>
      <c r="L12" s="39" t="s">
        <v>133</v>
      </c>
      <c r="M12" s="47" t="s">
        <v>155</v>
      </c>
      <c r="N12" s="16" t="s">
        <v>142</v>
      </c>
      <c r="O12" s="33" t="s">
        <v>251</v>
      </c>
      <c r="P12" s="40" t="s">
        <v>252</v>
      </c>
      <c r="Q12" s="16" t="s">
        <v>141</v>
      </c>
      <c r="R12" s="43">
        <v>17100000</v>
      </c>
      <c r="S12" s="32">
        <f t="shared" ref="S12:S16" si="3">+((3*1900000)*0.1)+(9*1900000)*0.11</f>
        <v>2451000</v>
      </c>
      <c r="T12" s="45">
        <v>0</v>
      </c>
      <c r="U12" s="44">
        <f t="shared" si="0"/>
        <v>19551000</v>
      </c>
      <c r="V12" s="43">
        <v>17100000</v>
      </c>
      <c r="W12" s="75">
        <v>7600000</v>
      </c>
      <c r="X12" s="79">
        <v>0</v>
      </c>
      <c r="Y12" s="109">
        <v>0</v>
      </c>
      <c r="Z12" s="58">
        <f t="shared" si="1"/>
        <v>0</v>
      </c>
      <c r="AA12" s="58">
        <f t="shared" si="2"/>
        <v>7600000</v>
      </c>
      <c r="AB12" s="145" t="s">
        <v>284</v>
      </c>
      <c r="AC12" s="101"/>
      <c r="AD12" s="102" t="s">
        <v>133</v>
      </c>
      <c r="AE12" s="146"/>
    </row>
    <row r="13" spans="1:31" x14ac:dyDescent="0.35">
      <c r="A13" s="16">
        <v>4</v>
      </c>
      <c r="B13" s="16" t="s">
        <v>108</v>
      </c>
      <c r="C13" s="34" t="s">
        <v>112</v>
      </c>
      <c r="D13" s="84">
        <v>18</v>
      </c>
      <c r="E13" s="32">
        <v>15</v>
      </c>
      <c r="F13" s="16" t="s">
        <v>127</v>
      </c>
      <c r="G13" s="16" t="s">
        <v>164</v>
      </c>
      <c r="H13" s="32" t="s">
        <v>196</v>
      </c>
      <c r="I13" s="80" t="s">
        <v>245</v>
      </c>
      <c r="J13" s="33" t="s">
        <v>251</v>
      </c>
      <c r="K13" s="16" t="s">
        <v>130</v>
      </c>
      <c r="L13" s="39" t="s">
        <v>184</v>
      </c>
      <c r="M13" s="47" t="s">
        <v>152</v>
      </c>
      <c r="N13" s="16" t="s">
        <v>142</v>
      </c>
      <c r="O13" s="33" t="s">
        <v>251</v>
      </c>
      <c r="P13" s="40" t="s">
        <v>252</v>
      </c>
      <c r="Q13" s="16" t="s">
        <v>141</v>
      </c>
      <c r="R13" s="43">
        <v>19600000</v>
      </c>
      <c r="S13" s="32">
        <f t="shared" si="3"/>
        <v>2451000</v>
      </c>
      <c r="T13" s="45">
        <v>0</v>
      </c>
      <c r="U13" s="44">
        <f t="shared" si="0"/>
        <v>22051000</v>
      </c>
      <c r="V13" s="43">
        <v>19600000</v>
      </c>
      <c r="W13" s="75">
        <v>4150000</v>
      </c>
      <c r="X13" s="74">
        <v>0</v>
      </c>
      <c r="Y13" s="74">
        <v>0</v>
      </c>
      <c r="Z13" s="58">
        <f t="shared" si="1"/>
        <v>0</v>
      </c>
      <c r="AA13" s="58">
        <f t="shared" si="2"/>
        <v>4150000</v>
      </c>
      <c r="AB13" s="145" t="s">
        <v>284</v>
      </c>
      <c r="AC13" s="101"/>
      <c r="AD13" s="102" t="s">
        <v>184</v>
      </c>
      <c r="AE13" s="146"/>
    </row>
    <row r="14" spans="1:31" x14ac:dyDescent="0.35">
      <c r="A14" s="16">
        <v>5</v>
      </c>
      <c r="B14" s="16" t="s">
        <v>108</v>
      </c>
      <c r="C14" s="34" t="s">
        <v>113</v>
      </c>
      <c r="D14" s="84">
        <v>18</v>
      </c>
      <c r="E14" s="32">
        <v>15</v>
      </c>
      <c r="F14" s="16" t="s">
        <v>127</v>
      </c>
      <c r="G14" s="16" t="s">
        <v>164</v>
      </c>
      <c r="H14" s="32" t="s">
        <v>196</v>
      </c>
      <c r="I14" s="80" t="s">
        <v>246</v>
      </c>
      <c r="J14" s="33" t="s">
        <v>251</v>
      </c>
      <c r="K14" s="16" t="s">
        <v>130</v>
      </c>
      <c r="L14" s="39" t="s">
        <v>134</v>
      </c>
      <c r="M14" s="47" t="s">
        <v>153</v>
      </c>
      <c r="N14" s="16" t="s">
        <v>142</v>
      </c>
      <c r="O14" s="33" t="s">
        <v>251</v>
      </c>
      <c r="P14" s="40" t="s">
        <v>252</v>
      </c>
      <c r="Q14" s="16" t="s">
        <v>141</v>
      </c>
      <c r="R14" s="43">
        <v>22800000</v>
      </c>
      <c r="S14" s="32">
        <f t="shared" si="3"/>
        <v>2451000</v>
      </c>
      <c r="T14" s="45">
        <v>0</v>
      </c>
      <c r="U14" s="44">
        <f t="shared" si="0"/>
        <v>25251000</v>
      </c>
      <c r="V14" s="43">
        <v>22800000</v>
      </c>
      <c r="W14" s="75">
        <v>5700000</v>
      </c>
      <c r="X14" s="74">
        <v>0</v>
      </c>
      <c r="Y14" s="74">
        <v>1900000</v>
      </c>
      <c r="Z14" s="58">
        <f t="shared" si="1"/>
        <v>1900000</v>
      </c>
      <c r="AA14" s="58">
        <f t="shared" si="2"/>
        <v>7600000</v>
      </c>
      <c r="AB14" s="145" t="s">
        <v>284</v>
      </c>
      <c r="AC14" s="99"/>
      <c r="AD14" s="102" t="s">
        <v>134</v>
      </c>
      <c r="AE14" s="146"/>
    </row>
    <row r="15" spans="1:31" x14ac:dyDescent="0.35">
      <c r="A15" s="16">
        <v>6</v>
      </c>
      <c r="B15" s="16" t="s">
        <v>108</v>
      </c>
      <c r="C15" s="34" t="s">
        <v>114</v>
      </c>
      <c r="D15" s="84">
        <v>18</v>
      </c>
      <c r="E15" s="32">
        <v>15</v>
      </c>
      <c r="F15" s="16" t="s">
        <v>127</v>
      </c>
      <c r="G15" s="16" t="s">
        <v>164</v>
      </c>
      <c r="H15" s="32" t="s">
        <v>196</v>
      </c>
      <c r="I15" s="80" t="s">
        <v>247</v>
      </c>
      <c r="J15" s="33" t="s">
        <v>251</v>
      </c>
      <c r="K15" s="16" t="s">
        <v>130</v>
      </c>
      <c r="L15" s="39" t="s">
        <v>135</v>
      </c>
      <c r="M15" s="47" t="s">
        <v>156</v>
      </c>
      <c r="N15" s="16" t="s">
        <v>142</v>
      </c>
      <c r="O15" s="33" t="s">
        <v>251</v>
      </c>
      <c r="P15" s="40" t="s">
        <v>252</v>
      </c>
      <c r="Q15" s="16" t="s">
        <v>141</v>
      </c>
      <c r="R15" s="43">
        <v>19000000</v>
      </c>
      <c r="S15" s="32">
        <f t="shared" si="3"/>
        <v>2451000</v>
      </c>
      <c r="T15" s="45">
        <v>0</v>
      </c>
      <c r="U15" s="44">
        <f t="shared" si="0"/>
        <v>21451000</v>
      </c>
      <c r="V15" s="43">
        <v>19000000</v>
      </c>
      <c r="W15" s="75">
        <v>5700000</v>
      </c>
      <c r="X15" s="79">
        <v>0</v>
      </c>
      <c r="Y15" s="74">
        <v>0</v>
      </c>
      <c r="Z15" s="58">
        <f t="shared" si="1"/>
        <v>0</v>
      </c>
      <c r="AA15" s="58">
        <f t="shared" si="2"/>
        <v>5700000</v>
      </c>
      <c r="AB15" s="145" t="s">
        <v>284</v>
      </c>
      <c r="AC15" s="99"/>
      <c r="AD15" s="102" t="s">
        <v>135</v>
      </c>
      <c r="AE15" s="146"/>
    </row>
    <row r="16" spans="1:31" x14ac:dyDescent="0.35">
      <c r="A16" s="16">
        <v>7</v>
      </c>
      <c r="B16" s="16" t="s">
        <v>108</v>
      </c>
      <c r="C16" s="34" t="s">
        <v>115</v>
      </c>
      <c r="D16" s="84">
        <v>18</v>
      </c>
      <c r="E16" s="32">
        <v>15</v>
      </c>
      <c r="F16" s="16" t="s">
        <v>127</v>
      </c>
      <c r="G16" s="16" t="s">
        <v>164</v>
      </c>
      <c r="H16" s="32" t="s">
        <v>196</v>
      </c>
      <c r="I16" s="80" t="s">
        <v>248</v>
      </c>
      <c r="J16" s="33" t="s">
        <v>251</v>
      </c>
      <c r="K16" s="16" t="s">
        <v>130</v>
      </c>
      <c r="L16" s="39" t="s">
        <v>136</v>
      </c>
      <c r="M16" s="47" t="s">
        <v>157</v>
      </c>
      <c r="N16" s="16" t="s">
        <v>142</v>
      </c>
      <c r="O16" s="33" t="s">
        <v>251</v>
      </c>
      <c r="P16" s="40" t="s">
        <v>252</v>
      </c>
      <c r="Q16" s="16" t="s">
        <v>141</v>
      </c>
      <c r="R16" s="43">
        <v>13300000</v>
      </c>
      <c r="S16" s="32">
        <f t="shared" si="3"/>
        <v>2451000</v>
      </c>
      <c r="T16" s="45">
        <v>0</v>
      </c>
      <c r="U16" s="44">
        <f t="shared" si="0"/>
        <v>15751000</v>
      </c>
      <c r="V16" s="43">
        <v>13300000</v>
      </c>
      <c r="W16" s="75">
        <v>3800000</v>
      </c>
      <c r="X16" s="79">
        <v>0</v>
      </c>
      <c r="Y16" s="74">
        <v>0</v>
      </c>
      <c r="Z16" s="58">
        <f t="shared" si="1"/>
        <v>0</v>
      </c>
      <c r="AA16" s="58">
        <f t="shared" si="2"/>
        <v>3800000</v>
      </c>
      <c r="AB16" s="145" t="s">
        <v>284</v>
      </c>
      <c r="AC16" s="99"/>
      <c r="AD16" s="102" t="s">
        <v>136</v>
      </c>
      <c r="AE16" s="146"/>
    </row>
    <row r="17" spans="1:31" x14ac:dyDescent="0.35">
      <c r="A17" s="16">
        <v>8</v>
      </c>
      <c r="B17" s="16" t="s">
        <v>108</v>
      </c>
      <c r="C17" s="34" t="s">
        <v>116</v>
      </c>
      <c r="D17" s="84">
        <v>36</v>
      </c>
      <c r="E17" s="32">
        <v>30</v>
      </c>
      <c r="F17" s="16" t="s">
        <v>127</v>
      </c>
      <c r="G17" s="16" t="s">
        <v>164</v>
      </c>
      <c r="H17" s="32" t="s">
        <v>196</v>
      </c>
      <c r="I17" s="80" t="s">
        <v>249</v>
      </c>
      <c r="J17" s="33" t="s">
        <v>251</v>
      </c>
      <c r="K17" s="16" t="s">
        <v>130</v>
      </c>
      <c r="L17" s="39" t="s">
        <v>137</v>
      </c>
      <c r="M17" s="47" t="s">
        <v>268</v>
      </c>
      <c r="N17" s="16" t="s">
        <v>142</v>
      </c>
      <c r="O17" s="33" t="s">
        <v>251</v>
      </c>
      <c r="P17" s="40" t="s">
        <v>252</v>
      </c>
      <c r="Q17" s="16" t="s">
        <v>141</v>
      </c>
      <c r="R17" s="43">
        <v>41800000</v>
      </c>
      <c r="S17" s="32">
        <f>+((3*3800000)*0.1)+(9*3800000)*0.11</f>
        <v>4902000</v>
      </c>
      <c r="T17" s="45">
        <v>0</v>
      </c>
      <c r="U17" s="44">
        <f t="shared" si="0"/>
        <v>46702000</v>
      </c>
      <c r="V17" s="43">
        <v>41800000</v>
      </c>
      <c r="W17" s="75">
        <v>15200000</v>
      </c>
      <c r="X17" s="79">
        <v>0</v>
      </c>
      <c r="Y17" s="74">
        <v>0</v>
      </c>
      <c r="Z17" s="58">
        <f t="shared" si="1"/>
        <v>0</v>
      </c>
      <c r="AA17" s="58">
        <f t="shared" si="2"/>
        <v>15200000</v>
      </c>
      <c r="AB17" s="145" t="s">
        <v>284</v>
      </c>
      <c r="AC17" s="99"/>
      <c r="AD17" s="102" t="s">
        <v>137</v>
      </c>
      <c r="AE17" s="146"/>
    </row>
    <row r="18" spans="1:31" x14ac:dyDescent="0.35">
      <c r="A18" s="16">
        <v>9</v>
      </c>
      <c r="B18" s="16" t="s">
        <v>108</v>
      </c>
      <c r="C18" s="34" t="s">
        <v>117</v>
      </c>
      <c r="D18" s="84">
        <v>18</v>
      </c>
      <c r="E18" s="32">
        <v>15</v>
      </c>
      <c r="F18" s="16" t="s">
        <v>127</v>
      </c>
      <c r="G18" s="16" t="s">
        <v>164</v>
      </c>
      <c r="H18" s="32" t="s">
        <v>196</v>
      </c>
      <c r="I18" s="80" t="s">
        <v>250</v>
      </c>
      <c r="J18" s="33" t="s">
        <v>251</v>
      </c>
      <c r="K18" s="16" t="s">
        <v>130</v>
      </c>
      <c r="L18" s="39" t="s">
        <v>138</v>
      </c>
      <c r="M18" s="47" t="s">
        <v>158</v>
      </c>
      <c r="N18" s="16" t="s">
        <v>142</v>
      </c>
      <c r="O18" s="33" t="s">
        <v>251</v>
      </c>
      <c r="P18" s="40" t="s">
        <v>252</v>
      </c>
      <c r="Q18" s="16" t="s">
        <v>141</v>
      </c>
      <c r="R18" s="43">
        <v>19000000</v>
      </c>
      <c r="S18" s="32">
        <f>+((3*1900000)*0.1)+(9*1900000)*0.11</f>
        <v>2451000</v>
      </c>
      <c r="T18" s="45">
        <v>0</v>
      </c>
      <c r="U18" s="44">
        <f t="shared" si="0"/>
        <v>21451000</v>
      </c>
      <c r="V18" s="43">
        <v>19000000</v>
      </c>
      <c r="W18" s="75">
        <v>7600000</v>
      </c>
      <c r="X18" s="79">
        <v>0</v>
      </c>
      <c r="Y18" s="45">
        <v>0</v>
      </c>
      <c r="Z18" s="58">
        <f t="shared" si="1"/>
        <v>0</v>
      </c>
      <c r="AA18" s="58">
        <f t="shared" si="2"/>
        <v>7600000</v>
      </c>
      <c r="AB18" s="145" t="s">
        <v>284</v>
      </c>
      <c r="AC18" s="99"/>
      <c r="AD18" s="102" t="s">
        <v>138</v>
      </c>
      <c r="AE18" s="146"/>
    </row>
    <row r="19" spans="1:31" x14ac:dyDescent="0.35">
      <c r="A19" s="85">
        <v>10</v>
      </c>
      <c r="B19" s="16" t="s">
        <v>108</v>
      </c>
      <c r="C19" s="34" t="s">
        <v>218</v>
      </c>
      <c r="D19" s="84">
        <v>24</v>
      </c>
      <c r="E19" s="32">
        <v>18</v>
      </c>
      <c r="F19" s="16" t="s">
        <v>127</v>
      </c>
      <c r="G19" s="16" t="s">
        <v>164</v>
      </c>
      <c r="H19" s="32" t="s">
        <v>196</v>
      </c>
      <c r="I19" s="80" t="s">
        <v>259</v>
      </c>
      <c r="J19" s="33" t="s">
        <v>260</v>
      </c>
      <c r="K19" s="16" t="s">
        <v>130</v>
      </c>
      <c r="L19" s="39" t="s">
        <v>204</v>
      </c>
      <c r="M19" s="46" t="s">
        <v>205</v>
      </c>
      <c r="N19" s="16" t="s">
        <v>142</v>
      </c>
      <c r="O19" s="38">
        <v>44827</v>
      </c>
      <c r="P19" s="38">
        <v>45191</v>
      </c>
      <c r="Q19" s="16" t="s">
        <v>170</v>
      </c>
      <c r="R19" s="43">
        <v>24700000</v>
      </c>
      <c r="S19" s="32">
        <f t="shared" ref="S19" si="4">+R19*0.1</f>
        <v>2470000</v>
      </c>
      <c r="T19" s="45">
        <v>0</v>
      </c>
      <c r="U19" s="44">
        <f t="shared" si="0"/>
        <v>27170000</v>
      </c>
      <c r="V19" s="43">
        <v>24700000</v>
      </c>
      <c r="W19" s="75">
        <v>9200000</v>
      </c>
      <c r="X19" s="108">
        <v>0</v>
      </c>
      <c r="Y19" s="90">
        <v>0</v>
      </c>
      <c r="Z19" s="58">
        <f t="shared" ref="Z19:Z21" si="5">+X19+Y19</f>
        <v>0</v>
      </c>
      <c r="AA19" s="58">
        <f t="shared" si="2"/>
        <v>9200000</v>
      </c>
      <c r="AB19" s="20"/>
      <c r="AC19" s="99"/>
      <c r="AD19" s="102" t="s">
        <v>204</v>
      </c>
      <c r="AE19" s="146"/>
    </row>
    <row r="20" spans="1:31" x14ac:dyDescent="0.35">
      <c r="A20" s="85">
        <v>11</v>
      </c>
      <c r="B20" s="85" t="s">
        <v>108</v>
      </c>
      <c r="C20" s="111" t="s">
        <v>220</v>
      </c>
      <c r="D20" s="32">
        <v>0</v>
      </c>
      <c r="E20" s="32">
        <v>255</v>
      </c>
      <c r="F20" s="96" t="s">
        <v>221</v>
      </c>
      <c r="G20" s="85" t="s">
        <v>222</v>
      </c>
      <c r="H20" s="32" t="s">
        <v>223</v>
      </c>
      <c r="I20" s="116" t="s">
        <v>224</v>
      </c>
      <c r="J20" s="112" t="s">
        <v>187</v>
      </c>
      <c r="K20" s="85" t="s">
        <v>130</v>
      </c>
      <c r="L20" s="32" t="s">
        <v>225</v>
      </c>
      <c r="M20" s="122" t="s">
        <v>188</v>
      </c>
      <c r="N20" s="85" t="s">
        <v>142</v>
      </c>
      <c r="O20" s="112" t="s">
        <v>187</v>
      </c>
      <c r="P20" s="112" t="s">
        <v>226</v>
      </c>
      <c r="Q20" s="85" t="s">
        <v>141</v>
      </c>
      <c r="R20" s="43">
        <v>7210000</v>
      </c>
      <c r="S20" s="32">
        <f>+R20*0.11</f>
        <v>793100</v>
      </c>
      <c r="T20" s="90">
        <v>0</v>
      </c>
      <c r="U20" s="94">
        <f t="shared" si="0"/>
        <v>8003100</v>
      </c>
      <c r="V20" s="43">
        <v>7210000</v>
      </c>
      <c r="W20" s="121">
        <v>0</v>
      </c>
      <c r="X20" s="108">
        <v>0</v>
      </c>
      <c r="Y20" s="90">
        <v>0</v>
      </c>
      <c r="Z20" s="108">
        <f t="shared" si="5"/>
        <v>0</v>
      </c>
      <c r="AA20" s="108">
        <f t="shared" si="2"/>
        <v>0</v>
      </c>
      <c r="AB20" s="115"/>
      <c r="AC20" s="99"/>
      <c r="AD20" s="102" t="s">
        <v>225</v>
      </c>
      <c r="AE20" s="146"/>
    </row>
    <row r="21" spans="1:31" x14ac:dyDescent="0.35">
      <c r="A21" s="16">
        <v>12</v>
      </c>
      <c r="B21" s="85" t="s">
        <v>108</v>
      </c>
      <c r="C21" s="114" t="s">
        <v>219</v>
      </c>
      <c r="D21" s="84">
        <v>590</v>
      </c>
      <c r="E21" s="50">
        <v>330</v>
      </c>
      <c r="F21" s="118" t="s">
        <v>198</v>
      </c>
      <c r="G21" s="119" t="s">
        <v>197</v>
      </c>
      <c r="H21" s="32" t="s">
        <v>128</v>
      </c>
      <c r="I21" s="78" t="s">
        <v>181</v>
      </c>
      <c r="J21" s="112" t="s">
        <v>211</v>
      </c>
      <c r="K21" s="85" t="s">
        <v>130</v>
      </c>
      <c r="L21" s="32" t="s">
        <v>182</v>
      </c>
      <c r="M21" s="122" t="s">
        <v>266</v>
      </c>
      <c r="N21" s="85" t="s">
        <v>142</v>
      </c>
      <c r="O21" s="112">
        <v>44442</v>
      </c>
      <c r="P21" s="112">
        <v>45171</v>
      </c>
      <c r="Q21" s="85" t="s">
        <v>141</v>
      </c>
      <c r="R21" s="43">
        <v>23500000</v>
      </c>
      <c r="S21" s="32">
        <f t="shared" ref="S21" si="6">+R21*0.1</f>
        <v>2350000</v>
      </c>
      <c r="T21" s="90">
        <v>0</v>
      </c>
      <c r="U21" s="94">
        <f t="shared" ref="U21" si="7">T21+S21+R21</f>
        <v>25850000</v>
      </c>
      <c r="V21" s="43">
        <v>23500000</v>
      </c>
      <c r="W21" s="95">
        <v>2000000</v>
      </c>
      <c r="X21" s="90">
        <v>0</v>
      </c>
      <c r="Y21" s="90">
        <v>0</v>
      </c>
      <c r="Z21" s="108">
        <f t="shared" si="5"/>
        <v>0</v>
      </c>
      <c r="AA21" s="108">
        <f t="shared" si="2"/>
        <v>2000000</v>
      </c>
      <c r="AB21" s="115"/>
      <c r="AC21" s="99"/>
      <c r="AD21" s="102" t="s">
        <v>182</v>
      </c>
      <c r="AE21" s="146"/>
    </row>
    <row r="22" spans="1:31" x14ac:dyDescent="0.35">
      <c r="A22" s="85">
        <v>13</v>
      </c>
      <c r="B22" s="85" t="s">
        <v>108</v>
      </c>
      <c r="C22" s="89" t="s">
        <v>118</v>
      </c>
      <c r="D22" s="84">
        <v>12</v>
      </c>
      <c r="E22" s="90">
        <v>36</v>
      </c>
      <c r="F22" s="91" t="s">
        <v>149</v>
      </c>
      <c r="G22" s="85" t="s">
        <v>165</v>
      </c>
      <c r="H22" s="32" t="s">
        <v>195</v>
      </c>
      <c r="I22" s="80" t="s">
        <v>254</v>
      </c>
      <c r="J22" s="92">
        <v>44769</v>
      </c>
      <c r="K22" s="85" t="s">
        <v>130</v>
      </c>
      <c r="L22" s="32" t="s">
        <v>139</v>
      </c>
      <c r="M22" s="122" t="s">
        <v>151</v>
      </c>
      <c r="N22" s="85" t="s">
        <v>142</v>
      </c>
      <c r="O22" s="92">
        <v>44769</v>
      </c>
      <c r="P22" s="92">
        <v>45133</v>
      </c>
      <c r="Q22" s="85" t="s">
        <v>183</v>
      </c>
      <c r="R22" s="93">
        <v>1600000</v>
      </c>
      <c r="S22" s="32">
        <f>+R22*0.11</f>
        <v>176000</v>
      </c>
      <c r="T22" s="90">
        <v>0</v>
      </c>
      <c r="U22" s="94">
        <f t="shared" ref="U22:U23" si="8">T22+S22+R22</f>
        <v>1776000</v>
      </c>
      <c r="V22" s="93">
        <v>1600000</v>
      </c>
      <c r="W22" s="95">
        <v>0</v>
      </c>
      <c r="X22" s="86">
        <v>0</v>
      </c>
      <c r="Y22" s="90">
        <v>0</v>
      </c>
      <c r="Z22" s="58">
        <f t="shared" ref="Z22:Z23" si="9">+X22+Y22</f>
        <v>0</v>
      </c>
      <c r="AA22" s="58">
        <f t="shared" ref="AA22:AA23" si="10">+W22+Z22</f>
        <v>0</v>
      </c>
      <c r="AB22" s="56"/>
      <c r="AC22" s="99"/>
      <c r="AD22" s="102" t="s">
        <v>139</v>
      </c>
      <c r="AE22" s="146"/>
    </row>
    <row r="23" spans="1:31" x14ac:dyDescent="0.35">
      <c r="A23" s="85">
        <v>14</v>
      </c>
      <c r="B23" s="16" t="s">
        <v>108</v>
      </c>
      <c r="C23" s="35" t="s">
        <v>119</v>
      </c>
      <c r="D23" s="84">
        <v>200</v>
      </c>
      <c r="E23" s="32">
        <v>12</v>
      </c>
      <c r="F23" s="41" t="s">
        <v>149</v>
      </c>
      <c r="G23" s="16" t="s">
        <v>165</v>
      </c>
      <c r="H23" s="32" t="s">
        <v>129</v>
      </c>
      <c r="I23" s="80" t="s">
        <v>255</v>
      </c>
      <c r="J23" s="37">
        <v>44769</v>
      </c>
      <c r="K23" s="16" t="s">
        <v>130</v>
      </c>
      <c r="L23" s="32" t="s">
        <v>214</v>
      </c>
      <c r="M23" s="103" t="s">
        <v>150</v>
      </c>
      <c r="N23" s="16" t="s">
        <v>142</v>
      </c>
      <c r="O23" s="37">
        <v>44769</v>
      </c>
      <c r="P23" s="92">
        <v>45133</v>
      </c>
      <c r="Q23" s="16" t="s">
        <v>141</v>
      </c>
      <c r="R23" s="39">
        <v>12000000</v>
      </c>
      <c r="S23" s="32">
        <f>+R23*0.11</f>
        <v>1320000</v>
      </c>
      <c r="T23" s="45">
        <v>0</v>
      </c>
      <c r="U23" s="44">
        <f t="shared" si="8"/>
        <v>13320000</v>
      </c>
      <c r="V23" s="39">
        <v>12000000</v>
      </c>
      <c r="W23" s="75">
        <v>0</v>
      </c>
      <c r="X23" s="79">
        <v>0</v>
      </c>
      <c r="Y23" s="45">
        <v>0</v>
      </c>
      <c r="Z23" s="58">
        <f t="shared" si="9"/>
        <v>0</v>
      </c>
      <c r="AA23" s="58">
        <f t="shared" si="10"/>
        <v>0</v>
      </c>
      <c r="AB23" s="56"/>
      <c r="AC23" s="99"/>
      <c r="AD23" s="102" t="s">
        <v>214</v>
      </c>
      <c r="AE23" s="146"/>
    </row>
    <row r="24" spans="1:31" x14ac:dyDescent="0.35">
      <c r="A24" s="85">
        <v>15</v>
      </c>
      <c r="B24" s="85" t="s">
        <v>108</v>
      </c>
      <c r="C24" s="114" t="s">
        <v>217</v>
      </c>
      <c r="D24" s="84">
        <v>100</v>
      </c>
      <c r="E24" s="90">
        <v>0</v>
      </c>
      <c r="F24" s="96" t="s">
        <v>148</v>
      </c>
      <c r="G24" s="85" t="s">
        <v>201</v>
      </c>
      <c r="H24" s="32" t="s">
        <v>191</v>
      </c>
      <c r="I24" s="80" t="s">
        <v>256</v>
      </c>
      <c r="J24" s="112">
        <v>44804</v>
      </c>
      <c r="K24" s="85" t="s">
        <v>130</v>
      </c>
      <c r="L24" s="32" t="s">
        <v>192</v>
      </c>
      <c r="M24" s="122" t="s">
        <v>200</v>
      </c>
      <c r="N24" s="85" t="s">
        <v>142</v>
      </c>
      <c r="O24" s="112">
        <v>44804</v>
      </c>
      <c r="P24" s="112">
        <v>45534</v>
      </c>
      <c r="Q24" s="85" t="s">
        <v>141</v>
      </c>
      <c r="R24" s="43">
        <v>2200000</v>
      </c>
      <c r="S24" s="32">
        <f t="shared" ref="S24:S26" si="11">+R24*0.1</f>
        <v>220000</v>
      </c>
      <c r="T24" s="90">
        <v>0</v>
      </c>
      <c r="U24" s="94">
        <f t="shared" ref="U24:U28" si="12">T24+S24+R24</f>
        <v>2420000</v>
      </c>
      <c r="V24" s="43">
        <v>2200000</v>
      </c>
      <c r="W24" s="95">
        <v>0</v>
      </c>
      <c r="X24" s="86">
        <v>0</v>
      </c>
      <c r="Y24" s="90">
        <v>0</v>
      </c>
      <c r="Z24" s="108">
        <f t="shared" ref="Z24:Z31" si="13">+X24+Y24</f>
        <v>0</v>
      </c>
      <c r="AA24" s="108">
        <f t="shared" ref="AA24:AA29" si="14">+W24+Z24</f>
        <v>0</v>
      </c>
      <c r="AB24" s="115"/>
      <c r="AC24" s="99"/>
      <c r="AD24" s="102" t="s">
        <v>192</v>
      </c>
      <c r="AE24" s="146"/>
    </row>
    <row r="25" spans="1:31" x14ac:dyDescent="0.35">
      <c r="A25" s="85">
        <v>16</v>
      </c>
      <c r="B25" s="85" t="s">
        <v>108</v>
      </c>
      <c r="C25" s="114" t="s">
        <v>216</v>
      </c>
      <c r="D25" s="84">
        <v>700</v>
      </c>
      <c r="E25" s="32">
        <v>255</v>
      </c>
      <c r="F25" s="97" t="s">
        <v>159</v>
      </c>
      <c r="G25" s="85" t="s">
        <v>168</v>
      </c>
      <c r="H25" s="32" t="s">
        <v>190</v>
      </c>
      <c r="I25" s="116" t="s">
        <v>265</v>
      </c>
      <c r="J25" s="112" t="s">
        <v>187</v>
      </c>
      <c r="K25" s="85" t="s">
        <v>130</v>
      </c>
      <c r="L25" s="32" t="s">
        <v>160</v>
      </c>
      <c r="M25" s="122" t="s">
        <v>161</v>
      </c>
      <c r="N25" s="85" t="s">
        <v>142</v>
      </c>
      <c r="O25" s="112">
        <v>44168</v>
      </c>
      <c r="P25" s="112" t="s">
        <v>189</v>
      </c>
      <c r="Q25" s="85" t="s">
        <v>141</v>
      </c>
      <c r="R25" s="43">
        <v>2520833</v>
      </c>
      <c r="S25" s="32">
        <f t="shared" si="11"/>
        <v>252083.30000000002</v>
      </c>
      <c r="T25" s="90">
        <v>0</v>
      </c>
      <c r="U25" s="94">
        <f t="shared" si="12"/>
        <v>2772916.3</v>
      </c>
      <c r="V25" s="43">
        <v>2520833</v>
      </c>
      <c r="W25" s="95">
        <v>0</v>
      </c>
      <c r="X25" s="117">
        <v>0</v>
      </c>
      <c r="Y25" s="90">
        <v>0</v>
      </c>
      <c r="Z25" s="108">
        <f t="shared" si="13"/>
        <v>0</v>
      </c>
      <c r="AA25" s="108">
        <f t="shared" si="14"/>
        <v>0</v>
      </c>
      <c r="AB25" s="115"/>
      <c r="AC25" s="99"/>
      <c r="AD25" s="102" t="s">
        <v>160</v>
      </c>
      <c r="AE25" s="146"/>
    </row>
    <row r="26" spans="1:31" x14ac:dyDescent="0.35">
      <c r="A26" s="85">
        <v>17</v>
      </c>
      <c r="B26" s="85" t="s">
        <v>108</v>
      </c>
      <c r="C26" s="89" t="s">
        <v>121</v>
      </c>
      <c r="D26" s="87">
        <v>104</v>
      </c>
      <c r="E26" s="90">
        <v>0</v>
      </c>
      <c r="F26" s="91" t="s">
        <v>202</v>
      </c>
      <c r="G26" s="85" t="s">
        <v>167</v>
      </c>
      <c r="H26" s="32" t="s">
        <v>193</v>
      </c>
      <c r="I26" s="80" t="s">
        <v>241</v>
      </c>
      <c r="J26" s="92">
        <v>44646</v>
      </c>
      <c r="K26" s="85" t="s">
        <v>130</v>
      </c>
      <c r="L26" s="32" t="s">
        <v>203</v>
      </c>
      <c r="M26" s="122" t="s">
        <v>145</v>
      </c>
      <c r="N26" s="85" t="s">
        <v>142</v>
      </c>
      <c r="O26" s="92" t="s">
        <v>212</v>
      </c>
      <c r="P26" s="92" t="s">
        <v>213</v>
      </c>
      <c r="Q26" s="85" t="s">
        <v>141</v>
      </c>
      <c r="R26" s="113">
        <v>3000000</v>
      </c>
      <c r="S26" s="32">
        <f t="shared" si="11"/>
        <v>300000</v>
      </c>
      <c r="T26" s="90">
        <v>0</v>
      </c>
      <c r="U26" s="94">
        <f t="shared" si="12"/>
        <v>3300000</v>
      </c>
      <c r="V26" s="113">
        <v>3000000</v>
      </c>
      <c r="W26" s="95">
        <v>0</v>
      </c>
      <c r="X26" s="86">
        <v>0</v>
      </c>
      <c r="Y26" s="90">
        <v>0</v>
      </c>
      <c r="Z26" s="108">
        <f t="shared" si="13"/>
        <v>0</v>
      </c>
      <c r="AA26" s="108">
        <f t="shared" si="14"/>
        <v>0</v>
      </c>
      <c r="AB26" s="145" t="s">
        <v>284</v>
      </c>
      <c r="AC26" s="99"/>
      <c r="AD26" s="102" t="s">
        <v>203</v>
      </c>
      <c r="AE26" s="146"/>
    </row>
    <row r="27" spans="1:31" x14ac:dyDescent="0.35">
      <c r="A27" s="85">
        <v>18</v>
      </c>
      <c r="B27" s="85" t="s">
        <v>108</v>
      </c>
      <c r="C27" s="89" t="s">
        <v>121</v>
      </c>
      <c r="D27" s="87">
        <v>60</v>
      </c>
      <c r="E27" s="90">
        <v>0</v>
      </c>
      <c r="F27" s="91" t="s">
        <v>202</v>
      </c>
      <c r="G27" s="85" t="s">
        <v>167</v>
      </c>
      <c r="H27" s="32" t="s">
        <v>193</v>
      </c>
      <c r="I27" s="80" t="s">
        <v>258</v>
      </c>
      <c r="J27" s="112" t="s">
        <v>262</v>
      </c>
      <c r="K27" s="119" t="s">
        <v>130</v>
      </c>
      <c r="L27" s="50" t="s">
        <v>232</v>
      </c>
      <c r="M27" s="123" t="s">
        <v>233</v>
      </c>
      <c r="N27" s="85" t="s">
        <v>142</v>
      </c>
      <c r="O27" s="112" t="s">
        <v>262</v>
      </c>
      <c r="P27" s="112" t="s">
        <v>263</v>
      </c>
      <c r="Q27" s="85" t="s">
        <v>170</v>
      </c>
      <c r="R27" s="52">
        <v>2500000</v>
      </c>
      <c r="S27" s="32">
        <f>+R27*0.11</f>
        <v>275000</v>
      </c>
      <c r="T27" s="90"/>
      <c r="U27" s="94">
        <f t="shared" si="12"/>
        <v>2775000</v>
      </c>
      <c r="V27" s="43">
        <f>+R27</f>
        <v>2500000</v>
      </c>
      <c r="W27" s="124">
        <v>0</v>
      </c>
      <c r="X27" s="125">
        <v>0</v>
      </c>
      <c r="Y27" s="124">
        <v>0</v>
      </c>
      <c r="Z27" s="108">
        <f t="shared" si="13"/>
        <v>0</v>
      </c>
      <c r="AA27" s="108">
        <f t="shared" si="14"/>
        <v>0</v>
      </c>
      <c r="AB27" s="115"/>
      <c r="AC27" s="99"/>
      <c r="AD27" s="102" t="s">
        <v>232</v>
      </c>
      <c r="AE27" s="146"/>
    </row>
    <row r="28" spans="1:31" x14ac:dyDescent="0.35">
      <c r="A28" s="85">
        <v>19</v>
      </c>
      <c r="B28" s="85" t="s">
        <v>108</v>
      </c>
      <c r="C28" s="114" t="s">
        <v>227</v>
      </c>
      <c r="D28" s="32">
        <v>75</v>
      </c>
      <c r="E28" s="32"/>
      <c r="F28" s="42" t="s">
        <v>264</v>
      </c>
      <c r="G28" s="85"/>
      <c r="H28" s="32" t="s">
        <v>228</v>
      </c>
      <c r="I28" s="80" t="s">
        <v>257</v>
      </c>
      <c r="J28" s="112" t="s">
        <v>261</v>
      </c>
      <c r="K28" s="85" t="s">
        <v>130</v>
      </c>
      <c r="L28" s="32" t="s">
        <v>229</v>
      </c>
      <c r="M28" s="122" t="s">
        <v>234</v>
      </c>
      <c r="N28" s="85" t="s">
        <v>142</v>
      </c>
      <c r="O28" s="112" t="s">
        <v>261</v>
      </c>
      <c r="P28" s="112" t="s">
        <v>240</v>
      </c>
      <c r="Q28" s="85" t="s">
        <v>170</v>
      </c>
      <c r="R28" s="43">
        <v>5000000</v>
      </c>
      <c r="S28" s="32">
        <f>+R28*0.11</f>
        <v>550000</v>
      </c>
      <c r="T28" s="90"/>
      <c r="U28" s="94">
        <f t="shared" si="12"/>
        <v>5550000</v>
      </c>
      <c r="V28" s="43">
        <f>+R28</f>
        <v>5000000</v>
      </c>
      <c r="W28" s="90">
        <v>0</v>
      </c>
      <c r="X28" s="90">
        <v>0</v>
      </c>
      <c r="Y28" s="90">
        <v>0</v>
      </c>
      <c r="Z28" s="108">
        <f t="shared" si="13"/>
        <v>0</v>
      </c>
      <c r="AA28" s="108">
        <f t="shared" si="14"/>
        <v>0</v>
      </c>
      <c r="AB28" s="115"/>
      <c r="AC28" s="99"/>
      <c r="AD28" s="102" t="s">
        <v>229</v>
      </c>
      <c r="AE28" s="146"/>
    </row>
    <row r="29" spans="1:31" x14ac:dyDescent="0.35">
      <c r="A29" s="85">
        <v>20</v>
      </c>
      <c r="B29" s="85" t="s">
        <v>108</v>
      </c>
      <c r="C29" s="89" t="s">
        <v>120</v>
      </c>
      <c r="D29" s="84">
        <v>118</v>
      </c>
      <c r="E29" s="32">
        <v>200</v>
      </c>
      <c r="F29" s="97" t="s">
        <v>143</v>
      </c>
      <c r="G29" s="85" t="s">
        <v>201</v>
      </c>
      <c r="H29" s="32" t="s">
        <v>194</v>
      </c>
      <c r="I29" s="80" t="s">
        <v>269</v>
      </c>
      <c r="J29" s="92">
        <v>44406</v>
      </c>
      <c r="K29" s="85" t="s">
        <v>130</v>
      </c>
      <c r="L29" s="32" t="s">
        <v>140</v>
      </c>
      <c r="M29" s="42" t="s">
        <v>199</v>
      </c>
      <c r="N29" s="85" t="s">
        <v>142</v>
      </c>
      <c r="O29" s="92" t="s">
        <v>186</v>
      </c>
      <c r="P29" s="92" t="s">
        <v>185</v>
      </c>
      <c r="Q29" s="85" t="s">
        <v>141</v>
      </c>
      <c r="R29" s="93">
        <v>10800000</v>
      </c>
      <c r="S29" s="32">
        <f t="shared" ref="S29:S30" si="15">+R29*0.1</f>
        <v>1080000</v>
      </c>
      <c r="T29" s="90">
        <v>0</v>
      </c>
      <c r="U29" s="94">
        <f>T29+S29+R29</f>
        <v>11880000</v>
      </c>
      <c r="V29" s="93">
        <v>10800000</v>
      </c>
      <c r="W29" s="95">
        <v>0</v>
      </c>
      <c r="X29" s="86">
        <v>0</v>
      </c>
      <c r="Y29" s="90">
        <v>0</v>
      </c>
      <c r="Z29" s="108">
        <f t="shared" si="13"/>
        <v>0</v>
      </c>
      <c r="AA29" s="108">
        <f t="shared" si="14"/>
        <v>0</v>
      </c>
      <c r="AB29" s="110"/>
      <c r="AC29" s="99"/>
      <c r="AD29" s="102" t="s">
        <v>140</v>
      </c>
      <c r="AE29" s="146"/>
    </row>
    <row r="30" spans="1:31" x14ac:dyDescent="0.35">
      <c r="A30" s="85">
        <v>21</v>
      </c>
      <c r="B30" s="85" t="s">
        <v>108</v>
      </c>
      <c r="C30" s="120" t="s">
        <v>215</v>
      </c>
      <c r="D30" s="32"/>
      <c r="E30" s="32"/>
      <c r="F30" s="85" t="s">
        <v>143</v>
      </c>
      <c r="G30" s="85" t="s">
        <v>206</v>
      </c>
      <c r="H30" s="32" t="s">
        <v>128</v>
      </c>
      <c r="I30" s="80" t="s">
        <v>269</v>
      </c>
      <c r="J30" s="112" t="s">
        <v>270</v>
      </c>
      <c r="K30" s="85" t="s">
        <v>130</v>
      </c>
      <c r="L30" s="93" t="s">
        <v>140</v>
      </c>
      <c r="M30" s="42" t="s">
        <v>199</v>
      </c>
      <c r="N30" s="85" t="s">
        <v>142</v>
      </c>
      <c r="O30" s="112" t="s">
        <v>270</v>
      </c>
      <c r="P30" s="112" t="s">
        <v>271</v>
      </c>
      <c r="Q30" s="85" t="s">
        <v>170</v>
      </c>
      <c r="R30" s="52">
        <v>22500000</v>
      </c>
      <c r="S30" s="32">
        <f t="shared" si="15"/>
        <v>2250000</v>
      </c>
      <c r="T30" s="124"/>
      <c r="U30" s="94">
        <f>T30+S30+R30</f>
        <v>24750000</v>
      </c>
      <c r="V30" s="52">
        <v>22500000</v>
      </c>
      <c r="W30" s="124">
        <v>23500000</v>
      </c>
      <c r="X30" s="125">
        <v>0</v>
      </c>
      <c r="Y30" s="124">
        <v>0</v>
      </c>
      <c r="Z30" s="125">
        <f t="shared" si="13"/>
        <v>0</v>
      </c>
      <c r="AA30" s="125">
        <f>+W30+Z30</f>
        <v>23500000</v>
      </c>
      <c r="AB30" s="110" t="s">
        <v>282</v>
      </c>
      <c r="AC30" s="99"/>
      <c r="AD30" s="102" t="s">
        <v>140</v>
      </c>
      <c r="AE30" s="146"/>
    </row>
    <row r="31" spans="1:31" x14ac:dyDescent="0.35">
      <c r="A31" s="126">
        <v>22</v>
      </c>
      <c r="B31" s="126" t="s">
        <v>108</v>
      </c>
      <c r="C31" s="127" t="s">
        <v>230</v>
      </c>
      <c r="D31" s="128"/>
      <c r="E31" s="128"/>
      <c r="F31" s="129" t="s">
        <v>235</v>
      </c>
      <c r="G31" s="126"/>
      <c r="H31" s="128" t="s">
        <v>239</v>
      </c>
      <c r="I31" s="128" t="s">
        <v>236</v>
      </c>
      <c r="J31" s="130" t="s">
        <v>237</v>
      </c>
      <c r="K31" s="126" t="s">
        <v>130</v>
      </c>
      <c r="L31" s="131" t="s">
        <v>231</v>
      </c>
      <c r="M31" s="132" t="s">
        <v>238</v>
      </c>
      <c r="N31" s="126" t="s">
        <v>142</v>
      </c>
      <c r="O31" s="130" t="s">
        <v>237</v>
      </c>
      <c r="P31" s="130" t="s">
        <v>240</v>
      </c>
      <c r="Q31" s="126" t="s">
        <v>170</v>
      </c>
      <c r="R31" s="133">
        <v>110428230</v>
      </c>
      <c r="S31" s="128">
        <f>+R31*0.11</f>
        <v>12147105.300000001</v>
      </c>
      <c r="T31" s="134"/>
      <c r="U31" s="135">
        <f t="shared" ref="U31:U33" si="16">T31+S31+R31</f>
        <v>122575335.3</v>
      </c>
      <c r="V31" s="133">
        <v>110428230</v>
      </c>
      <c r="W31" s="134">
        <v>0</v>
      </c>
      <c r="X31" s="134">
        <v>0</v>
      </c>
      <c r="Y31" s="134">
        <v>0</v>
      </c>
      <c r="Z31" s="136">
        <f t="shared" si="13"/>
        <v>0</v>
      </c>
      <c r="AA31" s="136">
        <f>+W31+Z31</f>
        <v>0</v>
      </c>
      <c r="AB31" s="137" t="s">
        <v>275</v>
      </c>
      <c r="AC31" s="99"/>
      <c r="AD31" s="102" t="s">
        <v>231</v>
      </c>
      <c r="AE31" s="100"/>
    </row>
    <row r="32" spans="1:31" x14ac:dyDescent="0.35">
      <c r="A32" s="126">
        <v>23</v>
      </c>
      <c r="B32" s="126" t="s">
        <v>108</v>
      </c>
      <c r="C32" s="138" t="s">
        <v>215</v>
      </c>
      <c r="D32" s="139"/>
      <c r="E32" s="128"/>
      <c r="F32" s="126" t="s">
        <v>143</v>
      </c>
      <c r="G32" s="126" t="s">
        <v>206</v>
      </c>
      <c r="H32" s="128" t="s">
        <v>128</v>
      </c>
      <c r="I32" s="140" t="s">
        <v>278</v>
      </c>
      <c r="J32" s="130" t="s">
        <v>280</v>
      </c>
      <c r="K32" s="126" t="s">
        <v>130</v>
      </c>
      <c r="L32" s="128" t="s">
        <v>273</v>
      </c>
      <c r="M32" s="129"/>
      <c r="N32" s="126" t="s">
        <v>142</v>
      </c>
      <c r="O32" s="141"/>
      <c r="P32" s="141"/>
      <c r="Q32" s="126" t="s">
        <v>170</v>
      </c>
      <c r="R32" s="142">
        <v>10900000</v>
      </c>
      <c r="S32" s="128">
        <f t="shared" ref="S32:S33" si="17">+R32*0.11</f>
        <v>1199000</v>
      </c>
      <c r="T32" s="134"/>
      <c r="U32" s="135">
        <f t="shared" si="16"/>
        <v>12099000</v>
      </c>
      <c r="V32" s="142">
        <v>10900000</v>
      </c>
      <c r="W32" s="143"/>
      <c r="X32" s="144"/>
      <c r="Y32" s="134"/>
      <c r="Z32" s="136"/>
      <c r="AA32" s="136"/>
      <c r="AB32" s="137" t="s">
        <v>275</v>
      </c>
      <c r="AC32" s="99"/>
      <c r="AD32" s="102"/>
      <c r="AE32" s="100"/>
    </row>
    <row r="33" spans="1:31" x14ac:dyDescent="0.35">
      <c r="A33" s="126">
        <v>24</v>
      </c>
      <c r="B33" s="126" t="s">
        <v>108</v>
      </c>
      <c r="C33" s="127" t="s">
        <v>274</v>
      </c>
      <c r="D33" s="128"/>
      <c r="E33" s="128"/>
      <c r="F33" s="129" t="s">
        <v>277</v>
      </c>
      <c r="G33" s="126"/>
      <c r="H33" s="128" t="s">
        <v>128</v>
      </c>
      <c r="I33" s="128" t="s">
        <v>279</v>
      </c>
      <c r="J33" s="130" t="s">
        <v>281</v>
      </c>
      <c r="K33" s="126" t="s">
        <v>130</v>
      </c>
      <c r="L33" s="142" t="s">
        <v>140</v>
      </c>
      <c r="M33" s="129" t="s">
        <v>199</v>
      </c>
      <c r="N33" s="126" t="s">
        <v>142</v>
      </c>
      <c r="O33" s="130"/>
      <c r="P33" s="130"/>
      <c r="Q33" s="126" t="s">
        <v>170</v>
      </c>
      <c r="R33" s="133">
        <v>12700000</v>
      </c>
      <c r="S33" s="128">
        <f t="shared" si="17"/>
        <v>1397000</v>
      </c>
      <c r="T33" s="134"/>
      <c r="U33" s="135">
        <f t="shared" si="16"/>
        <v>14097000</v>
      </c>
      <c r="V33" s="133">
        <v>12700000</v>
      </c>
      <c r="W33" s="134"/>
      <c r="X33" s="134"/>
      <c r="Y33" s="134"/>
      <c r="Z33" s="136"/>
      <c r="AA33" s="136"/>
      <c r="AB33" s="137" t="s">
        <v>275</v>
      </c>
      <c r="AC33" s="99"/>
      <c r="AD33" s="102"/>
      <c r="AE33" s="100"/>
    </row>
    <row r="34" spans="1:31" x14ac:dyDescent="0.35">
      <c r="A34" s="85"/>
      <c r="B34" s="85"/>
      <c r="C34" s="114"/>
      <c r="D34" s="32"/>
      <c r="E34" s="32"/>
      <c r="F34" s="42"/>
      <c r="G34" s="85"/>
      <c r="H34" s="32"/>
      <c r="I34" s="80"/>
      <c r="J34" s="112"/>
      <c r="K34" s="85"/>
      <c r="L34" s="32"/>
      <c r="M34" s="85"/>
      <c r="N34" s="85"/>
      <c r="O34" s="112"/>
      <c r="P34" s="112"/>
      <c r="Q34" s="85"/>
      <c r="R34" s="43"/>
      <c r="S34" s="32"/>
      <c r="T34" s="90"/>
      <c r="U34" s="94"/>
      <c r="V34" s="43"/>
      <c r="W34" s="90"/>
      <c r="X34" s="90"/>
      <c r="Y34" s="90"/>
      <c r="Z34" s="108"/>
      <c r="AA34" s="108"/>
      <c r="AB34" s="115"/>
      <c r="AC34" s="99"/>
      <c r="AD34" s="102"/>
      <c r="AE34" s="100"/>
    </row>
    <row r="35" spans="1:31" x14ac:dyDescent="0.35">
      <c r="A35" s="119"/>
      <c r="B35" s="85"/>
      <c r="C35" s="89"/>
      <c r="D35" s="87"/>
      <c r="E35" s="90"/>
      <c r="F35" s="91"/>
      <c r="G35" s="85"/>
      <c r="H35" s="32"/>
      <c r="I35" s="80"/>
      <c r="J35" s="112"/>
      <c r="K35" s="119"/>
      <c r="L35" s="50"/>
      <c r="M35" s="123"/>
      <c r="N35" s="85"/>
      <c r="O35" s="112"/>
      <c r="P35" s="112"/>
      <c r="Q35" s="85"/>
      <c r="R35" s="52"/>
      <c r="S35" s="32"/>
      <c r="T35" s="90"/>
      <c r="U35" s="94"/>
      <c r="V35" s="43"/>
      <c r="W35" s="124"/>
      <c r="X35" s="125"/>
      <c r="Y35" s="124"/>
      <c r="Z35" s="108"/>
      <c r="AA35" s="108"/>
      <c r="AB35" s="115"/>
      <c r="AC35" s="99"/>
      <c r="AD35" s="102"/>
      <c r="AE35" s="100"/>
    </row>
    <row r="36" spans="1:31" x14ac:dyDescent="0.35">
      <c r="A36" s="119"/>
      <c r="B36" s="85"/>
      <c r="C36" s="120"/>
      <c r="D36" s="32"/>
      <c r="E36" s="32"/>
      <c r="F36" s="85"/>
      <c r="G36" s="85"/>
      <c r="H36" s="32"/>
      <c r="I36" s="116"/>
      <c r="J36" s="33"/>
      <c r="K36" s="85"/>
      <c r="L36" s="93"/>
      <c r="M36" s="42"/>
      <c r="N36" s="85"/>
      <c r="O36" s="33"/>
      <c r="P36" s="33"/>
      <c r="Q36" s="119"/>
      <c r="R36" s="52"/>
      <c r="S36" s="50"/>
      <c r="T36" s="124"/>
      <c r="U36" s="94"/>
      <c r="V36" s="52"/>
      <c r="W36" s="124"/>
      <c r="X36" s="125"/>
      <c r="Y36" s="124"/>
      <c r="Z36" s="125"/>
      <c r="AA36" s="125"/>
      <c r="AB36" s="110"/>
      <c r="AC36" s="99"/>
      <c r="AD36" s="102"/>
      <c r="AE36" s="100"/>
    </row>
    <row r="37" spans="1:31" x14ac:dyDescent="0.35">
      <c r="A37" s="48"/>
      <c r="B37" s="48"/>
      <c r="C37" s="49"/>
      <c r="D37" s="50"/>
      <c r="E37" s="50"/>
      <c r="F37" s="51"/>
      <c r="G37" s="48"/>
      <c r="H37" s="50"/>
      <c r="I37" s="50"/>
      <c r="J37" s="50"/>
      <c r="K37" s="48"/>
      <c r="L37" s="50"/>
      <c r="M37" s="48"/>
      <c r="N37" s="48"/>
      <c r="O37" s="48"/>
      <c r="P37" s="50"/>
      <c r="Q37" s="48"/>
      <c r="R37" s="52"/>
      <c r="S37" s="50"/>
      <c r="T37" s="48"/>
      <c r="U37" s="53"/>
      <c r="V37" s="52"/>
      <c r="W37" s="48"/>
      <c r="X37" s="48"/>
      <c r="Y37" s="48"/>
      <c r="Z37" s="48"/>
      <c r="AA37" s="48"/>
      <c r="AB37" s="36"/>
      <c r="AC37" s="99"/>
      <c r="AD37" s="102"/>
      <c r="AE37" s="100"/>
    </row>
    <row r="38" spans="1:31" x14ac:dyDescent="0.35">
      <c r="A38" s="36"/>
      <c r="B38" s="3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5">
        <f t="shared" ref="R38:S38" si="18">SUM(R10:R37)</f>
        <v>476759063</v>
      </c>
      <c r="S38" s="55">
        <f t="shared" si="18"/>
        <v>56191288.599999994</v>
      </c>
      <c r="T38" s="55">
        <f t="shared" ref="T38" si="19">SUM(T10:T29)</f>
        <v>0</v>
      </c>
      <c r="U38" s="55">
        <f>SUM(U10:U37)</f>
        <v>532950351.60000002</v>
      </c>
      <c r="V38" s="55">
        <f>SUM(V10:V37)</f>
        <v>476759063</v>
      </c>
      <c r="W38" s="55">
        <f t="shared" ref="W38" si="20">SUM(W10:W37)</f>
        <v>116750000</v>
      </c>
      <c r="X38" s="55">
        <f t="shared" ref="X38" si="21">SUM(X10:X37)</f>
        <v>0</v>
      </c>
      <c r="Y38" s="55">
        <f>SUM(Y10:Y37)</f>
        <v>1900000</v>
      </c>
      <c r="Z38" s="55">
        <f>SUM(Z10:Z37)</f>
        <v>1900000</v>
      </c>
      <c r="AA38" s="55">
        <f t="shared" ref="AA38" si="22">SUM(AA10:AA37)</f>
        <v>118650000</v>
      </c>
      <c r="AB38" s="81"/>
      <c r="AC38" s="100"/>
      <c r="AD38" s="102"/>
      <c r="AE38" s="100"/>
    </row>
    <row r="39" spans="1:31" x14ac:dyDescent="0.35">
      <c r="A39" s="28" t="s">
        <v>54</v>
      </c>
      <c r="V39" s="83"/>
      <c r="X39" s="83"/>
      <c r="Z39" s="104"/>
      <c r="AA39" s="83"/>
      <c r="AB39" s="54"/>
      <c r="AC39" s="100"/>
      <c r="AD39" s="102"/>
      <c r="AE39" s="100"/>
    </row>
    <row r="40" spans="1:31" x14ac:dyDescent="0.35">
      <c r="A40" s="29" t="s">
        <v>58</v>
      </c>
      <c r="W40" s="83"/>
      <c r="X40" s="83"/>
      <c r="Y40" s="83"/>
      <c r="Z40" s="75"/>
      <c r="AA40" s="83"/>
      <c r="AC40" s="100"/>
      <c r="AD40" s="100"/>
      <c r="AE40" s="100"/>
    </row>
    <row r="41" spans="1:31" x14ac:dyDescent="0.35">
      <c r="A41" s="30" t="s">
        <v>59</v>
      </c>
      <c r="E41" s="63"/>
      <c r="W41" s="83"/>
      <c r="Y41" s="83"/>
      <c r="Z41" s="83"/>
      <c r="AB41" s="63"/>
      <c r="AC41" s="100"/>
      <c r="AD41" s="100"/>
      <c r="AE41" s="100"/>
    </row>
    <row r="42" spans="1:31" x14ac:dyDescent="0.35">
      <c r="A42" s="29" t="s">
        <v>60</v>
      </c>
      <c r="X42" s="83"/>
      <c r="Y42" s="83"/>
      <c r="AC42" s="100"/>
      <c r="AD42" s="100"/>
      <c r="AE42" s="100"/>
    </row>
    <row r="43" spans="1:31" x14ac:dyDescent="0.35">
      <c r="A43" s="29" t="s">
        <v>80</v>
      </c>
      <c r="Y43" s="63"/>
      <c r="AC43" s="100"/>
      <c r="AD43" s="100"/>
      <c r="AE43" s="100"/>
    </row>
    <row r="44" spans="1:31" x14ac:dyDescent="0.35">
      <c r="A44" s="29" t="s">
        <v>61</v>
      </c>
      <c r="Y44" s="63"/>
      <c r="Z44" s="75"/>
      <c r="AC44" s="100"/>
      <c r="AD44" s="100"/>
      <c r="AE44" s="100"/>
    </row>
    <row r="45" spans="1:31" x14ac:dyDescent="0.35">
      <c r="A45" s="29" t="s">
        <v>62</v>
      </c>
      <c r="Y45" s="83"/>
      <c r="Z45" s="75"/>
    </row>
    <row r="46" spans="1:31" x14ac:dyDescent="0.35">
      <c r="A46" s="29" t="s">
        <v>63</v>
      </c>
    </row>
    <row r="47" spans="1:31" x14ac:dyDescent="0.35">
      <c r="A47" s="29" t="s">
        <v>64</v>
      </c>
    </row>
    <row r="48" spans="1:31" x14ac:dyDescent="0.35">
      <c r="A48" s="29" t="s">
        <v>65</v>
      </c>
    </row>
    <row r="49" spans="1:5" x14ac:dyDescent="0.35">
      <c r="A49" s="29" t="s">
        <v>66</v>
      </c>
      <c r="D49" s="105"/>
      <c r="E49" s="105"/>
    </row>
    <row r="50" spans="1:5" x14ac:dyDescent="0.35">
      <c r="A50" s="29" t="s">
        <v>67</v>
      </c>
    </row>
    <row r="51" spans="1:5" x14ac:dyDescent="0.35">
      <c r="A51" s="29" t="s">
        <v>68</v>
      </c>
    </row>
    <row r="52" spans="1:5" x14ac:dyDescent="0.35">
      <c r="A52" s="29" t="s">
        <v>56</v>
      </c>
    </row>
    <row r="53" spans="1:5" x14ac:dyDescent="0.35">
      <c r="A53" s="29" t="s">
        <v>57</v>
      </c>
    </row>
    <row r="54" spans="1:5" x14ac:dyDescent="0.35">
      <c r="A54" s="29" t="s">
        <v>69</v>
      </c>
    </row>
    <row r="55" spans="1:5" x14ac:dyDescent="0.35">
      <c r="A55" s="29" t="s">
        <v>70</v>
      </c>
    </row>
    <row r="56" spans="1:5" x14ac:dyDescent="0.35">
      <c r="A56" s="29" t="s">
        <v>73</v>
      </c>
    </row>
    <row r="57" spans="1:5" x14ac:dyDescent="0.35">
      <c r="A57" s="29" t="s">
        <v>74</v>
      </c>
    </row>
    <row r="58" spans="1:5" x14ac:dyDescent="0.35">
      <c r="A58" s="29" t="s">
        <v>72</v>
      </c>
    </row>
    <row r="59" spans="1:5" x14ac:dyDescent="0.35">
      <c r="A59" s="29" t="s">
        <v>75</v>
      </c>
    </row>
    <row r="60" spans="1:5" x14ac:dyDescent="0.35">
      <c r="A60" s="29" t="s">
        <v>92</v>
      </c>
    </row>
    <row r="61" spans="1:5" x14ac:dyDescent="0.35">
      <c r="A61" s="29" t="s">
        <v>93</v>
      </c>
    </row>
    <row r="62" spans="1:5" x14ac:dyDescent="0.35">
      <c r="A62" s="29" t="s">
        <v>94</v>
      </c>
    </row>
    <row r="63" spans="1:5" x14ac:dyDescent="0.35">
      <c r="A63" s="29" t="s">
        <v>95</v>
      </c>
    </row>
    <row r="64" spans="1:5" x14ac:dyDescent="0.35">
      <c r="A64" s="29" t="s">
        <v>98</v>
      </c>
    </row>
    <row r="65" spans="1:1" x14ac:dyDescent="0.35">
      <c r="A65" s="29" t="s">
        <v>97</v>
      </c>
    </row>
    <row r="66" spans="1:1" x14ac:dyDescent="0.35">
      <c r="A66" s="29" t="s">
        <v>96</v>
      </c>
    </row>
  </sheetData>
  <mergeCells count="13">
    <mergeCell ref="A6:A7"/>
    <mergeCell ref="H6:H7"/>
    <mergeCell ref="B6:B7"/>
    <mergeCell ref="C6:G6"/>
    <mergeCell ref="D8:E8"/>
    <mergeCell ref="I6:K6"/>
    <mergeCell ref="V6:V7"/>
    <mergeCell ref="AB6:AB7"/>
    <mergeCell ref="R6:U6"/>
    <mergeCell ref="L6:N6"/>
    <mergeCell ref="O6:Q6"/>
    <mergeCell ref="X6:AA6"/>
    <mergeCell ref="W6:W7"/>
  </mergeCells>
  <pageMargins left="0.31496062992125984" right="0.11811023622047245" top="0.35433070866141736" bottom="0.35433070866141736" header="0.31496062992125984" footer="0.31496062992125984"/>
  <pageSetup paperSize="5"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Laporan Kanpus</vt:lpstr>
      <vt:lpstr>Lokasi Potensial Kerjasama </vt:lpstr>
      <vt:lpstr>Data Sat Unit Kerja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cp:lastPrinted>2021-10-05T08:13:56Z</cp:lastPrinted>
  <dcterms:created xsi:type="dcterms:W3CDTF">2021-06-16T01:56:33Z</dcterms:created>
  <dcterms:modified xsi:type="dcterms:W3CDTF">2023-05-05T01:18:08Z</dcterms:modified>
</cp:coreProperties>
</file>