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E14043A-5756-4A83-A652-FF3E39D97234}" xr6:coauthVersionLast="47" xr6:coauthVersionMax="47" xr10:uidLastSave="{00000000-0000-0000-0000-000000000000}"/>
  <bookViews>
    <workbookView xWindow="0" yWindow="0" windowWidth="20490" windowHeight="10800" activeTab="3" xr2:uid="{00000000-000D-0000-FFFF-FFFF00000000}"/>
  </bookViews>
  <sheets>
    <sheet name="Januari" sheetId="1" r:id="rId1"/>
    <sheet name="Pebruari" sheetId="2" r:id="rId2"/>
    <sheet name="Maret" sheetId="3" r:id="rId3"/>
    <sheet name="April" sheetId="4" r:id="rId4"/>
  </sheets>
  <externalReferences>
    <externalReference r:id="rId5"/>
    <externalReference r:id="rId6"/>
  </externalReferences>
  <definedNames>
    <definedName name="DATA1">'[1]GRAF1 ERP'!$C$7:$G$22</definedName>
    <definedName name="DATA2">'[1]GRAF2 ERP'!$C$9:$H$24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4" l="1"/>
  <c r="Z40" i="4" s="1"/>
  <c r="Y39" i="4"/>
  <c r="Y40" i="4" s="1"/>
  <c r="U39" i="4"/>
  <c r="U40" i="4" s="1"/>
  <c r="T39" i="4"/>
  <c r="T40" i="4" s="1"/>
  <c r="AA37" i="4"/>
  <c r="U37" i="4"/>
  <c r="AA36" i="4"/>
  <c r="X36" i="4"/>
  <c r="U36" i="4"/>
  <c r="W36" i="4" s="1"/>
  <c r="AA35" i="4"/>
  <c r="X35" i="4"/>
  <c r="U35" i="4"/>
  <c r="W35" i="4" s="1"/>
  <c r="AA34" i="4"/>
  <c r="X34" i="4"/>
  <c r="U34" i="4"/>
  <c r="W34" i="4" s="1"/>
  <c r="AA33" i="4"/>
  <c r="X33" i="4"/>
  <c r="U33" i="4"/>
  <c r="W33" i="4" s="1"/>
  <c r="AA32" i="4"/>
  <c r="X32" i="4"/>
  <c r="U32" i="4"/>
  <c r="W32" i="4" s="1"/>
  <c r="AA31" i="4"/>
  <c r="X31" i="4"/>
  <c r="U31" i="4"/>
  <c r="W31" i="4" s="1"/>
  <c r="AA30" i="4"/>
  <c r="X30" i="4"/>
  <c r="U30" i="4"/>
  <c r="W30" i="4" s="1"/>
  <c r="AA29" i="4"/>
  <c r="X29" i="4"/>
  <c r="U29" i="4"/>
  <c r="W29" i="4" s="1"/>
  <c r="AA28" i="4"/>
  <c r="X28" i="4"/>
  <c r="U28" i="4"/>
  <c r="W28" i="4" s="1"/>
  <c r="AA27" i="4"/>
  <c r="X27" i="4"/>
  <c r="U27" i="4"/>
  <c r="W27" i="4" s="1"/>
  <c r="AA26" i="4"/>
  <c r="X26" i="4"/>
  <c r="U26" i="4"/>
  <c r="W26" i="4" s="1"/>
  <c r="AA25" i="4"/>
  <c r="X25" i="4"/>
  <c r="X39" i="4" s="1"/>
  <c r="X40" i="4" s="1"/>
  <c r="U25" i="4"/>
  <c r="W25" i="4" s="1"/>
  <c r="Y22" i="4"/>
  <c r="T22" i="4"/>
  <c r="Z21" i="4"/>
  <c r="Z22" i="4" s="1"/>
  <c r="Y21" i="4"/>
  <c r="U21" i="4"/>
  <c r="U22" i="4" s="1"/>
  <c r="T21" i="4"/>
  <c r="AA20" i="4"/>
  <c r="AA21" i="4" s="1"/>
  <c r="AA22" i="4" s="1"/>
  <c r="X20" i="4"/>
  <c r="X21" i="4" s="1"/>
  <c r="X22" i="4" s="1"/>
  <c r="W20" i="4"/>
  <c r="W21" i="4" s="1"/>
  <c r="W22" i="4" s="1"/>
  <c r="U20" i="4"/>
  <c r="Y17" i="4"/>
  <c r="Y41" i="4" s="1"/>
  <c r="T17" i="4"/>
  <c r="Z16" i="4"/>
  <c r="Z17" i="4" s="1"/>
  <c r="Z41" i="4" s="1"/>
  <c r="Y16" i="4"/>
  <c r="X16" i="4"/>
  <c r="X17" i="4" s="1"/>
  <c r="X41" i="4" s="1"/>
  <c r="T16" i="4"/>
  <c r="AA15" i="4"/>
  <c r="X15" i="4"/>
  <c r="U15" i="4"/>
  <c r="W15" i="4" s="1"/>
  <c r="AA14" i="4"/>
  <c r="X14" i="4"/>
  <c r="U14" i="4"/>
  <c r="W14" i="4" s="1"/>
  <c r="AA13" i="4"/>
  <c r="AA16" i="4" s="1"/>
  <c r="AA17" i="4" s="1"/>
  <c r="X13" i="4"/>
  <c r="U13" i="4"/>
  <c r="U16" i="4" s="1"/>
  <c r="U17" i="4" s="1"/>
  <c r="U41" i="4" s="1"/>
  <c r="U9" i="4"/>
  <c r="W9" i="4" s="1"/>
  <c r="X9" i="4" s="1"/>
  <c r="J9" i="4"/>
  <c r="K9" i="4" s="1"/>
  <c r="B9" i="4"/>
  <c r="B4" i="4"/>
  <c r="AA37" i="3"/>
  <c r="U37" i="3"/>
  <c r="Z39" i="3"/>
  <c r="Z40" i="3" s="1"/>
  <c r="Y39" i="3"/>
  <c r="Y40" i="3" s="1"/>
  <c r="T39" i="3"/>
  <c r="T40" i="3" s="1"/>
  <c r="AA36" i="3"/>
  <c r="X36" i="3"/>
  <c r="U36" i="3"/>
  <c r="W36" i="3" s="1"/>
  <c r="AA35" i="3"/>
  <c r="X35" i="3"/>
  <c r="U35" i="3"/>
  <c r="W35" i="3" s="1"/>
  <c r="AA34" i="3"/>
  <c r="X34" i="3"/>
  <c r="U34" i="3"/>
  <c r="W34" i="3" s="1"/>
  <c r="AA33" i="3"/>
  <c r="X33" i="3"/>
  <c r="U33" i="3"/>
  <c r="W33" i="3" s="1"/>
  <c r="AA32" i="3"/>
  <c r="X32" i="3"/>
  <c r="U32" i="3"/>
  <c r="W32" i="3" s="1"/>
  <c r="AA31" i="3"/>
  <c r="X31" i="3"/>
  <c r="U31" i="3"/>
  <c r="W31" i="3" s="1"/>
  <c r="AA30" i="3"/>
  <c r="X30" i="3"/>
  <c r="U30" i="3"/>
  <c r="W30" i="3" s="1"/>
  <c r="AA29" i="3"/>
  <c r="X29" i="3"/>
  <c r="U29" i="3"/>
  <c r="W29" i="3" s="1"/>
  <c r="AA28" i="3"/>
  <c r="X28" i="3"/>
  <c r="U28" i="3"/>
  <c r="W28" i="3" s="1"/>
  <c r="AA27" i="3"/>
  <c r="X27" i="3"/>
  <c r="U27" i="3"/>
  <c r="W27" i="3" s="1"/>
  <c r="AA26" i="3"/>
  <c r="X26" i="3"/>
  <c r="U26" i="3"/>
  <c r="W26" i="3" s="1"/>
  <c r="AA25" i="3"/>
  <c r="X25" i="3"/>
  <c r="U25" i="3"/>
  <c r="Z21" i="3"/>
  <c r="Z22" i="3" s="1"/>
  <c r="Y21" i="3"/>
  <c r="Y22" i="3" s="1"/>
  <c r="T21" i="3"/>
  <c r="T22" i="3" s="1"/>
  <c r="AA20" i="3"/>
  <c r="AA21" i="3" s="1"/>
  <c r="AA22" i="3" s="1"/>
  <c r="X20" i="3"/>
  <c r="X21" i="3" s="1"/>
  <c r="X22" i="3" s="1"/>
  <c r="U20" i="3"/>
  <c r="U21" i="3" s="1"/>
  <c r="U22" i="3" s="1"/>
  <c r="Z17" i="3"/>
  <c r="Z16" i="3"/>
  <c r="Y16" i="3"/>
  <c r="Y17" i="3" s="1"/>
  <c r="T16" i="3"/>
  <c r="T17" i="3" s="1"/>
  <c r="AA15" i="3"/>
  <c r="X15" i="3"/>
  <c r="U15" i="3"/>
  <c r="W15" i="3" s="1"/>
  <c r="AA14" i="3"/>
  <c r="X14" i="3"/>
  <c r="U14" i="3"/>
  <c r="W14" i="3" s="1"/>
  <c r="AA13" i="3"/>
  <c r="X13" i="3"/>
  <c r="U13" i="3"/>
  <c r="U16" i="3" s="1"/>
  <c r="U17" i="3" s="1"/>
  <c r="U9" i="3"/>
  <c r="W9" i="3" s="1"/>
  <c r="X9" i="3" s="1"/>
  <c r="J9" i="3"/>
  <c r="K9" i="3" s="1"/>
  <c r="B9" i="3"/>
  <c r="B4" i="3"/>
  <c r="Z38" i="2"/>
  <c r="Z39" i="2" s="1"/>
  <c r="Y38" i="2"/>
  <c r="Y39" i="2" s="1"/>
  <c r="U38" i="2"/>
  <c r="U39" i="2" s="1"/>
  <c r="T38" i="2"/>
  <c r="T39" i="2" s="1"/>
  <c r="AA36" i="2"/>
  <c r="X36" i="2"/>
  <c r="W36" i="2"/>
  <c r="U36" i="2"/>
  <c r="AA35" i="2"/>
  <c r="X35" i="2"/>
  <c r="W35" i="2"/>
  <c r="U35" i="2"/>
  <c r="AA34" i="2"/>
  <c r="X34" i="2"/>
  <c r="W34" i="2"/>
  <c r="U34" i="2"/>
  <c r="AA33" i="2"/>
  <c r="X33" i="2"/>
  <c r="W33" i="2"/>
  <c r="U33" i="2"/>
  <c r="AA32" i="2"/>
  <c r="X32" i="2"/>
  <c r="W32" i="2"/>
  <c r="U32" i="2"/>
  <c r="AA31" i="2"/>
  <c r="X31" i="2"/>
  <c r="W31" i="2"/>
  <c r="U31" i="2"/>
  <c r="AA30" i="2"/>
  <c r="X30" i="2"/>
  <c r="W30" i="2"/>
  <c r="U30" i="2"/>
  <c r="AA29" i="2"/>
  <c r="X29" i="2"/>
  <c r="W29" i="2"/>
  <c r="U29" i="2"/>
  <c r="AA28" i="2"/>
  <c r="X28" i="2"/>
  <c r="W28" i="2"/>
  <c r="U28" i="2"/>
  <c r="AA27" i="2"/>
  <c r="X27" i="2"/>
  <c r="W27" i="2"/>
  <c r="U27" i="2"/>
  <c r="AA26" i="2"/>
  <c r="X26" i="2"/>
  <c r="W26" i="2"/>
  <c r="U26" i="2"/>
  <c r="AA25" i="2"/>
  <c r="X25" i="2"/>
  <c r="X38" i="2" s="1"/>
  <c r="X39" i="2" s="1"/>
  <c r="W25" i="2"/>
  <c r="W38" i="2" s="1"/>
  <c r="W39" i="2" s="1"/>
  <c r="U25" i="2"/>
  <c r="Z22" i="2"/>
  <c r="Y22" i="2"/>
  <c r="T22" i="2"/>
  <c r="Z21" i="2"/>
  <c r="Y21" i="2"/>
  <c r="X21" i="2"/>
  <c r="X22" i="2" s="1"/>
  <c r="T21" i="2"/>
  <c r="AA20" i="2"/>
  <c r="AA21" i="2" s="1"/>
  <c r="AA22" i="2" s="1"/>
  <c r="X20" i="2"/>
  <c r="U20" i="2"/>
  <c r="U21" i="2" s="1"/>
  <c r="U22" i="2" s="1"/>
  <c r="AA17" i="2"/>
  <c r="AA16" i="2"/>
  <c r="Z16" i="2"/>
  <c r="Z17" i="2" s="1"/>
  <c r="Y16" i="2"/>
  <c r="Y17" i="2" s="1"/>
  <c r="U16" i="2"/>
  <c r="U17" i="2" s="1"/>
  <c r="T16" i="2"/>
  <c r="T17" i="2" s="1"/>
  <c r="T40" i="2" s="1"/>
  <c r="AA15" i="2"/>
  <c r="X15" i="2"/>
  <c r="W15" i="2"/>
  <c r="U15" i="2"/>
  <c r="AA14" i="2"/>
  <c r="X14" i="2"/>
  <c r="W14" i="2"/>
  <c r="U14" i="2"/>
  <c r="AA13" i="2"/>
  <c r="X13" i="2"/>
  <c r="X16" i="2" s="1"/>
  <c r="X17" i="2" s="1"/>
  <c r="X40" i="2" s="1"/>
  <c r="W13" i="2"/>
  <c r="W16" i="2" s="1"/>
  <c r="W17" i="2" s="1"/>
  <c r="U13" i="2"/>
  <c r="U9" i="2"/>
  <c r="W9" i="2" s="1"/>
  <c r="X9" i="2" s="1"/>
  <c r="J9" i="2"/>
  <c r="K9" i="2" s="1"/>
  <c r="B9" i="2"/>
  <c r="B4" i="2"/>
  <c r="AA36" i="1"/>
  <c r="AA35" i="1"/>
  <c r="Y40" i="1"/>
  <c r="Y39" i="1"/>
  <c r="Z38" i="1"/>
  <c r="Z39" i="1" s="1"/>
  <c r="Z40" i="1" s="1"/>
  <c r="Y38" i="1"/>
  <c r="Z22" i="1"/>
  <c r="AA21" i="1"/>
  <c r="AA22" i="1" s="1"/>
  <c r="Z21" i="1"/>
  <c r="Y21" i="1"/>
  <c r="Y22" i="1" s="1"/>
  <c r="AA17" i="1"/>
  <c r="Z17" i="1"/>
  <c r="Y17" i="1"/>
  <c r="AA16" i="1"/>
  <c r="Z16" i="1"/>
  <c r="Y16" i="1"/>
  <c r="AA39" i="4" l="1"/>
  <c r="AA40" i="4" s="1"/>
  <c r="T41" i="4"/>
  <c r="W39" i="4"/>
  <c r="W40" i="4" s="1"/>
  <c r="AA41" i="4"/>
  <c r="W13" i="4"/>
  <c r="W16" i="4" s="1"/>
  <c r="W17" i="4" s="1"/>
  <c r="W41" i="4" s="1"/>
  <c r="U39" i="3"/>
  <c r="U40" i="3" s="1"/>
  <c r="U41" i="3" s="1"/>
  <c r="X39" i="3"/>
  <c r="X40" i="3" s="1"/>
  <c r="X41" i="3" s="1"/>
  <c r="X16" i="3"/>
  <c r="X17" i="3" s="1"/>
  <c r="T41" i="3"/>
  <c r="AA16" i="3"/>
  <c r="AA17" i="3" s="1"/>
  <c r="W25" i="3"/>
  <c r="W39" i="3" s="1"/>
  <c r="W40" i="3" s="1"/>
  <c r="Z41" i="3"/>
  <c r="Y41" i="3"/>
  <c r="AA39" i="3"/>
  <c r="AA40" i="3" s="1"/>
  <c r="AA41" i="3" s="1"/>
  <c r="W13" i="3"/>
  <c r="W16" i="3" s="1"/>
  <c r="W17" i="3" s="1"/>
  <c r="W20" i="3"/>
  <c r="W21" i="3" s="1"/>
  <c r="W22" i="3" s="1"/>
  <c r="AA38" i="2"/>
  <c r="AA39" i="2" s="1"/>
  <c r="Y40" i="2"/>
  <c r="Z40" i="2"/>
  <c r="U40" i="2"/>
  <c r="AA40" i="2"/>
  <c r="W20" i="2"/>
  <c r="W21" i="2" s="1"/>
  <c r="W22" i="2" s="1"/>
  <c r="W40" i="2" s="1"/>
  <c r="T16" i="1"/>
  <c r="W36" i="1"/>
  <c r="W35" i="1"/>
  <c r="W34" i="1"/>
  <c r="W33" i="1"/>
  <c r="W32" i="1"/>
  <c r="W31" i="1"/>
  <c r="W30" i="1"/>
  <c r="W29" i="1"/>
  <c r="W28" i="1"/>
  <c r="W27" i="1"/>
  <c r="W26" i="1"/>
  <c r="W25" i="1"/>
  <c r="W20" i="1"/>
  <c r="W15" i="1"/>
  <c r="W14" i="1"/>
  <c r="W13" i="1"/>
  <c r="W41" i="3" l="1"/>
  <c r="X36" i="1"/>
  <c r="X35" i="1"/>
  <c r="X34" i="1"/>
  <c r="X33" i="1"/>
  <c r="X32" i="1"/>
  <c r="X31" i="1"/>
  <c r="X30" i="1"/>
  <c r="X29" i="1"/>
  <c r="X28" i="1"/>
  <c r="X27" i="1"/>
  <c r="X26" i="1"/>
  <c r="U36" i="1"/>
  <c r="U35" i="1"/>
  <c r="U34" i="1"/>
  <c r="U33" i="1"/>
  <c r="U32" i="1"/>
  <c r="U31" i="1"/>
  <c r="U30" i="1"/>
  <c r="U29" i="1"/>
  <c r="U28" i="1"/>
  <c r="U27" i="1"/>
  <c r="U26" i="1"/>
  <c r="U25" i="1"/>
  <c r="AA34" i="1"/>
  <c r="U15" i="1"/>
  <c r="U14" i="1"/>
  <c r="U13" i="1"/>
  <c r="U20" i="1" l="1"/>
  <c r="B4" i="1"/>
  <c r="AA33" i="1"/>
  <c r="AA32" i="1"/>
  <c r="AA31" i="1"/>
  <c r="AA30" i="1"/>
  <c r="AA29" i="1"/>
  <c r="AA28" i="1"/>
  <c r="AA27" i="1"/>
  <c r="AA26" i="1"/>
  <c r="AA25" i="1"/>
  <c r="AA20" i="1"/>
  <c r="X25" i="1"/>
  <c r="AA38" i="1" l="1"/>
  <c r="AA39" i="1" s="1"/>
  <c r="AA40" i="1" s="1"/>
  <c r="X20" i="1"/>
  <c r="X15" i="1"/>
  <c r="X13" i="1"/>
  <c r="W21" i="1"/>
  <c r="W22" i="1" s="1"/>
  <c r="T21" i="1"/>
  <c r="T22" i="1" s="1"/>
  <c r="X21" i="1" l="1"/>
  <c r="X22" i="1" s="1"/>
  <c r="U21" i="1"/>
  <c r="U22" i="1" s="1"/>
  <c r="X14" i="1"/>
  <c r="T17" i="1"/>
  <c r="T38" i="1"/>
  <c r="T39" i="1" s="1"/>
  <c r="X38" i="1"/>
  <c r="X39" i="1" s="1"/>
  <c r="X16" i="1" l="1"/>
  <c r="X17" i="1" s="1"/>
  <c r="X40" i="1" s="1"/>
  <c r="T40" i="1"/>
  <c r="W38" i="1"/>
  <c r="W39" i="1" s="1"/>
  <c r="U16" i="1"/>
  <c r="U17" i="1" s="1"/>
  <c r="U38" i="1"/>
  <c r="U39" i="1" s="1"/>
  <c r="W16" i="1"/>
  <c r="W17" i="1" s="1"/>
  <c r="U40" i="1" l="1"/>
  <c r="W40" i="1"/>
  <c r="AA15" i="1"/>
  <c r="AA14" i="1"/>
  <c r="AA13" i="1"/>
  <c r="B9" i="1"/>
  <c r="J9" i="1" s="1"/>
  <c r="K9" i="1" s="1"/>
  <c r="U9" i="1" s="1"/>
  <c r="W9" i="1" s="1"/>
  <c r="X9" i="1" s="1"/>
</calcChain>
</file>

<file path=xl/sharedStrings.xml><?xml version="1.0" encoding="utf-8"?>
<sst xmlns="http://schemas.openxmlformats.org/spreadsheetml/2006/main" count="1183" uniqueCount="187">
  <si>
    <t>KANTOR              : DIVISI REGIONAL JAWA BARAT DAN BANTEN  KPH BANTEN</t>
  </si>
  <si>
    <t>No</t>
  </si>
  <si>
    <t>Satuan Kerja</t>
  </si>
  <si>
    <t>TARGET PENDAPATAN</t>
  </si>
  <si>
    <t>REALISASI PENDAPATAN</t>
  </si>
  <si>
    <t>KETERANGAN</t>
  </si>
  <si>
    <t>S/D BULAN LALU</t>
  </si>
  <si>
    <t>DALAM BULAN INI</t>
  </si>
  <si>
    <t>S/D BULAN INI</t>
  </si>
  <si>
    <t>JUMLAH Rp.</t>
  </si>
  <si>
    <t>Pokok Rp.</t>
  </si>
  <si>
    <t>JUMLAH</t>
  </si>
  <si>
    <t>Rp.</t>
  </si>
  <si>
    <t xml:space="preserve"> </t>
  </si>
  <si>
    <t>Mengetahui,</t>
  </si>
  <si>
    <t>Kios 01 dan 02</t>
  </si>
  <si>
    <t xml:space="preserve">Kios 04 </t>
  </si>
  <si>
    <t>Kios 05</t>
  </si>
  <si>
    <t>Kios 07</t>
  </si>
  <si>
    <t>Kios 08</t>
  </si>
  <si>
    <t>Kios 18, 19,dan 20</t>
  </si>
  <si>
    <t>Tanah DK Pekarangan di Desa Biyawak</t>
  </si>
  <si>
    <t>EX. Jalan DK Blok Pasiripis</t>
  </si>
  <si>
    <t>Tanah Pekarangan di Desa Pagandon</t>
  </si>
  <si>
    <t xml:space="preserve">Kios 13 </t>
  </si>
  <si>
    <t>Spotlight</t>
  </si>
  <si>
    <t>Kantin</t>
  </si>
  <si>
    <t>Bengkel Las</t>
  </si>
  <si>
    <t>Warung kopi</t>
  </si>
  <si>
    <t>Alat pancing</t>
  </si>
  <si>
    <t>Rumah makan padang</t>
  </si>
  <si>
    <t>Utuk Sawah Tadah Hujan</t>
  </si>
  <si>
    <t>Kolam Pemancingan Ikan</t>
  </si>
  <si>
    <t>Sawah/Tan Padi Tadah Hujan</t>
  </si>
  <si>
    <t xml:space="preserve">Kandang </t>
  </si>
  <si>
    <t>Kios Buah</t>
  </si>
  <si>
    <t>Ipin</t>
  </si>
  <si>
    <t>Warkinah</t>
  </si>
  <si>
    <t>Rediana</t>
  </si>
  <si>
    <t>Didi Kusnadi</t>
  </si>
  <si>
    <t>Masduki</t>
  </si>
  <si>
    <t>Suteja</t>
  </si>
  <si>
    <t>Didin Muhidin</t>
  </si>
  <si>
    <t>Yeti Komalasari</t>
  </si>
  <si>
    <t>Tempat Tinggal</t>
  </si>
  <si>
    <t>KPH Majalengka</t>
  </si>
  <si>
    <t>Sdr. Caca Dadang Johari</t>
  </si>
  <si>
    <t>Sdr. Udi Taryudi</t>
  </si>
  <si>
    <t>Muh Imron  Nurwijaya</t>
  </si>
  <si>
    <t>Deden Herdiana</t>
  </si>
  <si>
    <t>Firdaus Agus Caniago</t>
  </si>
  <si>
    <t>Usaha Jahit/Bordir</t>
  </si>
  <si>
    <t>I . BKPH CIBENDA</t>
  </si>
  <si>
    <t>Tanah Pekarangan Blok Cibenda Ds.Mekarmulya</t>
  </si>
  <si>
    <t>JUMLAH I (BKPH CIBENDA)</t>
  </si>
  <si>
    <t>II. BKPH CIWARINGIN</t>
  </si>
  <si>
    <t>JUMLAH II. (BKPH CIWARINGIN)</t>
  </si>
  <si>
    <t>III. BKPH MAJALENGKA</t>
  </si>
  <si>
    <t xml:space="preserve">Kios 03 </t>
  </si>
  <si>
    <t>RD. Astekbang /KSS SarpraBlok Jombol Ds. Dawuan</t>
  </si>
  <si>
    <t>JUMLAH III</t>
  </si>
  <si>
    <t>TOTAL</t>
  </si>
  <si>
    <t>1. RPH SUKAJAYA</t>
  </si>
  <si>
    <t>JUMLAH 1. (RPH SUKAJAYA)</t>
  </si>
  <si>
    <t>1. RPH RAJAGALUH</t>
  </si>
  <si>
    <t>JUMLAH 1. (RPH RAJAGALUH)</t>
  </si>
  <si>
    <t>1. RPH PANCURENDANG</t>
  </si>
  <si>
    <t>JUMLAH 1 (RPH PANCURENDANG)</t>
  </si>
  <si>
    <t>Administratur/KKPH Majalengka</t>
  </si>
  <si>
    <t>WIDI WILIADY S.HUT</t>
  </si>
  <si>
    <t>PHT19690920199609100</t>
  </si>
  <si>
    <t>SATUAN KERJA : KPH  MAJALENGKA</t>
  </si>
  <si>
    <t>caca</t>
  </si>
  <si>
    <t>peb blm byr</t>
  </si>
  <si>
    <t>teja</t>
  </si>
  <si>
    <t>tiap bulan</t>
  </si>
  <si>
    <t>PHT19700727199610100</t>
  </si>
  <si>
    <t>Tanah pekarangan Asper/KBKPH Ciwaringin</t>
  </si>
  <si>
    <t>Warteg</t>
  </si>
  <si>
    <t>Samid</t>
  </si>
  <si>
    <t>RD.Ex Kepala TPN Jombol</t>
  </si>
  <si>
    <t>Kios no. 9 dan 10</t>
  </si>
  <si>
    <t>Rumah Makan</t>
  </si>
  <si>
    <t>Della Anggara</t>
  </si>
  <si>
    <t>Jamhari</t>
  </si>
  <si>
    <t>DAFTAR               : LAPORAN RO &amp; KEMAJUAN PENDAPATAN OPTIMALISASI ASET 2023</t>
  </si>
  <si>
    <t xml:space="preserve"> NO.51/PKS/MJL/DIVRE JANTEN/2022</t>
  </si>
  <si>
    <t xml:space="preserve"> NO.50/PKS/MJL/DIVRE JANTEN/2022</t>
  </si>
  <si>
    <t xml:space="preserve"> NO.41/PKS/MJL/DIVRE JANTEN/2022</t>
  </si>
  <si>
    <t xml:space="preserve"> NO.44/PKS/MJL/DIVRE JANTEN/2022</t>
  </si>
  <si>
    <t xml:space="preserve"> NO.45/PKS/MJL/DIVRE JANTEN/2022</t>
  </si>
  <si>
    <t xml:space="preserve"> NO.43/PKS/MJL/DIVRE JANTEN/2022</t>
  </si>
  <si>
    <t xml:space="preserve"> NO.47/PKS/MJL/DIVRE JANTEN/2022</t>
  </si>
  <si>
    <t xml:space="preserve"> NO.42/PKS/MJL/DIVRE JANTEN/2022</t>
  </si>
  <si>
    <t xml:space="preserve"> NO.46/PKS/MJL/DIVRE JANTEN/2022</t>
  </si>
  <si>
    <t xml:space="preserve">  No.49/PKS/MJL/DIVRE JANTEN/2022</t>
  </si>
  <si>
    <t xml:space="preserve">  No.48/PKS/MJL/DIVRE JANTEN/2022</t>
  </si>
  <si>
    <t>14 Juli 23</t>
  </si>
  <si>
    <t>26 April 21</t>
  </si>
  <si>
    <t>25 April 22</t>
  </si>
  <si>
    <t xml:space="preserve"> NO. 32/PKS/MJL/DIVRE JANTEN/2022</t>
  </si>
  <si>
    <t xml:space="preserve"> NO.28 /PKS/MJL/DIVRE JANTEN/2022</t>
  </si>
  <si>
    <t xml:space="preserve"> NO.31/PKS/MJL/DIVRE JANTEN/2022</t>
  </si>
  <si>
    <t xml:space="preserve"> NO.30 /PKS/MJL/DIVRE JANTEN/2022</t>
  </si>
  <si>
    <t>BKPH</t>
  </si>
  <si>
    <t>RPH</t>
  </si>
  <si>
    <t>Cibenda</t>
  </si>
  <si>
    <t>Sukajaya</t>
  </si>
  <si>
    <t>Ciwaringin</t>
  </si>
  <si>
    <t>PERUNTUKAN KERJASAMA</t>
  </si>
  <si>
    <t>OBJEK KERJASAMA</t>
  </si>
  <si>
    <t>NAMA OBJEK</t>
  </si>
  <si>
    <t>TANAH (M2)</t>
  </si>
  <si>
    <t>BANGUNAN (M2)</t>
  </si>
  <si>
    <t>ALAMAT</t>
  </si>
  <si>
    <t>SERTIFIKAT</t>
  </si>
  <si>
    <t>Blok Cibenda Ds. Mekarmulya Kec. Kertajati Kab.Majalengka</t>
  </si>
  <si>
    <t>Desa Biyawak Kecamatan Jatitujuh Kabupaten Majalengka</t>
  </si>
  <si>
    <t>DK Blok Bunut Ds.Pasiripis Ke. Kertajati Kab. Majalengka</t>
  </si>
  <si>
    <t>Jl Raya Ciwaringin-Cirebon Kec. Ciwaringin Kab.Cirebon</t>
  </si>
  <si>
    <t>Majalengka</t>
  </si>
  <si>
    <t>Pancurendang</t>
  </si>
  <si>
    <t>Dk. Blok Jombol Ds. Dawuan Kec. Dawuan Kab. Majalengka</t>
  </si>
  <si>
    <t>Blok Garut Kidul Ds. Pagandon Kec.Kadipaten Kab. Majalengka</t>
  </si>
  <si>
    <t>PERJANJIAN</t>
  </si>
  <si>
    <t>NOMOR</t>
  </si>
  <si>
    <t>TANGGAL</t>
  </si>
  <si>
    <t>SKEMA KERJA SAMA</t>
  </si>
  <si>
    <t>NAMA &amp; IDENTITAS MITRA KERJASAMA</t>
  </si>
  <si>
    <t>NAMA</t>
  </si>
  <si>
    <t>IDENTITAS</t>
  </si>
  <si>
    <t>MULAI</t>
  </si>
  <si>
    <t>SELESAI</t>
  </si>
  <si>
    <t>MASA PERJANJIAN</t>
  </si>
  <si>
    <t>STATUS (BARU/PERPANJANGAN</t>
  </si>
  <si>
    <t>AC 188481</t>
  </si>
  <si>
    <t>AF 342558</t>
  </si>
  <si>
    <t>AD 974319</t>
  </si>
  <si>
    <t>SEWA</t>
  </si>
  <si>
    <t>RT/RW:002/001 Ds. Mekarmulya  Kec. Kertajati Kab. Majalengka</t>
  </si>
  <si>
    <t>RT/RW:004/001 Ds. Byiyawak Kec.  Jatitujuh.Kab. Majalengka</t>
  </si>
  <si>
    <t>RT/RW:002/001 Ds. Pasiripis Kec. Kertajati.Kab. Majalengka</t>
  </si>
  <si>
    <t>Jl. Pasir Sereh RT/RW : 016/003 Ds. Sukaseneng Kec. Tanjungjaya Kab Tasikmalaya</t>
  </si>
  <si>
    <t>Blok Jombol RT/RW:003/006 Ds.Dawuan Kec.Dawuan Kab. Majalengka</t>
  </si>
  <si>
    <t>Dusun Leuwiorok RT/RW:003/001 Ds.Jatimulya  Kec.Kasokandel Kab. Majalengka</t>
  </si>
  <si>
    <t>RT/RW:003/003 Ds.Kedung Kencana  Kec.Ligung Kab. Majalengka</t>
  </si>
  <si>
    <t>Jl. Maleber Utara RT/RW:002/006 Ds. Garuda  Kec. Andir Kab. Bandung</t>
  </si>
  <si>
    <t>Kp. Tegal Asem RT/RW : 001/004 Ds. Rani Kulon Kec.Kaso Kandel Kab. Majalengka</t>
  </si>
  <si>
    <t>Dusun Cimoyan RT 001 RW 003 Desa Pagandon Kecamatan Kadipaten Kabupaten Majalengka,</t>
  </si>
  <si>
    <t>Dusun Singkil RT 002 RW 007 Desa Astana Japura Kecamatan Astana Japura Kabupaten Cirebon</t>
  </si>
  <si>
    <t>Blok Sabtu RT/RW : 004/003 Desa Heuleut Kec. Kadipaten Kab Majalengka</t>
  </si>
  <si>
    <t>JL. Pesantren RT/RW : 001/002 Desa Dawuan Kec.Dawuan Kab. Majalengka</t>
  </si>
  <si>
    <r>
      <t>Blok Jombol</t>
    </r>
    <r>
      <rPr>
        <sz val="11"/>
        <color theme="1"/>
        <rFont val="Calibri"/>
        <family val="2"/>
        <scheme val="minor"/>
      </rPr>
      <t xml:space="preserve"> RT/RW:004/006 Desa Dawuan Kecamatan. Dawuan Kabupaten Majalengka</t>
    </r>
  </si>
  <si>
    <t>KTP</t>
  </si>
  <si>
    <t>Perpanjangan</t>
  </si>
  <si>
    <t>Baru</t>
  </si>
  <si>
    <t>PBB</t>
  </si>
  <si>
    <t>TOTAL NILAI KERJASAMA ( Rp )</t>
  </si>
  <si>
    <t xml:space="preserve">Nilai </t>
  </si>
  <si>
    <t xml:space="preserve">PPn </t>
  </si>
  <si>
    <t>Majalengka,    Januari   2023</t>
  </si>
  <si>
    <t xml:space="preserve">  No.     /PKS/MJL/DIVRE JANTEN/2022</t>
  </si>
  <si>
    <t>4 Nopember 2022</t>
  </si>
  <si>
    <t>7 Desember 2022</t>
  </si>
  <si>
    <t>26 Desember 2022</t>
  </si>
  <si>
    <t>26 Desemner 2022</t>
  </si>
  <si>
    <t>8 Agustus 2022</t>
  </si>
  <si>
    <t>Dusun II, RT 002 / RW 005, Desa Kaligawe wetan, Kecamatan Susunan lebak, Kabupaten Cirebon</t>
  </si>
  <si>
    <t>Januari</t>
  </si>
  <si>
    <t>Pebruari</t>
  </si>
  <si>
    <t>Maret</t>
  </si>
  <si>
    <t xml:space="preserve">  </t>
  </si>
  <si>
    <t>Kasi, Keu, SDM &amp; IT</t>
  </si>
  <si>
    <t>KSS Sarpra, Aset &amp; It</t>
  </si>
  <si>
    <t>Dedi Supriatna</t>
  </si>
  <si>
    <t>Wawan Awandi</t>
  </si>
  <si>
    <t>PHT</t>
  </si>
  <si>
    <t>Dibuat Oleh,    Maret 2023</t>
  </si>
  <si>
    <t>Dibuat Oleh,    Pebruari  2023</t>
  </si>
  <si>
    <t>Asrama Polhut dan Tanah Perkarangan Blok Jombol</t>
  </si>
  <si>
    <t>Tempat Pengemasan pupuk organik cair</t>
  </si>
  <si>
    <t xml:space="preserve"> NO.05/PKS/MJL/DIVRE JANTEN/2022</t>
  </si>
  <si>
    <t>2 Maret 2023</t>
  </si>
  <si>
    <t>Arthya Riezvan Syarief</t>
  </si>
  <si>
    <t>Jl.Maleber Utara 43 RT/RW 006/007 Desa Maleber Kec.Andir Kota Bandung Jawa Barat</t>
  </si>
  <si>
    <t>3 Marert 23</t>
  </si>
  <si>
    <t>4 Maret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</si>
</sst>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(* #,##0_);_(* \(#,##0\);_(* \-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/>
    <xf numFmtId="0" fontId="0" fillId="2" borderId="0" xfId="0" applyFill="1"/>
    <xf numFmtId="164" fontId="3" fillId="0" borderId="15" xfId="1" applyNumberFormat="1" applyFont="1" applyFill="1" applyBorder="1" applyAlignment="1">
      <alignment horizontal="center" vertical="center" wrapText="1"/>
    </xf>
    <xf numFmtId="164" fontId="3" fillId="0" borderId="12" xfId="1" applyNumberFormat="1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41" fontId="4" fillId="0" borderId="17" xfId="2" applyFont="1" applyFill="1" applyBorder="1" applyAlignment="1">
      <alignment horizontal="left"/>
    </xf>
    <xf numFmtId="41" fontId="0" fillId="0" borderId="17" xfId="2" applyFont="1" applyFill="1" applyBorder="1" applyAlignment="1">
      <alignment horizontal="left"/>
    </xf>
    <xf numFmtId="41" fontId="9" fillId="2" borderId="17" xfId="4" applyNumberFormat="1" applyFont="1" applyFill="1" applyBorder="1" applyAlignment="1">
      <alignment vertical="center"/>
    </xf>
    <xf numFmtId="41" fontId="9" fillId="2" borderId="19" xfId="4" applyNumberFormat="1" applyFont="1" applyFill="1" applyBorder="1" applyAlignment="1">
      <alignment vertical="center"/>
    </xf>
    <xf numFmtId="41" fontId="9" fillId="0" borderId="19" xfId="5" applyFont="1" applyBorder="1" applyAlignment="1">
      <alignment vertical="center"/>
    </xf>
    <xf numFmtId="0" fontId="0" fillId="0" borderId="17" xfId="0" applyBorder="1"/>
    <xf numFmtId="41" fontId="4" fillId="0" borderId="20" xfId="2" applyFont="1" applyFill="1" applyBorder="1" applyAlignment="1">
      <alignment horizontal="left"/>
    </xf>
    <xf numFmtId="41" fontId="0" fillId="0" borderId="20" xfId="2" applyFont="1" applyFill="1" applyBorder="1" applyAlignment="1">
      <alignment horizontal="left"/>
    </xf>
    <xf numFmtId="41" fontId="0" fillId="0" borderId="18" xfId="2" applyFont="1" applyFill="1" applyBorder="1" applyAlignment="1">
      <alignment horizontal="left"/>
    </xf>
    <xf numFmtId="0" fontId="0" fillId="0" borderId="20" xfId="0" applyBorder="1"/>
    <xf numFmtId="0" fontId="1" fillId="0" borderId="20" xfId="0" applyFont="1" applyBorder="1"/>
    <xf numFmtId="0" fontId="0" fillId="0" borderId="8" xfId="0" applyBorder="1"/>
    <xf numFmtId="0" fontId="2" fillId="0" borderId="16" xfId="0" applyFont="1" applyBorder="1"/>
    <xf numFmtId="41" fontId="0" fillId="0" borderId="0" xfId="2" applyFont="1" applyBorder="1" applyAlignment="1">
      <alignment horizontal="left"/>
    </xf>
    <xf numFmtId="41" fontId="1" fillId="0" borderId="0" xfId="2" applyFont="1" applyBorder="1" applyAlignment="1">
      <alignment horizontal="left"/>
    </xf>
    <xf numFmtId="164" fontId="2" fillId="0" borderId="0" xfId="0" applyNumberFormat="1" applyFont="1"/>
    <xf numFmtId="0" fontId="2" fillId="2" borderId="0" xfId="0" applyFont="1" applyFill="1"/>
    <xf numFmtId="0" fontId="5" fillId="4" borderId="17" xfId="0" applyFont="1" applyFill="1" applyBorder="1"/>
    <xf numFmtId="164" fontId="7" fillId="0" borderId="17" xfId="3" applyNumberFormat="1" applyFont="1" applyFill="1" applyBorder="1"/>
    <xf numFmtId="41" fontId="9" fillId="0" borderId="17" xfId="5" applyFont="1" applyBorder="1" applyAlignment="1">
      <alignment vertical="center"/>
    </xf>
    <xf numFmtId="41" fontId="9" fillId="2" borderId="20" xfId="4" applyNumberFormat="1" applyFont="1" applyFill="1" applyBorder="1" applyAlignment="1">
      <alignment vertical="center"/>
    </xf>
    <xf numFmtId="41" fontId="9" fillId="0" borderId="20" xfId="5" applyFont="1" applyBorder="1" applyAlignment="1">
      <alignment vertical="center"/>
    </xf>
    <xf numFmtId="41" fontId="0" fillId="2" borderId="20" xfId="2" applyFont="1" applyFill="1" applyBorder="1" applyAlignment="1">
      <alignment horizontal="left"/>
    </xf>
    <xf numFmtId="0" fontId="0" fillId="0" borderId="22" xfId="0" applyBorder="1" applyAlignment="1">
      <alignment horizontal="center"/>
    </xf>
    <xf numFmtId="41" fontId="0" fillId="2" borderId="20" xfId="8" applyFont="1" applyFill="1" applyBorder="1" applyAlignment="1">
      <alignment horizontal="left"/>
    </xf>
    <xf numFmtId="0" fontId="0" fillId="0" borderId="16" xfId="0" applyBorder="1"/>
    <xf numFmtId="0" fontId="10" fillId="2" borderId="20" xfId="0" applyFont="1" applyFill="1" applyBorder="1"/>
    <xf numFmtId="41" fontId="0" fillId="2" borderId="23" xfId="8" applyFont="1" applyFill="1" applyBorder="1" applyAlignment="1">
      <alignment horizontal="left"/>
    </xf>
    <xf numFmtId="41" fontId="0" fillId="2" borderId="23" xfId="2" applyFont="1" applyFill="1" applyBorder="1" applyAlignment="1">
      <alignment horizontal="left"/>
    </xf>
    <xf numFmtId="41" fontId="4" fillId="2" borderId="20" xfId="2" applyFont="1" applyFill="1" applyBorder="1" applyAlignment="1">
      <alignment horizontal="left"/>
    </xf>
    <xf numFmtId="166" fontId="10" fillId="0" borderId="8" xfId="2" applyNumberFormat="1" applyFont="1" applyBorder="1"/>
    <xf numFmtId="166" fontId="10" fillId="0" borderId="16" xfId="2" applyNumberFormat="1" applyFont="1" applyBorder="1"/>
    <xf numFmtId="166" fontId="10" fillId="0" borderId="20" xfId="2" applyNumberFormat="1" applyFont="1" applyBorder="1"/>
    <xf numFmtId="41" fontId="4" fillId="2" borderId="20" xfId="2" applyFont="1" applyFill="1" applyBorder="1" applyAlignment="1">
      <alignment horizontal="center"/>
    </xf>
    <xf numFmtId="15" fontId="0" fillId="2" borderId="20" xfId="2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15" fontId="0" fillId="2" borderId="23" xfId="2" applyNumberFormat="1" applyFont="1" applyFill="1" applyBorder="1" applyAlignment="1">
      <alignment horizontal="center"/>
    </xf>
    <xf numFmtId="15" fontId="0" fillId="2" borderId="20" xfId="2" applyNumberFormat="1" applyFont="1" applyFill="1" applyBorder="1" applyAlignment="1">
      <alignment horizontal="left"/>
    </xf>
    <xf numFmtId="15" fontId="0" fillId="2" borderId="23" xfId="2" applyNumberFormat="1" applyFont="1" applyFill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1" fontId="0" fillId="0" borderId="16" xfId="0" applyNumberFormat="1" applyBorder="1"/>
    <xf numFmtId="167" fontId="2" fillId="0" borderId="16" xfId="0" applyNumberFormat="1" applyFont="1" applyBorder="1"/>
    <xf numFmtId="41" fontId="0" fillId="0" borderId="20" xfId="8" applyFont="1" applyBorder="1" applyAlignment="1">
      <alignment horizontal="left"/>
    </xf>
    <xf numFmtId="41" fontId="0" fillId="0" borderId="23" xfId="8" applyFont="1" applyBorder="1" applyAlignment="1">
      <alignment horizontal="left"/>
    </xf>
    <xf numFmtId="166" fontId="0" fillId="0" borderId="20" xfId="0" applyNumberFormat="1" applyBorder="1"/>
    <xf numFmtId="0" fontId="2" fillId="0" borderId="8" xfId="0" applyFont="1" applyBorder="1"/>
    <xf numFmtId="41" fontId="0" fillId="2" borderId="20" xfId="2" applyFont="1" applyFill="1" applyBorder="1" applyAlignment="1">
      <alignment horizontal="right"/>
    </xf>
    <xf numFmtId="164" fontId="10" fillId="2" borderId="20" xfId="7" applyNumberFormat="1" applyFont="1" applyFill="1" applyBorder="1" applyAlignment="1">
      <alignment horizontal="right"/>
    </xf>
    <xf numFmtId="167" fontId="0" fillId="0" borderId="20" xfId="7" applyNumberFormat="1" applyFont="1" applyBorder="1" applyAlignment="1">
      <alignment horizontal="right"/>
    </xf>
    <xf numFmtId="41" fontId="0" fillId="2" borderId="23" xfId="2" applyFont="1" applyFill="1" applyBorder="1" applyAlignment="1"/>
    <xf numFmtId="0" fontId="4" fillId="0" borderId="14" xfId="0" applyFont="1" applyBorder="1"/>
    <xf numFmtId="0" fontId="4" fillId="0" borderId="24" xfId="0" applyFont="1" applyBorder="1"/>
    <xf numFmtId="41" fontId="0" fillId="0" borderId="23" xfId="2" applyFont="1" applyFill="1" applyBorder="1" applyAlignment="1">
      <alignment horizontal="left"/>
    </xf>
    <xf numFmtId="41" fontId="9" fillId="2" borderId="25" xfId="4" applyNumberFormat="1" applyFont="1" applyFill="1" applyBorder="1" applyAlignment="1">
      <alignment vertical="center"/>
    </xf>
    <xf numFmtId="41" fontId="9" fillId="0" borderId="25" xfId="5" applyFont="1" applyBorder="1" applyAlignment="1">
      <alignment vertical="center"/>
    </xf>
    <xf numFmtId="0" fontId="1" fillId="0" borderId="23" xfId="0" applyFont="1" applyBorder="1"/>
    <xf numFmtId="41" fontId="9" fillId="2" borderId="26" xfId="4" applyNumberFormat="1" applyFont="1" applyFill="1" applyBorder="1" applyAlignment="1">
      <alignment vertical="center"/>
    </xf>
    <xf numFmtId="41" fontId="9" fillId="0" borderId="26" xfId="5" applyFont="1" applyBorder="1" applyAlignment="1">
      <alignment vertical="center"/>
    </xf>
    <xf numFmtId="0" fontId="1" fillId="0" borderId="18" xfId="0" applyFont="1" applyBorder="1"/>
    <xf numFmtId="41" fontId="9" fillId="2" borderId="13" xfId="4" applyNumberFormat="1" applyFont="1" applyFill="1" applyBorder="1" applyAlignment="1">
      <alignment vertical="center"/>
    </xf>
    <xf numFmtId="0" fontId="1" fillId="0" borderId="16" xfId="0" applyFont="1" applyBorder="1"/>
    <xf numFmtId="0" fontId="1" fillId="0" borderId="21" xfId="0" applyFont="1" applyBorder="1"/>
    <xf numFmtId="166" fontId="0" fillId="0" borderId="8" xfId="0" applyNumberFormat="1" applyBorder="1"/>
    <xf numFmtId="41" fontId="0" fillId="2" borderId="20" xfId="9" applyFont="1" applyFill="1" applyBorder="1" applyAlignment="1">
      <alignment horizontal="left"/>
    </xf>
    <xf numFmtId="41" fontId="1" fillId="2" borderId="20" xfId="8" applyFont="1" applyFill="1" applyBorder="1" applyAlignment="1">
      <alignment horizontal="left"/>
    </xf>
    <xf numFmtId="164" fontId="10" fillId="0" borderId="20" xfId="10" applyFont="1" applyBorder="1"/>
    <xf numFmtId="166" fontId="10" fillId="0" borderId="20" xfId="11" applyNumberFormat="1" applyFont="1" applyBorder="1"/>
    <xf numFmtId="41" fontId="1" fillId="2" borderId="20" xfId="12" applyFont="1" applyFill="1" applyBorder="1" applyAlignment="1">
      <alignment horizontal="left"/>
    </xf>
    <xf numFmtId="3" fontId="1" fillId="0" borderId="20" xfId="11" applyNumberFormat="1" applyBorder="1"/>
    <xf numFmtId="0" fontId="10" fillId="0" borderId="20" xfId="11" applyFont="1" applyBorder="1"/>
    <xf numFmtId="167" fontId="1" fillId="2" borderId="20" xfId="10" applyNumberFormat="1" applyFont="1" applyFill="1" applyBorder="1" applyAlignment="1">
      <alignment horizontal="right"/>
    </xf>
    <xf numFmtId="41" fontId="1" fillId="2" borderId="23" xfId="12" applyFont="1" applyFill="1" applyBorder="1" applyAlignment="1">
      <alignment horizontal="left"/>
    </xf>
    <xf numFmtId="0" fontId="1" fillId="0" borderId="23" xfId="11" applyBorder="1" applyAlignment="1">
      <alignment horizontal="center"/>
    </xf>
    <xf numFmtId="167" fontId="1" fillId="0" borderId="20" xfId="10" applyNumberFormat="1" applyFont="1" applyBorder="1"/>
    <xf numFmtId="167" fontId="1" fillId="0" borderId="23" xfId="10" applyNumberFormat="1" applyFont="1" applyBorder="1"/>
    <xf numFmtId="41" fontId="10" fillId="0" borderId="20" xfId="10" applyNumberFormat="1" applyFont="1" applyBorder="1"/>
    <xf numFmtId="167" fontId="1" fillId="2" borderId="20" xfId="8" applyNumberFormat="1" applyFont="1" applyFill="1" applyBorder="1" applyAlignment="1">
      <alignment horizontal="left"/>
    </xf>
    <xf numFmtId="0" fontId="0" fillId="0" borderId="20" xfId="0" applyBorder="1" applyAlignment="1">
      <alignment horizontal="center"/>
    </xf>
    <xf numFmtId="15" fontId="1" fillId="2" borderId="20" xfId="12" applyNumberFormat="1" applyFont="1" applyFill="1" applyBorder="1" applyAlignment="1">
      <alignment horizontal="left"/>
    </xf>
    <xf numFmtId="49" fontId="10" fillId="0" borderId="20" xfId="11" quotePrefix="1" applyNumberFormat="1" applyFont="1" applyBorder="1" applyAlignment="1">
      <alignment horizontal="left"/>
    </xf>
    <xf numFmtId="164" fontId="3" fillId="0" borderId="13" xfId="1" applyNumberFormat="1" applyFont="1" applyFill="1" applyBorder="1" applyAlignment="1">
      <alignment horizontal="center" vertical="center"/>
    </xf>
    <xf numFmtId="0" fontId="4" fillId="0" borderId="22" xfId="0" applyFont="1" applyBorder="1"/>
    <xf numFmtId="0" fontId="0" fillId="0" borderId="27" xfId="0" applyBorder="1" applyAlignment="1">
      <alignment horizontal="center"/>
    </xf>
    <xf numFmtId="0" fontId="4" fillId="0" borderId="20" xfId="0" applyFont="1" applyBorder="1"/>
    <xf numFmtId="0" fontId="4" fillId="0" borderId="27" xfId="0" applyFont="1" applyBorder="1"/>
    <xf numFmtId="164" fontId="1" fillId="0" borderId="20" xfId="10" applyFont="1" applyBorder="1" applyAlignment="1">
      <alignment horizontal="left"/>
    </xf>
    <xf numFmtId="164" fontId="13" fillId="0" borderId="20" xfId="10" applyFont="1" applyBorder="1" applyAlignment="1">
      <alignment horizontal="left"/>
    </xf>
    <xf numFmtId="164" fontId="1" fillId="2" borderId="20" xfId="10" applyFont="1" applyFill="1" applyBorder="1" applyAlignment="1">
      <alignment horizontal="left"/>
    </xf>
    <xf numFmtId="164" fontId="1" fillId="2" borderId="23" xfId="10" applyFont="1" applyFill="1" applyBorder="1" applyAlignment="1">
      <alignment horizontal="left"/>
    </xf>
    <xf numFmtId="0" fontId="4" fillId="2" borderId="27" xfId="11" applyFont="1" applyFill="1" applyBorder="1"/>
    <xf numFmtId="0" fontId="1" fillId="0" borderId="20" xfId="11" applyBorder="1" applyAlignment="1">
      <alignment horizontal="right"/>
    </xf>
    <xf numFmtId="41" fontId="0" fillId="2" borderId="23" xfId="9" applyFont="1" applyFill="1" applyBorder="1" applyAlignment="1">
      <alignment horizontal="left"/>
    </xf>
    <xf numFmtId="0" fontId="14" fillId="0" borderId="20" xfId="11" applyFont="1" applyBorder="1" applyAlignment="1">
      <alignment horizontal="center"/>
    </xf>
    <xf numFmtId="41" fontId="0" fillId="2" borderId="20" xfId="2" applyFont="1" applyFill="1" applyBorder="1" applyAlignment="1">
      <alignment horizontal="center"/>
    </xf>
    <xf numFmtId="0" fontId="13" fillId="0" borderId="20" xfId="11" applyFont="1" applyBorder="1"/>
    <xf numFmtId="0" fontId="1" fillId="0" borderId="20" xfId="11" applyBorder="1"/>
    <xf numFmtId="0" fontId="15" fillId="0" borderId="0" xfId="11" applyFont="1"/>
    <xf numFmtId="0" fontId="16" fillId="0" borderId="20" xfId="11" applyFont="1" applyBorder="1"/>
    <xf numFmtId="0" fontId="17" fillId="0" borderId="0" xfId="0" applyFont="1"/>
    <xf numFmtId="41" fontId="4" fillId="0" borderId="18" xfId="2" applyFont="1" applyFill="1" applyBorder="1" applyAlignment="1">
      <alignment horizontal="left"/>
    </xf>
    <xf numFmtId="0" fontId="4" fillId="0" borderId="18" xfId="0" applyFont="1" applyBorder="1"/>
    <xf numFmtId="0" fontId="0" fillId="0" borderId="18" xfId="0" applyBorder="1"/>
    <xf numFmtId="0" fontId="2" fillId="0" borderId="20" xfId="0" applyFont="1" applyBorder="1"/>
    <xf numFmtId="0" fontId="3" fillId="0" borderId="20" xfId="0" applyFont="1" applyBorder="1"/>
    <xf numFmtId="164" fontId="11" fillId="0" borderId="20" xfId="7" applyNumberFormat="1" applyFont="1" applyBorder="1"/>
    <xf numFmtId="41" fontId="4" fillId="0" borderId="23" xfId="2" applyFont="1" applyFill="1" applyBorder="1" applyAlignment="1">
      <alignment horizontal="left"/>
    </xf>
    <xf numFmtId="41" fontId="9" fillId="2" borderId="28" xfId="4" applyNumberFormat="1" applyFont="1" applyFill="1" applyBorder="1" applyAlignment="1">
      <alignment vertical="center"/>
    </xf>
    <xf numFmtId="0" fontId="2" fillId="0" borderId="18" xfId="0" applyFont="1" applyBorder="1"/>
    <xf numFmtId="166" fontId="10" fillId="0" borderId="18" xfId="2" applyNumberFormat="1" applyFont="1" applyBorder="1"/>
    <xf numFmtId="0" fontId="0" fillId="0" borderId="18" xfId="0" applyBorder="1" applyAlignment="1">
      <alignment horizontal="center"/>
    </xf>
    <xf numFmtId="41" fontId="9" fillId="0" borderId="18" xfId="5" applyFont="1" applyBorder="1" applyAlignment="1">
      <alignment vertical="center"/>
    </xf>
    <xf numFmtId="0" fontId="18" fillId="0" borderId="0" xfId="0" applyFont="1"/>
    <xf numFmtId="0" fontId="1" fillId="0" borderId="0" xfId="11"/>
    <xf numFmtId="41" fontId="1" fillId="0" borderId="0" xfId="2" applyFont="1"/>
    <xf numFmtId="41" fontId="1" fillId="0" borderId="0" xfId="11" applyNumberFormat="1"/>
    <xf numFmtId="164" fontId="1" fillId="0" borderId="0" xfId="11" applyNumberFormat="1"/>
    <xf numFmtId="167" fontId="1" fillId="0" borderId="0" xfId="10" applyNumberFormat="1" applyFont="1"/>
    <xf numFmtId="167" fontId="1" fillId="0" borderId="0" xfId="11" applyNumberFormat="1"/>
    <xf numFmtId="166" fontId="10" fillId="0" borderId="0" xfId="11" applyNumberFormat="1" applyFont="1"/>
    <xf numFmtId="167" fontId="1" fillId="0" borderId="0" xfId="10" applyNumberFormat="1" applyFont="1" applyBorder="1"/>
    <xf numFmtId="166" fontId="1" fillId="0" borderId="0" xfId="11" applyNumberFormat="1"/>
    <xf numFmtId="1" fontId="1" fillId="0" borderId="0" xfId="11" applyNumberFormat="1"/>
    <xf numFmtId="164" fontId="10" fillId="0" borderId="0" xfId="10" applyFont="1" applyBorder="1"/>
    <xf numFmtId="0" fontId="12" fillId="0" borderId="0" xfId="11" applyFont="1"/>
    <xf numFmtId="0" fontId="2" fillId="0" borderId="0" xfId="11" applyFont="1"/>
    <xf numFmtId="0" fontId="1" fillId="0" borderId="23" xfId="11" applyBorder="1" applyAlignment="1">
      <alignment horizontal="right"/>
    </xf>
    <xf numFmtId="43" fontId="0" fillId="0" borderId="0" xfId="1" applyFont="1"/>
    <xf numFmtId="164" fontId="0" fillId="0" borderId="0" xfId="1" applyNumberFormat="1" applyFont="1"/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43" fontId="3" fillId="0" borderId="5" xfId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0" fontId="1" fillId="0" borderId="0" xfId="11" applyAlignment="1">
      <alignment horizontal="left"/>
    </xf>
    <xf numFmtId="43" fontId="3" fillId="0" borderId="1" xfId="1" applyFont="1" applyFill="1" applyBorder="1" applyAlignment="1">
      <alignment horizontal="center" vertical="center" wrapText="1"/>
    </xf>
    <xf numFmtId="43" fontId="3" fillId="0" borderId="8" xfId="1" applyFont="1" applyFill="1" applyBorder="1" applyAlignment="1">
      <alignment horizontal="center" vertical="center" wrapText="1"/>
    </xf>
    <xf numFmtId="43" fontId="3" fillId="0" borderId="12" xfId="1" applyFont="1" applyFill="1" applyBorder="1" applyAlignment="1">
      <alignment horizontal="center" vertical="center" wrapText="1"/>
    </xf>
    <xf numFmtId="164" fontId="3" fillId="0" borderId="15" xfId="1" applyNumberFormat="1" applyFont="1" applyFill="1" applyBorder="1" applyAlignment="1">
      <alignment horizontal="center" vertical="center" wrapText="1"/>
    </xf>
    <xf numFmtId="164" fontId="3" fillId="0" borderId="12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164" fontId="3" fillId="0" borderId="9" xfId="1" applyNumberFormat="1" applyFont="1" applyFill="1" applyBorder="1" applyAlignment="1">
      <alignment horizontal="center" vertical="center" wrapText="1"/>
    </xf>
    <xf numFmtId="164" fontId="3" fillId="0" borderId="11" xfId="1" applyNumberFormat="1" applyFont="1" applyFill="1" applyBorder="1" applyAlignment="1">
      <alignment horizontal="center" vertical="center" wrapText="1"/>
    </xf>
    <xf numFmtId="164" fontId="3" fillId="0" borderId="10" xfId="1" applyNumberFormat="1" applyFont="1" applyFill="1" applyBorder="1" applyAlignment="1">
      <alignment horizontal="center" vertical="center" wrapText="1"/>
    </xf>
    <xf numFmtId="17" fontId="2" fillId="0" borderId="0" xfId="0" applyNumberFormat="1" applyFont="1"/>
  </cellXfs>
  <cellStyles count="13">
    <cellStyle name="Comma" xfId="1" builtinId="3"/>
    <cellStyle name="Comma [0]" xfId="2" builtinId="6"/>
    <cellStyle name="Comma [0] 123 3" xfId="5" xr:uid="{00000000-0005-0000-0000-000002000000}"/>
    <cellStyle name="Comma [0] 2" xfId="12" xr:uid="{00000000-0005-0000-0000-000003000000}"/>
    <cellStyle name="Comma [0] 23" xfId="8" xr:uid="{00000000-0005-0000-0000-000004000000}"/>
    <cellStyle name="Comma [0] 6" xfId="9" xr:uid="{00000000-0005-0000-0000-000005000000}"/>
    <cellStyle name="Comma 2" xfId="10" xr:uid="{00000000-0005-0000-0000-000006000000}"/>
    <cellStyle name="Comma 2 2 10" xfId="6" xr:uid="{00000000-0005-0000-0000-000007000000}"/>
    <cellStyle name="Comma 2 4 2 2 2 2 2" xfId="3" xr:uid="{00000000-0005-0000-0000-000008000000}"/>
    <cellStyle name="Comma 3" xfId="7" xr:uid="{00000000-0005-0000-0000-000009000000}"/>
    <cellStyle name="Normal" xfId="0" builtinId="0"/>
    <cellStyle name="Normal 199 3" xfId="4" xr:uid="{00000000-0005-0000-0000-00000B000000}"/>
    <cellStyle name="Normal 2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ek.%20Divre\2022\Opset\Laporan%20Bulanan%20dan%20Mingguan\Januari\RO%20dan%20Realisasi%20Opset%2003%20Januari%20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ek.%20Divre\2021\Opset%202021\Data%20Opset%20Sesuai%20RKAP\RO%20Rapat\bt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lisasi Gab ERP"/>
      <sheetName val="Realisasi Gab Lap. KPH"/>
      <sheetName val="Perb.Realisasi Lap. KPH &amp; IRP"/>
      <sheetName val="GRAF1 ERP"/>
      <sheetName val="GRAF2 ERP"/>
      <sheetName val="Recn. &amp;  Real. SD Desember"/>
      <sheetName val="Rec. Triwulan IV Des"/>
      <sheetName val="Divre"/>
      <sheetName val="Btn"/>
      <sheetName val="Skb"/>
      <sheetName val="Bgr"/>
      <sheetName val="Pwk"/>
      <sheetName val="Cjr"/>
      <sheetName val="BDU"/>
      <sheetName val="BDS"/>
      <sheetName val="Garut"/>
      <sheetName val="Smd"/>
      <sheetName val="Tsm"/>
      <sheetName val="Cms"/>
      <sheetName val="Mjlk"/>
      <sheetName val="Kng"/>
      <sheetName val="IDRR"/>
      <sheetName val="KBM Penjualan"/>
      <sheetName val="Sheet1"/>
      <sheetName val="GRAF1 KPH"/>
      <sheetName val="GRAF2 KPH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>
        <row r="7">
          <cell r="C7">
            <v>1</v>
          </cell>
          <cell r="D7" t="str">
            <v>KPH BANTEN</v>
          </cell>
          <cell r="E7" t="e">
            <v>#REF!</v>
          </cell>
          <cell r="F7">
            <v>0</v>
          </cell>
          <cell r="G7">
            <v>0</v>
          </cell>
        </row>
        <row r="8">
          <cell r="C8">
            <v>2</v>
          </cell>
          <cell r="D8" t="str">
            <v>KPH BOGOR</v>
          </cell>
          <cell r="E8" t="e">
            <v>#REF!</v>
          </cell>
          <cell r="F8">
            <v>4818000</v>
          </cell>
          <cell r="G8">
            <v>0</v>
          </cell>
        </row>
        <row r="9">
          <cell r="C9">
            <v>3</v>
          </cell>
          <cell r="D9" t="str">
            <v>KPH SUKABUMI</v>
          </cell>
          <cell r="E9" t="e">
            <v>#REF!</v>
          </cell>
          <cell r="F9">
            <v>0</v>
          </cell>
          <cell r="G9">
            <v>0</v>
          </cell>
        </row>
        <row r="10">
          <cell r="C10">
            <v>4</v>
          </cell>
          <cell r="D10" t="str">
            <v>KPH CIANJUR</v>
          </cell>
          <cell r="E10" t="e">
            <v>#REF!</v>
          </cell>
          <cell r="F10">
            <v>0</v>
          </cell>
          <cell r="G10">
            <v>0</v>
          </cell>
        </row>
        <row r="11">
          <cell r="C11">
            <v>5</v>
          </cell>
          <cell r="D11" t="str">
            <v>KPH PURWAKARTA</v>
          </cell>
          <cell r="E11" t="e">
            <v>#REF!</v>
          </cell>
          <cell r="F11">
            <v>77272728</v>
          </cell>
          <cell r="G11">
            <v>0</v>
          </cell>
        </row>
        <row r="12">
          <cell r="C12">
            <v>6</v>
          </cell>
          <cell r="D12" t="str">
            <v>KPH BANDUNG UTARA</v>
          </cell>
          <cell r="E12" t="e">
            <v>#REF!</v>
          </cell>
          <cell r="F12">
            <v>0</v>
          </cell>
          <cell r="G12">
            <v>0</v>
          </cell>
        </row>
        <row r="13">
          <cell r="C13">
            <v>7</v>
          </cell>
          <cell r="D13" t="str">
            <v>KPH BANDUNG SELATAN</v>
          </cell>
          <cell r="E13" t="e">
            <v>#REF!</v>
          </cell>
          <cell r="F13">
            <v>0</v>
          </cell>
          <cell r="G13">
            <v>0</v>
          </cell>
        </row>
        <row r="14">
          <cell r="C14">
            <v>8</v>
          </cell>
          <cell r="D14" t="str">
            <v>KPH GARUT</v>
          </cell>
          <cell r="E14" t="e">
            <v>#REF!</v>
          </cell>
          <cell r="F14">
            <v>0</v>
          </cell>
          <cell r="G14">
            <v>0</v>
          </cell>
        </row>
        <row r="15">
          <cell r="C15">
            <v>9</v>
          </cell>
          <cell r="D15" t="str">
            <v>KPH TASIKMALAYA</v>
          </cell>
          <cell r="E15" t="e">
            <v>#REF!</v>
          </cell>
          <cell r="F15">
            <v>0</v>
          </cell>
          <cell r="G15">
            <v>0</v>
          </cell>
        </row>
        <row r="16">
          <cell r="C16">
            <v>10</v>
          </cell>
          <cell r="D16" t="str">
            <v>KPH CIAMIS</v>
          </cell>
          <cell r="E16" t="e">
            <v>#REF!</v>
          </cell>
          <cell r="F16">
            <v>0</v>
          </cell>
          <cell r="G16">
            <v>0</v>
          </cell>
        </row>
        <row r="17">
          <cell r="C17">
            <v>11</v>
          </cell>
          <cell r="D17" t="str">
            <v>KPH KUNINGAN</v>
          </cell>
          <cell r="E17" t="e">
            <v>#REF!</v>
          </cell>
          <cell r="F17">
            <v>0</v>
          </cell>
          <cell r="G17">
            <v>0</v>
          </cell>
        </row>
        <row r="18">
          <cell r="C18">
            <v>12</v>
          </cell>
          <cell r="D18" t="str">
            <v>KPH MAJALENGKA</v>
          </cell>
          <cell r="E18" t="e">
            <v>#REF!</v>
          </cell>
          <cell r="F18">
            <v>0</v>
          </cell>
          <cell r="G18">
            <v>0</v>
          </cell>
        </row>
        <row r="19">
          <cell r="C19">
            <v>13</v>
          </cell>
          <cell r="D19" t="str">
            <v>KPH SUMEDANG</v>
          </cell>
          <cell r="E19" t="e">
            <v>#REF!</v>
          </cell>
          <cell r="F19">
            <v>0</v>
          </cell>
          <cell r="G19">
            <v>0</v>
          </cell>
        </row>
        <row r="20">
          <cell r="C20">
            <v>14</v>
          </cell>
          <cell r="D20" t="str">
            <v>KPH INDRAMAYU</v>
          </cell>
          <cell r="E20" t="e">
            <v>#REF!</v>
          </cell>
          <cell r="F20">
            <v>0</v>
          </cell>
          <cell r="G20">
            <v>0</v>
          </cell>
        </row>
        <row r="21">
          <cell r="C21">
            <v>15</v>
          </cell>
          <cell r="D21" t="str">
            <v>KNTR DIV JANTEN</v>
          </cell>
          <cell r="E21" t="e">
            <v>#REF!</v>
          </cell>
          <cell r="F21">
            <v>0</v>
          </cell>
          <cell r="G21">
            <v>0</v>
          </cell>
        </row>
        <row r="22">
          <cell r="C22">
            <v>16</v>
          </cell>
          <cell r="D22" t="e">
            <v>#REF!</v>
          </cell>
          <cell r="E22" t="e">
            <v>#REF!</v>
          </cell>
          <cell r="F22" t="e">
            <v>#REF!</v>
          </cell>
          <cell r="G22">
            <v>0</v>
          </cell>
        </row>
      </sheetData>
      <sheetData sheetId="4">
        <row r="9">
          <cell r="C9">
            <v>1</v>
          </cell>
          <cell r="D9" t="str">
            <v>KPH BANTEN</v>
          </cell>
          <cell r="E9" t="e">
            <v>#REF!</v>
          </cell>
          <cell r="F9" t="e">
            <v>#REF!</v>
          </cell>
          <cell r="G9">
            <v>61700000</v>
          </cell>
          <cell r="H9">
            <v>0</v>
          </cell>
        </row>
        <row r="10">
          <cell r="C10">
            <v>2</v>
          </cell>
          <cell r="D10" t="str">
            <v>KPH BOGOR</v>
          </cell>
          <cell r="E10" t="e">
            <v>#REF!</v>
          </cell>
          <cell r="F10" t="e">
            <v>#REF!</v>
          </cell>
          <cell r="G10">
            <v>818046183</v>
          </cell>
          <cell r="H10">
            <v>0</v>
          </cell>
        </row>
        <row r="11">
          <cell r="C11">
            <v>3</v>
          </cell>
          <cell r="D11" t="str">
            <v>KPH SUKABUMI</v>
          </cell>
          <cell r="E11" t="e">
            <v>#REF!</v>
          </cell>
          <cell r="F11" t="e">
            <v>#REF!</v>
          </cell>
          <cell r="G11">
            <v>156236363</v>
          </cell>
          <cell r="H11">
            <v>0</v>
          </cell>
        </row>
        <row r="12">
          <cell r="C12">
            <v>4</v>
          </cell>
          <cell r="D12" t="str">
            <v>KPH CIANJUR</v>
          </cell>
          <cell r="E12" t="e">
            <v>#REF!</v>
          </cell>
          <cell r="F12" t="e">
            <v>#REF!</v>
          </cell>
          <cell r="G12">
            <v>75807500</v>
          </cell>
          <cell r="H12">
            <v>0</v>
          </cell>
        </row>
        <row r="13">
          <cell r="C13">
            <v>5</v>
          </cell>
          <cell r="D13" t="str">
            <v>KPH PURWAKARTA</v>
          </cell>
          <cell r="E13" t="e">
            <v>#REF!</v>
          </cell>
          <cell r="F13" t="e">
            <v>#REF!</v>
          </cell>
          <cell r="G13">
            <v>342299859</v>
          </cell>
          <cell r="H13">
            <v>0</v>
          </cell>
        </row>
        <row r="14">
          <cell r="C14">
            <v>6</v>
          </cell>
          <cell r="D14" t="str">
            <v>KPH BANDUNG UTARA</v>
          </cell>
          <cell r="E14" t="e">
            <v>#REF!</v>
          </cell>
          <cell r="F14" t="e">
            <v>#REF!</v>
          </cell>
          <cell r="G14">
            <v>246170712</v>
          </cell>
          <cell r="H14">
            <v>0</v>
          </cell>
        </row>
        <row r="15">
          <cell r="C15">
            <v>7</v>
          </cell>
          <cell r="D15" t="str">
            <v>KPH BANDUNG SELATAN</v>
          </cell>
          <cell r="E15" t="e">
            <v>#REF!</v>
          </cell>
          <cell r="F15" t="e">
            <v>#REF!</v>
          </cell>
          <cell r="G15">
            <v>51235818</v>
          </cell>
          <cell r="H15">
            <v>0</v>
          </cell>
        </row>
        <row r="16">
          <cell r="C16">
            <v>8</v>
          </cell>
          <cell r="D16" t="str">
            <v>KPH GARUT</v>
          </cell>
          <cell r="E16" t="e">
            <v>#REF!</v>
          </cell>
          <cell r="F16" t="e">
            <v>#REF!</v>
          </cell>
          <cell r="G16">
            <v>38593631</v>
          </cell>
          <cell r="H16">
            <v>0</v>
          </cell>
        </row>
        <row r="17">
          <cell r="C17">
            <v>9</v>
          </cell>
          <cell r="D17" t="str">
            <v>KPH TASIKMALAYA</v>
          </cell>
          <cell r="E17" t="e">
            <v>#REF!</v>
          </cell>
          <cell r="F17" t="e">
            <v>#REF!</v>
          </cell>
          <cell r="G17">
            <v>1320000</v>
          </cell>
          <cell r="H17">
            <v>0</v>
          </cell>
        </row>
        <row r="18">
          <cell r="C18">
            <v>10</v>
          </cell>
          <cell r="D18" t="str">
            <v>KPH CIAMIS</v>
          </cell>
          <cell r="E18" t="e">
            <v>#REF!</v>
          </cell>
          <cell r="F18" t="e">
            <v>#REF!</v>
          </cell>
          <cell r="G18">
            <v>10530000</v>
          </cell>
          <cell r="H18">
            <v>0</v>
          </cell>
        </row>
        <row r="19">
          <cell r="C19">
            <v>11</v>
          </cell>
          <cell r="D19" t="str">
            <v>KPH KUNINGAN</v>
          </cell>
          <cell r="E19" t="e">
            <v>#REF!</v>
          </cell>
          <cell r="F19" t="e">
            <v>#REF!</v>
          </cell>
          <cell r="G19">
            <v>9069546</v>
          </cell>
          <cell r="H19">
            <v>0</v>
          </cell>
        </row>
        <row r="20">
          <cell r="C20">
            <v>12</v>
          </cell>
          <cell r="D20" t="str">
            <v>KPH MAJALENGKA</v>
          </cell>
          <cell r="E20" t="e">
            <v>#REF!</v>
          </cell>
          <cell r="F20" t="e">
            <v>#REF!</v>
          </cell>
          <cell r="G20">
            <v>6218182</v>
          </cell>
          <cell r="H20">
            <v>0</v>
          </cell>
        </row>
        <row r="21">
          <cell r="C21">
            <v>13</v>
          </cell>
          <cell r="D21" t="str">
            <v>KPH SUMEDANG</v>
          </cell>
          <cell r="E21" t="e">
            <v>#REF!</v>
          </cell>
          <cell r="F21" t="e">
            <v>#REF!</v>
          </cell>
          <cell r="G21">
            <v>10065714</v>
          </cell>
          <cell r="H21">
            <v>0</v>
          </cell>
        </row>
        <row r="22">
          <cell r="C22">
            <v>14</v>
          </cell>
          <cell r="D22" t="str">
            <v>KPH INDRAMAYU</v>
          </cell>
          <cell r="E22" t="e">
            <v>#REF!</v>
          </cell>
          <cell r="F22" t="e">
            <v>#REF!</v>
          </cell>
          <cell r="G22">
            <v>51395266</v>
          </cell>
          <cell r="H22">
            <v>0</v>
          </cell>
        </row>
        <row r="23">
          <cell r="C23">
            <v>15</v>
          </cell>
          <cell r="D23" t="str">
            <v>KNTR DIV JANTEN</v>
          </cell>
          <cell r="E23" t="e">
            <v>#REF!</v>
          </cell>
          <cell r="F23" t="e">
            <v>#REF!</v>
          </cell>
          <cell r="G23">
            <v>2760000</v>
          </cell>
          <cell r="H23">
            <v>0</v>
          </cell>
        </row>
        <row r="24">
          <cell r="C24">
            <v>16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PENGEMBANGAN ASET"/>
      <sheetName val="REKAP"/>
      <sheetName val="Data Opset 2018"/>
      <sheetName val="REKAP "/>
      <sheetName val="GAB RO PER KPH"/>
      <sheetName val="RO TRIWULAN"/>
      <sheetName val="Realisasi Gab ERP"/>
      <sheetName val="Realisasi Gab Lap. KPH"/>
      <sheetName val="Perb.Realisasi Lap. KPH &amp; IRP"/>
      <sheetName val="GRAF1 ERP"/>
      <sheetName val="GRAF2 ERP"/>
      <sheetName val="Divre"/>
      <sheetName val="Btn"/>
      <sheetName val="Skb"/>
      <sheetName val="Bgr"/>
      <sheetName val="Pwk"/>
      <sheetName val="Cjr"/>
      <sheetName val="BDU"/>
      <sheetName val="BDS"/>
      <sheetName val="Garut"/>
      <sheetName val="Smd"/>
      <sheetName val="Tsm"/>
      <sheetName val="Cms"/>
      <sheetName val="Mjlk"/>
      <sheetName val="Kng"/>
      <sheetName val="IDRR"/>
      <sheetName val="KBM Penjualan"/>
      <sheetName val="Sheet1"/>
      <sheetName val="GRAF1 KPH"/>
      <sheetName val="GRAF2 K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B4" t="str">
            <v xml:space="preserve">BULAN                 : 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I68"/>
  <sheetViews>
    <sheetView topLeftCell="P1" zoomScale="87" zoomScaleNormal="87" workbookViewId="0">
      <pane ySplit="9" topLeftCell="A36" activePane="bottomLeft" state="frozen"/>
      <selection pane="bottomLeft" activeCell="R49" sqref="R49"/>
    </sheetView>
  </sheetViews>
  <sheetFormatPr defaultColWidth="9.140625" defaultRowHeight="15" x14ac:dyDescent="0.25"/>
  <cols>
    <col min="1" max="1" width="5.28515625" customWidth="1"/>
    <col min="2" max="2" width="16.42578125" customWidth="1"/>
    <col min="3" max="3" width="12.140625" customWidth="1"/>
    <col min="4" max="4" width="13.5703125" customWidth="1"/>
    <col min="5" max="5" width="47.85546875" customWidth="1"/>
    <col min="6" max="6" width="8.85546875" customWidth="1"/>
    <col min="7" max="7" width="11" customWidth="1"/>
    <col min="8" max="8" width="58.5703125" bestFit="1" customWidth="1"/>
    <col min="9" max="9" width="13.28515625" customWidth="1"/>
    <col min="10" max="10" width="28" customWidth="1"/>
    <col min="11" max="11" width="35.140625" customWidth="1"/>
    <col min="12" max="12" width="17.28515625" customWidth="1"/>
    <col min="13" max="13" width="12.7109375" customWidth="1"/>
    <col min="14" max="14" width="20.5703125" customWidth="1"/>
    <col min="15" max="15" width="85.28515625" customWidth="1"/>
    <col min="16" max="16" width="13.5703125" customWidth="1"/>
    <col min="17" max="17" width="10.7109375" customWidth="1"/>
    <col min="18" max="18" width="11" customWidth="1"/>
    <col min="19" max="19" width="16.28515625" customWidth="1"/>
    <col min="20" max="20" width="15" customWidth="1"/>
    <col min="21" max="21" width="12.85546875" customWidth="1"/>
    <col min="22" max="22" width="9.140625" customWidth="1"/>
    <col min="23" max="23" width="14.28515625" customWidth="1"/>
    <col min="24" max="24" width="14.7109375" customWidth="1"/>
    <col min="25" max="25" width="15.42578125" customWidth="1"/>
    <col min="26" max="26" width="17" customWidth="1"/>
    <col min="27" max="27" width="15.7109375" customWidth="1"/>
    <col min="28" max="28" width="22.42578125" customWidth="1"/>
    <col min="29" max="87" width="9.140625" style="2"/>
  </cols>
  <sheetData>
    <row r="1" spans="1:87" x14ac:dyDescent="0.25">
      <c r="B1" s="1" t="s">
        <v>85</v>
      </c>
      <c r="C1" s="1"/>
      <c r="D1" s="1"/>
    </row>
    <row r="2" spans="1:87" x14ac:dyDescent="0.25">
      <c r="B2" s="1" t="s">
        <v>71</v>
      </c>
      <c r="C2" s="1"/>
      <c r="D2" s="1"/>
    </row>
    <row r="3" spans="1:87" x14ac:dyDescent="0.25">
      <c r="B3" s="1" t="s">
        <v>0</v>
      </c>
      <c r="C3" s="1"/>
      <c r="D3" s="1"/>
    </row>
    <row r="4" spans="1:87" ht="15.75" thickBot="1" x14ac:dyDescent="0.3">
      <c r="B4" s="1" t="str">
        <f>[2]Divre!B4</f>
        <v xml:space="preserve">BULAN                 : </v>
      </c>
      <c r="C4" s="1" t="s">
        <v>168</v>
      </c>
      <c r="D4" s="1"/>
      <c r="E4" s="1"/>
      <c r="F4" s="1"/>
    </row>
    <row r="5" spans="1:87" ht="15" customHeight="1" x14ac:dyDescent="0.25">
      <c r="A5" s="135" t="s">
        <v>1</v>
      </c>
      <c r="B5" s="138" t="s">
        <v>2</v>
      </c>
      <c r="C5" s="138" t="s">
        <v>104</v>
      </c>
      <c r="D5" s="138" t="s">
        <v>105</v>
      </c>
      <c r="E5" s="141" t="s">
        <v>110</v>
      </c>
      <c r="F5" s="142"/>
      <c r="G5" s="142"/>
      <c r="H5" s="142"/>
      <c r="I5" s="143"/>
      <c r="J5" s="138" t="s">
        <v>109</v>
      </c>
      <c r="K5" s="141" t="s">
        <v>124</v>
      </c>
      <c r="L5" s="142"/>
      <c r="M5" s="143"/>
      <c r="N5" s="141" t="s">
        <v>128</v>
      </c>
      <c r="O5" s="142"/>
      <c r="P5" s="143"/>
      <c r="Q5" s="141" t="s">
        <v>133</v>
      </c>
      <c r="R5" s="142"/>
      <c r="S5" s="143"/>
      <c r="T5" s="155" t="s">
        <v>157</v>
      </c>
      <c r="U5" s="156"/>
      <c r="V5" s="156"/>
      <c r="W5" s="157"/>
      <c r="X5" s="154" t="s">
        <v>3</v>
      </c>
      <c r="Y5" s="146" t="s">
        <v>4</v>
      </c>
      <c r="Z5" s="147"/>
      <c r="AA5" s="147"/>
      <c r="AB5" s="149" t="s">
        <v>5</v>
      </c>
    </row>
    <row r="6" spans="1:87" x14ac:dyDescent="0.25">
      <c r="A6" s="136"/>
      <c r="B6" s="139"/>
      <c r="C6" s="139"/>
      <c r="D6" s="139"/>
      <c r="E6" s="144" t="s">
        <v>111</v>
      </c>
      <c r="F6" s="144" t="s">
        <v>112</v>
      </c>
      <c r="G6" s="144" t="s">
        <v>113</v>
      </c>
      <c r="H6" s="144" t="s">
        <v>114</v>
      </c>
      <c r="I6" s="145" t="s">
        <v>115</v>
      </c>
      <c r="J6" s="139"/>
      <c r="K6" s="144" t="s">
        <v>125</v>
      </c>
      <c r="L6" s="144" t="s">
        <v>126</v>
      </c>
      <c r="M6" s="144" t="s">
        <v>127</v>
      </c>
      <c r="N6" s="144" t="s">
        <v>129</v>
      </c>
      <c r="O6" s="144" t="s">
        <v>114</v>
      </c>
      <c r="P6" s="144" t="s">
        <v>130</v>
      </c>
      <c r="Q6" s="144" t="s">
        <v>131</v>
      </c>
      <c r="R6" s="144" t="s">
        <v>132</v>
      </c>
      <c r="S6" s="144" t="s">
        <v>134</v>
      </c>
      <c r="T6" s="158"/>
      <c r="U6" s="159"/>
      <c r="V6" s="159"/>
      <c r="W6" s="160"/>
      <c r="X6" s="153"/>
      <c r="Y6" s="87" t="s">
        <v>6</v>
      </c>
      <c r="Z6" s="87" t="s">
        <v>7</v>
      </c>
      <c r="AA6" s="87" t="s">
        <v>8</v>
      </c>
      <c r="AB6" s="150"/>
    </row>
    <row r="7" spans="1:87" x14ac:dyDescent="0.25">
      <c r="A7" s="136"/>
      <c r="B7" s="139"/>
      <c r="C7" s="139"/>
      <c r="D7" s="139"/>
      <c r="E7" s="139"/>
      <c r="F7" s="139"/>
      <c r="G7" s="139"/>
      <c r="H7" s="139"/>
      <c r="I7" s="136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52" t="s">
        <v>158</v>
      </c>
      <c r="U7" s="144" t="s">
        <v>159</v>
      </c>
      <c r="V7" s="144" t="s">
        <v>156</v>
      </c>
      <c r="W7" s="144" t="s">
        <v>9</v>
      </c>
      <c r="X7" s="152" t="s">
        <v>10</v>
      </c>
      <c r="Y7" s="3" t="s">
        <v>11</v>
      </c>
      <c r="Z7" s="3" t="s">
        <v>11</v>
      </c>
      <c r="AA7" s="3" t="s">
        <v>11</v>
      </c>
      <c r="AB7" s="150"/>
    </row>
    <row r="8" spans="1:87" x14ac:dyDescent="0.25">
      <c r="A8" s="137"/>
      <c r="B8" s="140"/>
      <c r="C8" s="140"/>
      <c r="D8" s="140"/>
      <c r="E8" s="140"/>
      <c r="F8" s="140"/>
      <c r="G8" s="140"/>
      <c r="H8" s="140"/>
      <c r="I8" s="137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53"/>
      <c r="U8" s="140"/>
      <c r="V8" s="140"/>
      <c r="W8" s="140"/>
      <c r="X8" s="153"/>
      <c r="Y8" s="4" t="s">
        <v>12</v>
      </c>
      <c r="Z8" s="4" t="s">
        <v>12</v>
      </c>
      <c r="AA8" s="4" t="s">
        <v>12</v>
      </c>
      <c r="AB8" s="151"/>
    </row>
    <row r="9" spans="1:87" x14ac:dyDescent="0.25">
      <c r="A9" s="5">
        <v>1</v>
      </c>
      <c r="B9" s="5">
        <f>1+A9</f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f t="shared" ref="J9:X9" si="0">1+I9</f>
        <v>10</v>
      </c>
      <c r="K9" s="5">
        <f>1+J9</f>
        <v>11</v>
      </c>
      <c r="L9" s="5">
        <v>12</v>
      </c>
      <c r="M9" s="5">
        <v>13</v>
      </c>
      <c r="N9" s="5">
        <v>14</v>
      </c>
      <c r="O9" s="5">
        <v>15</v>
      </c>
      <c r="P9" s="5">
        <v>16</v>
      </c>
      <c r="Q9" s="5">
        <v>17</v>
      </c>
      <c r="R9" s="5">
        <v>18</v>
      </c>
      <c r="S9" s="5">
        <v>19</v>
      </c>
      <c r="T9" s="5">
        <v>20</v>
      </c>
      <c r="U9" s="5">
        <f t="shared" si="0"/>
        <v>21</v>
      </c>
      <c r="V9" s="5"/>
      <c r="W9" s="5">
        <f>1+U9</f>
        <v>22</v>
      </c>
      <c r="X9" s="5">
        <f t="shared" si="0"/>
        <v>23</v>
      </c>
      <c r="Y9" s="5">
        <v>14</v>
      </c>
      <c r="Z9" s="5">
        <v>15</v>
      </c>
      <c r="AA9" s="5">
        <v>16</v>
      </c>
      <c r="AB9" s="5">
        <v>17</v>
      </c>
    </row>
    <row r="10" spans="1:87" x14ac:dyDescent="0.25">
      <c r="A10" s="6"/>
      <c r="B10" s="29"/>
      <c r="C10" s="29"/>
      <c r="D10" s="29"/>
      <c r="E10" s="23"/>
      <c r="F10" s="2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24"/>
      <c r="U10" s="7"/>
      <c r="V10" s="7"/>
      <c r="W10" s="7"/>
      <c r="X10" s="7"/>
      <c r="Y10" s="8"/>
      <c r="Z10" s="25"/>
      <c r="AA10" s="7"/>
      <c r="AB10" s="11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1:87" x14ac:dyDescent="0.25">
      <c r="A11" s="12"/>
      <c r="B11" s="84"/>
      <c r="C11" s="89"/>
      <c r="D11" s="89"/>
      <c r="E11" s="109" t="s">
        <v>52</v>
      </c>
      <c r="F11" s="109"/>
      <c r="G11" s="35"/>
      <c r="H11" s="35"/>
      <c r="I11" s="110"/>
      <c r="J11" s="35"/>
      <c r="K11" s="39"/>
      <c r="L11" s="39"/>
      <c r="M11" s="39"/>
      <c r="N11" s="39"/>
      <c r="O11" s="39"/>
      <c r="P11" s="39"/>
      <c r="Q11" s="39"/>
      <c r="R11" s="39"/>
      <c r="S11" s="39"/>
      <c r="T11" s="111"/>
      <c r="U11" s="111"/>
      <c r="V11" s="111"/>
      <c r="W11" s="13"/>
      <c r="X11" s="13"/>
      <c r="Y11" s="26"/>
      <c r="Z11" s="27"/>
      <c r="AA11" s="13"/>
      <c r="AB11" s="15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1:87" x14ac:dyDescent="0.25">
      <c r="A12" s="106"/>
      <c r="B12" s="107"/>
      <c r="C12" s="58"/>
      <c r="D12" s="58"/>
      <c r="E12" s="52" t="s">
        <v>62</v>
      </c>
      <c r="F12" s="52"/>
      <c r="G12" s="17"/>
      <c r="H12" s="17"/>
      <c r="I12" s="17"/>
      <c r="J12" s="3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63"/>
      <c r="Z12" s="64"/>
      <c r="AA12" s="14"/>
      <c r="AB12" s="108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1:87" ht="16.5" x14ac:dyDescent="0.3">
      <c r="A13" s="12">
        <v>1</v>
      </c>
      <c r="B13" s="84" t="s">
        <v>45</v>
      </c>
      <c r="C13" s="89" t="s">
        <v>106</v>
      </c>
      <c r="D13" s="89" t="s">
        <v>107</v>
      </c>
      <c r="E13" s="28" t="s">
        <v>53</v>
      </c>
      <c r="F13" s="53">
        <v>10000</v>
      </c>
      <c r="G13" s="53"/>
      <c r="H13" s="92" t="s">
        <v>116</v>
      </c>
      <c r="I13" s="99" t="s">
        <v>135</v>
      </c>
      <c r="J13" s="15" t="s">
        <v>31</v>
      </c>
      <c r="K13" s="28" t="s">
        <v>95</v>
      </c>
      <c r="L13" s="28" t="s">
        <v>162</v>
      </c>
      <c r="M13" s="100" t="s">
        <v>138</v>
      </c>
      <c r="N13" s="28" t="s">
        <v>39</v>
      </c>
      <c r="O13" s="101" t="s">
        <v>139</v>
      </c>
      <c r="P13" s="100" t="s">
        <v>153</v>
      </c>
      <c r="Q13" s="85">
        <v>44827</v>
      </c>
      <c r="R13" s="85">
        <v>45191</v>
      </c>
      <c r="S13" s="28" t="s">
        <v>154</v>
      </c>
      <c r="T13" s="71">
        <v>8108108</v>
      </c>
      <c r="U13" s="49">
        <f>T13*11%</f>
        <v>891891.88</v>
      </c>
      <c r="V13" s="49"/>
      <c r="W13" s="51">
        <f>T13+U13</f>
        <v>8999999.8800000008</v>
      </c>
      <c r="X13" s="51">
        <f>T13</f>
        <v>8108108</v>
      </c>
      <c r="Y13" s="9"/>
      <c r="Z13" s="10"/>
      <c r="AA13" s="13">
        <f>+Z13+Y13</f>
        <v>0</v>
      </c>
      <c r="AB13" s="15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1:87" ht="16.5" x14ac:dyDescent="0.3">
      <c r="A14" s="12">
        <v>2</v>
      </c>
      <c r="B14" s="84" t="s">
        <v>45</v>
      </c>
      <c r="C14" s="89" t="s">
        <v>106</v>
      </c>
      <c r="D14" s="89" t="s">
        <v>107</v>
      </c>
      <c r="E14" s="28" t="s">
        <v>21</v>
      </c>
      <c r="F14" s="54">
        <v>2200</v>
      </c>
      <c r="G14" s="54"/>
      <c r="H14" s="93" t="s">
        <v>117</v>
      </c>
      <c r="I14" s="99">
        <v>8304686</v>
      </c>
      <c r="J14" s="38" t="s">
        <v>32</v>
      </c>
      <c r="K14" s="28" t="s">
        <v>96</v>
      </c>
      <c r="L14" s="28" t="s">
        <v>162</v>
      </c>
      <c r="M14" s="100" t="s">
        <v>138</v>
      </c>
      <c r="N14" s="32" t="s">
        <v>46</v>
      </c>
      <c r="O14" s="101" t="s">
        <v>140</v>
      </c>
      <c r="P14" s="100" t="s">
        <v>153</v>
      </c>
      <c r="Q14" s="85">
        <v>44827</v>
      </c>
      <c r="R14" s="85">
        <v>45190</v>
      </c>
      <c r="S14" s="28" t="s">
        <v>154</v>
      </c>
      <c r="T14" s="72">
        <v>9100000</v>
      </c>
      <c r="U14" s="49">
        <f t="shared" ref="U14:U15" si="1">T14*11%</f>
        <v>1001000</v>
      </c>
      <c r="V14" s="49"/>
      <c r="W14" s="51">
        <f t="shared" ref="W14:W15" si="2">T14+U14</f>
        <v>10101000</v>
      </c>
      <c r="X14" s="51">
        <f t="shared" ref="X14:X15" si="3">T14</f>
        <v>9100000</v>
      </c>
      <c r="Y14" s="9"/>
      <c r="Z14" s="10"/>
      <c r="AA14" s="13">
        <f>+Z14+Y14</f>
        <v>0</v>
      </c>
      <c r="AB14" s="16" t="s">
        <v>13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1:87" ht="16.5" x14ac:dyDescent="0.3">
      <c r="A15" s="12">
        <v>3</v>
      </c>
      <c r="B15" s="29" t="s">
        <v>45</v>
      </c>
      <c r="C15" s="29" t="s">
        <v>106</v>
      </c>
      <c r="D15" s="29" t="s">
        <v>107</v>
      </c>
      <c r="E15" s="28" t="s">
        <v>22</v>
      </c>
      <c r="F15" s="55">
        <v>7000</v>
      </c>
      <c r="G15" s="55"/>
      <c r="H15" s="94" t="s">
        <v>118</v>
      </c>
      <c r="I15" s="99" t="s">
        <v>136</v>
      </c>
      <c r="J15" s="38" t="s">
        <v>33</v>
      </c>
      <c r="K15" s="28" t="s">
        <v>161</v>
      </c>
      <c r="L15" s="28"/>
      <c r="M15" s="100" t="s">
        <v>138</v>
      </c>
      <c r="N15" s="32" t="s">
        <v>47</v>
      </c>
      <c r="O15" s="101" t="s">
        <v>141</v>
      </c>
      <c r="P15" s="100" t="s">
        <v>153</v>
      </c>
      <c r="Q15" s="86" t="s">
        <v>98</v>
      </c>
      <c r="R15" s="86" t="s">
        <v>99</v>
      </c>
      <c r="S15" s="28" t="s">
        <v>154</v>
      </c>
      <c r="T15" s="73">
        <v>3318000</v>
      </c>
      <c r="U15" s="49">
        <f t="shared" si="1"/>
        <v>364980</v>
      </c>
      <c r="V15" s="49"/>
      <c r="W15" s="51">
        <f t="shared" si="2"/>
        <v>3682980</v>
      </c>
      <c r="X15" s="51">
        <f t="shared" si="3"/>
        <v>3318000</v>
      </c>
      <c r="Y15" s="60"/>
      <c r="Z15" s="61"/>
      <c r="AA15" s="59">
        <f>+Z15+Y15</f>
        <v>0</v>
      </c>
      <c r="AB15" s="62" t="s">
        <v>13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1:87" x14ac:dyDescent="0.25">
      <c r="A16" s="12"/>
      <c r="B16" s="57"/>
      <c r="C16" s="57"/>
      <c r="D16" s="57"/>
      <c r="E16" s="18" t="s">
        <v>63</v>
      </c>
      <c r="F16" s="31"/>
      <c r="G16" s="31"/>
      <c r="H16" s="31"/>
      <c r="I16" s="31"/>
      <c r="J16" s="37"/>
      <c r="K16" s="31"/>
      <c r="L16" s="31"/>
      <c r="M16" s="41"/>
      <c r="N16" s="31"/>
      <c r="O16" s="31"/>
      <c r="P16" s="41"/>
      <c r="Q16" s="31"/>
      <c r="R16" s="31"/>
      <c r="S16" s="31"/>
      <c r="T16" s="47">
        <f>SUM(T13:T15)</f>
        <v>20526108</v>
      </c>
      <c r="U16" s="47">
        <f>SUM(U13:U15)</f>
        <v>2257871.88</v>
      </c>
      <c r="V16" s="47"/>
      <c r="W16" s="47">
        <f>SUM(W13:W15)</f>
        <v>22783979.880000003</v>
      </c>
      <c r="X16" s="47">
        <f>SUM(X13:X15)</f>
        <v>20526108</v>
      </c>
      <c r="Y16" s="66">
        <f>SUM(Y13:Y15)</f>
        <v>0</v>
      </c>
      <c r="Z16" s="66">
        <f t="shared" ref="Z16:AA16" si="4">SUM(Z13:Z15)</f>
        <v>0</v>
      </c>
      <c r="AA16" s="66">
        <f t="shared" si="4"/>
        <v>0</v>
      </c>
      <c r="AB16" s="67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1:87" x14ac:dyDescent="0.25">
      <c r="A17" s="12"/>
      <c r="B17" s="57"/>
      <c r="C17" s="57"/>
      <c r="D17" s="57"/>
      <c r="E17" s="18" t="s">
        <v>54</v>
      </c>
      <c r="F17" s="31"/>
      <c r="G17" s="31"/>
      <c r="H17" s="31"/>
      <c r="I17" s="31"/>
      <c r="J17" s="37"/>
      <c r="K17" s="31"/>
      <c r="L17" s="31"/>
      <c r="M17" s="41"/>
      <c r="N17" s="31"/>
      <c r="O17" s="31"/>
      <c r="P17" s="41"/>
      <c r="Q17" s="31"/>
      <c r="R17" s="31"/>
      <c r="S17" s="31"/>
      <c r="T17" s="48">
        <f>T16</f>
        <v>20526108</v>
      </c>
      <c r="U17" s="48">
        <f>U16</f>
        <v>2257871.88</v>
      </c>
      <c r="V17" s="48"/>
      <c r="W17" s="48">
        <f>W16</f>
        <v>22783979.880000003</v>
      </c>
      <c r="X17" s="48">
        <f>X16</f>
        <v>20526108</v>
      </c>
      <c r="Y17" s="48">
        <f t="shared" ref="Y17:AA17" si="5">Y16</f>
        <v>0</v>
      </c>
      <c r="Z17" s="48">
        <f t="shared" si="5"/>
        <v>0</v>
      </c>
      <c r="AA17" s="48">
        <f t="shared" si="5"/>
        <v>0</v>
      </c>
      <c r="AB17" s="6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1:87" x14ac:dyDescent="0.25">
      <c r="A18" s="112"/>
      <c r="B18" s="88"/>
      <c r="C18" s="88"/>
      <c r="D18" s="88"/>
      <c r="E18" s="52" t="s">
        <v>55</v>
      </c>
      <c r="F18" s="17"/>
      <c r="G18" s="17"/>
      <c r="H18" s="17"/>
      <c r="I18" s="17"/>
      <c r="J18" s="36"/>
      <c r="K18" s="17"/>
      <c r="L18" s="11"/>
      <c r="M18" s="42"/>
      <c r="N18" s="17"/>
      <c r="O18" s="17"/>
      <c r="P18" s="42"/>
      <c r="Q18" s="17"/>
      <c r="R18" s="17"/>
      <c r="S18" s="17"/>
      <c r="T18" s="17"/>
      <c r="U18" s="17"/>
      <c r="V18" s="17"/>
      <c r="W18" s="17"/>
      <c r="X18" s="69"/>
      <c r="Y18" s="113"/>
      <c r="Z18" s="64"/>
      <c r="AA18" s="14"/>
      <c r="AB18" s="65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1:87" x14ac:dyDescent="0.25">
      <c r="A19" s="12"/>
      <c r="B19" s="91"/>
      <c r="C19" s="90"/>
      <c r="D19" s="91"/>
      <c r="E19" s="109" t="s">
        <v>64</v>
      </c>
      <c r="F19" s="15"/>
      <c r="G19" s="15"/>
      <c r="H19" s="15"/>
      <c r="I19" s="15"/>
      <c r="J19" s="38"/>
      <c r="K19" s="15"/>
      <c r="M19" s="84"/>
      <c r="N19" s="15"/>
      <c r="O19" s="15"/>
      <c r="P19" s="84"/>
      <c r="Q19" s="15"/>
      <c r="R19" s="15"/>
      <c r="S19" s="15"/>
      <c r="T19" s="15"/>
      <c r="U19" s="15"/>
      <c r="V19" s="15"/>
      <c r="W19" s="15"/>
      <c r="X19" s="51"/>
      <c r="Y19" s="26"/>
      <c r="Z19" s="10"/>
      <c r="AA19" s="13"/>
      <c r="AB19" s="16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2">
        <v>1</v>
      </c>
      <c r="B20" s="29" t="s">
        <v>45</v>
      </c>
      <c r="C20" s="29" t="s">
        <v>108</v>
      </c>
      <c r="D20" s="29" t="s">
        <v>108</v>
      </c>
      <c r="E20" s="34" t="s">
        <v>77</v>
      </c>
      <c r="F20" s="56">
        <v>60</v>
      </c>
      <c r="G20" s="56"/>
      <c r="H20" s="95" t="s">
        <v>119</v>
      </c>
      <c r="I20" s="33"/>
      <c r="J20" s="34" t="s">
        <v>78</v>
      </c>
      <c r="K20" s="70" t="s">
        <v>86</v>
      </c>
      <c r="L20" s="15" t="s">
        <v>165</v>
      </c>
      <c r="M20" s="100" t="s">
        <v>138</v>
      </c>
      <c r="N20" s="33" t="s">
        <v>79</v>
      </c>
      <c r="O20" s="118" t="s">
        <v>167</v>
      </c>
      <c r="P20" s="100" t="s">
        <v>153</v>
      </c>
      <c r="Q20" s="43">
        <v>44868</v>
      </c>
      <c r="R20" s="45">
        <v>45232</v>
      </c>
      <c r="S20" s="98" t="s">
        <v>155</v>
      </c>
      <c r="T20" s="33">
        <v>5000000</v>
      </c>
      <c r="U20" s="50">
        <f>T20*11%</f>
        <v>550000</v>
      </c>
      <c r="V20" s="50"/>
      <c r="W20" s="51">
        <f>T20+U20</f>
        <v>5550000</v>
      </c>
      <c r="X20" s="51">
        <f t="shared" ref="X20" si="6">T20</f>
        <v>5000000</v>
      </c>
      <c r="Y20" s="9"/>
      <c r="Z20" s="10"/>
      <c r="AA20" s="13">
        <f>+Z20+Y20</f>
        <v>0</v>
      </c>
      <c r="AB20" s="62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1:87" x14ac:dyDescent="0.25">
      <c r="A21" s="12"/>
      <c r="B21" s="57"/>
      <c r="C21" s="57"/>
      <c r="D21" s="57"/>
      <c r="E21" s="18" t="s">
        <v>65</v>
      </c>
      <c r="F21" s="18"/>
      <c r="G21" s="31"/>
      <c r="H21" s="31"/>
      <c r="I21" s="31"/>
      <c r="J21" s="37"/>
      <c r="K21" s="31"/>
      <c r="L21" s="31"/>
      <c r="M21" s="41"/>
      <c r="N21" s="31"/>
      <c r="O21" s="31"/>
      <c r="P21" s="41"/>
      <c r="Q21" s="31"/>
      <c r="R21" s="31"/>
      <c r="S21" s="31"/>
      <c r="T21" s="47">
        <f t="shared" ref="T21:W21" si="7">SUM(T20)</f>
        <v>5000000</v>
      </c>
      <c r="U21" s="47">
        <f t="shared" si="7"/>
        <v>550000</v>
      </c>
      <c r="V21" s="47"/>
      <c r="W21" s="47">
        <f t="shared" si="7"/>
        <v>5550000</v>
      </c>
      <c r="X21" s="47">
        <f t="shared" ref="X21:AA21" si="8">SUM(X20)</f>
        <v>5000000</v>
      </c>
      <c r="Y21" s="47">
        <f t="shared" si="8"/>
        <v>0</v>
      </c>
      <c r="Z21" s="47">
        <f t="shared" si="8"/>
        <v>0</v>
      </c>
      <c r="AA21" s="47">
        <f t="shared" si="8"/>
        <v>0</v>
      </c>
      <c r="AB21" s="67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1:87" x14ac:dyDescent="0.25">
      <c r="A22" s="12"/>
      <c r="B22" s="57"/>
      <c r="C22" s="57"/>
      <c r="D22" s="57"/>
      <c r="E22" s="18" t="s">
        <v>56</v>
      </c>
      <c r="F22" s="18"/>
      <c r="G22" s="31"/>
      <c r="H22" s="31"/>
      <c r="I22" s="31"/>
      <c r="J22" s="37"/>
      <c r="K22" s="31"/>
      <c r="L22" s="31"/>
      <c r="M22" s="41"/>
      <c r="N22" s="31"/>
      <c r="O22" s="31"/>
      <c r="P22" s="41"/>
      <c r="Q22" s="31"/>
      <c r="R22" s="31"/>
      <c r="S22" s="31"/>
      <c r="T22" s="48">
        <f>T21</f>
        <v>5000000</v>
      </c>
      <c r="U22" s="48">
        <f>U21</f>
        <v>550000</v>
      </c>
      <c r="V22" s="48"/>
      <c r="W22" s="48">
        <f>W21</f>
        <v>5550000</v>
      </c>
      <c r="X22" s="48">
        <f>X21</f>
        <v>5000000</v>
      </c>
      <c r="Y22" s="48">
        <f t="shared" ref="Y22:AA22" si="9">Y21</f>
        <v>0</v>
      </c>
      <c r="Z22" s="48">
        <f t="shared" si="9"/>
        <v>0</v>
      </c>
      <c r="AA22" s="48">
        <f t="shared" si="9"/>
        <v>0</v>
      </c>
      <c r="AB22" s="67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1:87" x14ac:dyDescent="0.25">
      <c r="A23" s="12"/>
      <c r="B23" s="58"/>
      <c r="C23" s="58"/>
      <c r="D23" s="58"/>
      <c r="E23" s="114" t="s">
        <v>57</v>
      </c>
      <c r="F23" s="114"/>
      <c r="G23" s="108"/>
      <c r="H23" s="108"/>
      <c r="I23" s="108"/>
      <c r="J23" s="115"/>
      <c r="K23" s="108"/>
      <c r="L23" s="108"/>
      <c r="M23" s="116"/>
      <c r="N23" s="108"/>
      <c r="O23" s="108"/>
      <c r="P23" s="116"/>
      <c r="Q23" s="108"/>
      <c r="R23" s="108"/>
      <c r="S23" s="108"/>
      <c r="T23" s="108"/>
      <c r="U23" s="108"/>
      <c r="V23" s="108"/>
      <c r="W23" s="108"/>
      <c r="X23" s="108"/>
      <c r="Y23" s="63"/>
      <c r="Z23" s="117"/>
      <c r="AA23" s="14"/>
      <c r="AB23" s="65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1:87" x14ac:dyDescent="0.25">
      <c r="A24" s="106"/>
      <c r="B24" s="58"/>
      <c r="C24" s="88"/>
      <c r="D24" s="88"/>
      <c r="E24" s="52" t="s">
        <v>66</v>
      </c>
      <c r="F24" s="52"/>
      <c r="G24" s="17"/>
      <c r="H24" s="17"/>
      <c r="I24" s="17"/>
      <c r="J24" s="36"/>
      <c r="K24" s="17"/>
      <c r="L24" s="17"/>
      <c r="M24" s="42"/>
      <c r="N24" s="17"/>
      <c r="O24" s="17"/>
      <c r="P24" s="42"/>
      <c r="Q24" s="17"/>
      <c r="R24" s="17"/>
      <c r="S24" s="17"/>
      <c r="T24" s="17"/>
      <c r="U24" s="17"/>
      <c r="V24" s="17"/>
      <c r="W24" s="17"/>
      <c r="X24" s="17"/>
      <c r="Y24" s="63"/>
      <c r="Z24" s="64"/>
      <c r="AA24" s="13"/>
      <c r="AB24" s="16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1:87" ht="16.5" x14ac:dyDescent="0.3">
      <c r="A25" s="12">
        <v>1</v>
      </c>
      <c r="B25" s="29" t="s">
        <v>45</v>
      </c>
      <c r="C25" s="96" t="s">
        <v>120</v>
      </c>
      <c r="D25" s="96" t="s">
        <v>121</v>
      </c>
      <c r="E25" s="74" t="s">
        <v>15</v>
      </c>
      <c r="F25" s="74"/>
      <c r="G25" s="28">
        <v>30</v>
      </c>
      <c r="H25" s="93" t="s">
        <v>122</v>
      </c>
      <c r="I25" s="99">
        <v>6014608</v>
      </c>
      <c r="J25" s="74" t="s">
        <v>82</v>
      </c>
      <c r="K25" s="28" t="s">
        <v>87</v>
      </c>
      <c r="L25" s="28" t="s">
        <v>164</v>
      </c>
      <c r="M25" s="100" t="s">
        <v>138</v>
      </c>
      <c r="N25" s="74" t="s">
        <v>83</v>
      </c>
      <c r="O25" s="102" t="s">
        <v>142</v>
      </c>
      <c r="P25" s="100" t="s">
        <v>153</v>
      </c>
      <c r="Q25" s="40">
        <v>44866</v>
      </c>
      <c r="R25" s="44">
        <v>45260</v>
      </c>
      <c r="S25" s="28" t="s">
        <v>155</v>
      </c>
      <c r="T25" s="30">
        <v>13181818</v>
      </c>
      <c r="U25" s="50">
        <f t="shared" ref="U25:U36" si="10">T25*11%</f>
        <v>1449999.98</v>
      </c>
      <c r="V25" s="50"/>
      <c r="W25" s="51">
        <f t="shared" ref="W25:W36" si="11">T25+U25</f>
        <v>14631817.98</v>
      </c>
      <c r="X25" s="51">
        <f t="shared" ref="X25:X36" si="12">T25</f>
        <v>13181818</v>
      </c>
      <c r="Y25" s="9"/>
      <c r="Z25" s="10"/>
      <c r="AA25" s="13">
        <f t="shared" ref="AA25:AA34" si="13">+Z25+Y25</f>
        <v>0</v>
      </c>
      <c r="AB25" s="16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1:87" ht="16.5" x14ac:dyDescent="0.3">
      <c r="A26" s="12">
        <v>2</v>
      </c>
      <c r="B26" s="84" t="s">
        <v>45</v>
      </c>
      <c r="C26" s="96" t="s">
        <v>120</v>
      </c>
      <c r="D26" s="96" t="s">
        <v>121</v>
      </c>
      <c r="E26" s="74" t="s">
        <v>16</v>
      </c>
      <c r="F26" s="74"/>
      <c r="G26" s="28">
        <v>15</v>
      </c>
      <c r="H26" s="93" t="s">
        <v>122</v>
      </c>
      <c r="I26" s="99">
        <v>6014608</v>
      </c>
      <c r="J26" s="74" t="s">
        <v>26</v>
      </c>
      <c r="K26" s="28" t="s">
        <v>88</v>
      </c>
      <c r="L26" s="28" t="s">
        <v>162</v>
      </c>
      <c r="M26" s="100" t="s">
        <v>138</v>
      </c>
      <c r="N26" s="74" t="s">
        <v>48</v>
      </c>
      <c r="O26" s="101" t="s">
        <v>143</v>
      </c>
      <c r="P26" s="100" t="s">
        <v>153</v>
      </c>
      <c r="Q26" s="40">
        <v>44827</v>
      </c>
      <c r="R26" s="44">
        <v>45192</v>
      </c>
      <c r="S26" s="28" t="s">
        <v>154</v>
      </c>
      <c r="T26" s="71">
        <v>6590909</v>
      </c>
      <c r="U26" s="50">
        <f t="shared" si="10"/>
        <v>724999.99</v>
      </c>
      <c r="V26" s="50"/>
      <c r="W26" s="51">
        <f t="shared" si="11"/>
        <v>7315908.9900000002</v>
      </c>
      <c r="X26" s="51">
        <f t="shared" si="12"/>
        <v>6590909</v>
      </c>
      <c r="Y26" s="9"/>
      <c r="Z26" s="10"/>
      <c r="AA26" s="13">
        <f t="shared" si="13"/>
        <v>0</v>
      </c>
      <c r="AB26" s="1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ht="16.5" x14ac:dyDescent="0.3">
      <c r="A27" s="12">
        <v>3</v>
      </c>
      <c r="B27" s="84" t="s">
        <v>45</v>
      </c>
      <c r="C27" s="96" t="s">
        <v>120</v>
      </c>
      <c r="D27" s="96" t="s">
        <v>121</v>
      </c>
      <c r="E27" s="74" t="s">
        <v>17</v>
      </c>
      <c r="F27" s="74"/>
      <c r="G27" s="74">
        <v>30</v>
      </c>
      <c r="H27" s="93" t="s">
        <v>122</v>
      </c>
      <c r="I27" s="99">
        <v>6014608</v>
      </c>
      <c r="J27" s="74" t="s">
        <v>27</v>
      </c>
      <c r="K27" s="28" t="s">
        <v>94</v>
      </c>
      <c r="L27" s="28" t="s">
        <v>162</v>
      </c>
      <c r="M27" s="100" t="s">
        <v>138</v>
      </c>
      <c r="N27" s="74" t="s">
        <v>49</v>
      </c>
      <c r="O27" s="101" t="s">
        <v>144</v>
      </c>
      <c r="P27" s="100" t="s">
        <v>153</v>
      </c>
      <c r="Q27" s="40">
        <v>44827</v>
      </c>
      <c r="R27" s="44">
        <v>45191</v>
      </c>
      <c r="S27" s="28" t="s">
        <v>154</v>
      </c>
      <c r="T27" s="71">
        <v>6590909</v>
      </c>
      <c r="U27" s="50">
        <f t="shared" si="10"/>
        <v>724999.99</v>
      </c>
      <c r="V27" s="50"/>
      <c r="W27" s="51">
        <f t="shared" si="11"/>
        <v>7315908.9900000002</v>
      </c>
      <c r="X27" s="51">
        <f t="shared" si="12"/>
        <v>6590909</v>
      </c>
      <c r="Y27" s="9"/>
      <c r="Z27" s="10"/>
      <c r="AA27" s="13">
        <f t="shared" si="13"/>
        <v>0</v>
      </c>
      <c r="AB27" s="16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1:87" ht="16.5" x14ac:dyDescent="0.3">
      <c r="A28" s="12">
        <v>4</v>
      </c>
      <c r="B28" s="84" t="s">
        <v>45</v>
      </c>
      <c r="C28" s="96" t="s">
        <v>120</v>
      </c>
      <c r="D28" s="96" t="s">
        <v>121</v>
      </c>
      <c r="E28" s="74" t="s">
        <v>18</v>
      </c>
      <c r="F28" s="74"/>
      <c r="G28" s="74">
        <v>15</v>
      </c>
      <c r="H28" s="93" t="s">
        <v>122</v>
      </c>
      <c r="I28" s="99">
        <v>6014608</v>
      </c>
      <c r="J28" s="74" t="s">
        <v>28</v>
      </c>
      <c r="K28" s="28" t="s">
        <v>89</v>
      </c>
      <c r="L28" s="28" t="s">
        <v>162</v>
      </c>
      <c r="M28" s="100" t="s">
        <v>138</v>
      </c>
      <c r="N28" s="74" t="s">
        <v>37</v>
      </c>
      <c r="O28" s="101" t="s">
        <v>145</v>
      </c>
      <c r="P28" s="100" t="s">
        <v>153</v>
      </c>
      <c r="Q28" s="40">
        <v>44827</v>
      </c>
      <c r="R28" s="44">
        <v>45191</v>
      </c>
      <c r="S28" s="28" t="s">
        <v>154</v>
      </c>
      <c r="T28" s="71">
        <v>6590909</v>
      </c>
      <c r="U28" s="50">
        <f t="shared" si="10"/>
        <v>724999.99</v>
      </c>
      <c r="V28" s="50"/>
      <c r="W28" s="51">
        <f t="shared" si="11"/>
        <v>7315908.9900000002</v>
      </c>
      <c r="X28" s="51">
        <f t="shared" si="12"/>
        <v>6590909</v>
      </c>
      <c r="Y28" s="9"/>
      <c r="Z28" s="10"/>
      <c r="AA28" s="13">
        <f t="shared" si="13"/>
        <v>0</v>
      </c>
      <c r="AB28" s="16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1:87" ht="16.5" x14ac:dyDescent="0.3">
      <c r="A29" s="12">
        <v>5</v>
      </c>
      <c r="B29" s="84" t="s">
        <v>45</v>
      </c>
      <c r="C29" s="96" t="s">
        <v>120</v>
      </c>
      <c r="D29" s="96" t="s">
        <v>121</v>
      </c>
      <c r="E29" s="74" t="s">
        <v>19</v>
      </c>
      <c r="F29" s="74"/>
      <c r="G29" s="74">
        <v>15</v>
      </c>
      <c r="H29" s="93" t="s">
        <v>122</v>
      </c>
      <c r="I29" s="99">
        <v>6014608</v>
      </c>
      <c r="J29" s="74" t="s">
        <v>29</v>
      </c>
      <c r="K29" s="28" t="s">
        <v>90</v>
      </c>
      <c r="L29" s="28" t="s">
        <v>162</v>
      </c>
      <c r="M29" s="100" t="s">
        <v>138</v>
      </c>
      <c r="N29" s="74" t="s">
        <v>38</v>
      </c>
      <c r="O29" s="101" t="s">
        <v>146</v>
      </c>
      <c r="P29" s="100" t="s">
        <v>153</v>
      </c>
      <c r="Q29" s="40">
        <v>44827</v>
      </c>
      <c r="R29" s="44">
        <v>45191</v>
      </c>
      <c r="S29" s="28" t="s">
        <v>154</v>
      </c>
      <c r="T29" s="71">
        <v>6590909</v>
      </c>
      <c r="U29" s="50">
        <f t="shared" si="10"/>
        <v>724999.99</v>
      </c>
      <c r="V29" s="50"/>
      <c r="W29" s="51">
        <f t="shared" si="11"/>
        <v>7315908.9900000002</v>
      </c>
      <c r="X29" s="51">
        <f t="shared" si="12"/>
        <v>6590909</v>
      </c>
      <c r="Y29" s="9"/>
      <c r="Z29" s="10">
        <v>549550</v>
      </c>
      <c r="AA29" s="13">
        <f t="shared" si="13"/>
        <v>549550</v>
      </c>
      <c r="AB29" s="16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1:87" ht="16.5" x14ac:dyDescent="0.3">
      <c r="A30" s="12">
        <v>6</v>
      </c>
      <c r="B30" s="84" t="s">
        <v>45</v>
      </c>
      <c r="C30" s="96" t="s">
        <v>120</v>
      </c>
      <c r="D30" s="96" t="s">
        <v>121</v>
      </c>
      <c r="E30" s="74" t="s">
        <v>20</v>
      </c>
      <c r="F30" s="74"/>
      <c r="G30" s="74">
        <v>15</v>
      </c>
      <c r="H30" s="93" t="s">
        <v>122</v>
      </c>
      <c r="I30" s="99">
        <v>6014608</v>
      </c>
      <c r="J30" s="74" t="s">
        <v>30</v>
      </c>
      <c r="K30" s="28" t="s">
        <v>91</v>
      </c>
      <c r="L30" s="28" t="s">
        <v>162</v>
      </c>
      <c r="M30" s="100" t="s">
        <v>138</v>
      </c>
      <c r="N30" s="74" t="s">
        <v>50</v>
      </c>
      <c r="O30" s="101" t="s">
        <v>147</v>
      </c>
      <c r="P30" s="100" t="s">
        <v>153</v>
      </c>
      <c r="Q30" s="40">
        <v>44827</v>
      </c>
      <c r="R30" s="44">
        <v>45191</v>
      </c>
      <c r="S30" s="28" t="s">
        <v>154</v>
      </c>
      <c r="T30" s="71">
        <v>19772727</v>
      </c>
      <c r="U30" s="50">
        <f t="shared" si="10"/>
        <v>2174999.9700000002</v>
      </c>
      <c r="V30" s="50"/>
      <c r="W30" s="51">
        <f t="shared" si="11"/>
        <v>21947726.969999999</v>
      </c>
      <c r="X30" s="51">
        <f t="shared" si="12"/>
        <v>19772727</v>
      </c>
      <c r="Y30" s="9"/>
      <c r="Z30" s="10"/>
      <c r="AA30" s="13">
        <f t="shared" si="13"/>
        <v>0</v>
      </c>
      <c r="AB30" s="16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ht="16.5" x14ac:dyDescent="0.3">
      <c r="A31" s="12">
        <v>7</v>
      </c>
      <c r="B31" s="84" t="s">
        <v>45</v>
      </c>
      <c r="C31" s="96" t="s">
        <v>120</v>
      </c>
      <c r="D31" s="96" t="s">
        <v>121</v>
      </c>
      <c r="E31" s="74" t="s">
        <v>23</v>
      </c>
      <c r="F31" s="74"/>
      <c r="G31" s="75">
        <v>100</v>
      </c>
      <c r="H31" s="93" t="s">
        <v>123</v>
      </c>
      <c r="I31" s="99" t="s">
        <v>137</v>
      </c>
      <c r="J31" s="74" t="s">
        <v>34</v>
      </c>
      <c r="K31" s="28" t="s">
        <v>100</v>
      </c>
      <c r="L31" s="28" t="s">
        <v>166</v>
      </c>
      <c r="M31" s="100" t="s">
        <v>138</v>
      </c>
      <c r="N31" s="74" t="s">
        <v>40</v>
      </c>
      <c r="O31" s="103" t="s">
        <v>148</v>
      </c>
      <c r="P31" s="100" t="s">
        <v>153</v>
      </c>
      <c r="Q31" s="40">
        <v>44376</v>
      </c>
      <c r="R31" s="44">
        <v>44740</v>
      </c>
      <c r="S31" s="28" t="s">
        <v>154</v>
      </c>
      <c r="T31" s="82">
        <v>4550000</v>
      </c>
      <c r="U31" s="50">
        <f t="shared" si="10"/>
        <v>500500</v>
      </c>
      <c r="V31" s="50"/>
      <c r="W31" s="51">
        <f t="shared" si="11"/>
        <v>5050500</v>
      </c>
      <c r="X31" s="51">
        <f t="shared" si="12"/>
        <v>4550000</v>
      </c>
      <c r="Y31" s="9"/>
      <c r="Z31" s="10"/>
      <c r="AA31" s="13">
        <f t="shared" si="13"/>
        <v>0</v>
      </c>
      <c r="AB31" s="16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1:87" ht="16.5" x14ac:dyDescent="0.3">
      <c r="A32" s="12">
        <v>8</v>
      </c>
      <c r="B32" s="84" t="s">
        <v>45</v>
      </c>
      <c r="C32" s="96" t="s">
        <v>120</v>
      </c>
      <c r="D32" s="96" t="s">
        <v>121</v>
      </c>
      <c r="E32" s="74" t="s">
        <v>24</v>
      </c>
      <c r="F32" s="74"/>
      <c r="G32" s="76">
        <v>30</v>
      </c>
      <c r="H32" s="93" t="s">
        <v>122</v>
      </c>
      <c r="I32" s="99">
        <v>6014608</v>
      </c>
      <c r="J32" s="74" t="s">
        <v>35</v>
      </c>
      <c r="K32" s="28" t="s">
        <v>101</v>
      </c>
      <c r="L32" s="28" t="s">
        <v>166</v>
      </c>
      <c r="M32" s="100" t="s">
        <v>138</v>
      </c>
      <c r="N32" s="74" t="s">
        <v>41</v>
      </c>
      <c r="O32" s="104" t="s">
        <v>149</v>
      </c>
      <c r="P32" s="100" t="s">
        <v>153</v>
      </c>
      <c r="Q32" s="40">
        <v>44757</v>
      </c>
      <c r="R32" s="46" t="s">
        <v>97</v>
      </c>
      <c r="S32" s="28" t="s">
        <v>154</v>
      </c>
      <c r="T32" s="71">
        <v>6750000</v>
      </c>
      <c r="U32" s="50">
        <f t="shared" si="10"/>
        <v>742500</v>
      </c>
      <c r="V32" s="50"/>
      <c r="W32" s="51">
        <f t="shared" si="11"/>
        <v>7492500</v>
      </c>
      <c r="X32" s="51">
        <f t="shared" si="12"/>
        <v>6750000</v>
      </c>
      <c r="Y32" s="9"/>
      <c r="Z32" s="10">
        <v>562500</v>
      </c>
      <c r="AA32" s="13">
        <f t="shared" si="13"/>
        <v>562500</v>
      </c>
      <c r="AB32" s="16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1:87" ht="16.5" x14ac:dyDescent="0.3">
      <c r="A33" s="12">
        <v>9</v>
      </c>
      <c r="B33" s="84" t="s">
        <v>45</v>
      </c>
      <c r="C33" s="96" t="s">
        <v>120</v>
      </c>
      <c r="D33" s="96" t="s">
        <v>121</v>
      </c>
      <c r="E33" s="74" t="s">
        <v>58</v>
      </c>
      <c r="F33" s="74"/>
      <c r="G33" s="77">
        <v>1882</v>
      </c>
      <c r="H33" s="93" t="s">
        <v>122</v>
      </c>
      <c r="I33" s="99">
        <v>6014608</v>
      </c>
      <c r="J33" s="74" t="s">
        <v>51</v>
      </c>
      <c r="K33" s="28" t="s">
        <v>92</v>
      </c>
      <c r="L33" s="28" t="s">
        <v>162</v>
      </c>
      <c r="M33" s="100" t="s">
        <v>138</v>
      </c>
      <c r="N33" s="74" t="s">
        <v>42</v>
      </c>
      <c r="O33" s="102" t="s">
        <v>150</v>
      </c>
      <c r="P33" s="100" t="s">
        <v>153</v>
      </c>
      <c r="Q33" s="40">
        <v>44881</v>
      </c>
      <c r="R33" s="44">
        <v>45245</v>
      </c>
      <c r="S33" s="28" t="s">
        <v>154</v>
      </c>
      <c r="T33" s="71">
        <v>4772727</v>
      </c>
      <c r="U33" s="50">
        <f t="shared" si="10"/>
        <v>524999.97</v>
      </c>
      <c r="V33" s="50"/>
      <c r="W33" s="51">
        <f t="shared" si="11"/>
        <v>5297726.97</v>
      </c>
      <c r="X33" s="51">
        <f t="shared" si="12"/>
        <v>4772727</v>
      </c>
      <c r="Y33" s="9"/>
      <c r="Z33" s="10"/>
      <c r="AA33" s="13">
        <f t="shared" si="13"/>
        <v>0</v>
      </c>
      <c r="AB33" s="16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1:87" ht="16.5" x14ac:dyDescent="0.3">
      <c r="A34" s="12">
        <v>10</v>
      </c>
      <c r="B34" s="84" t="s">
        <v>45</v>
      </c>
      <c r="C34" s="96" t="s">
        <v>120</v>
      </c>
      <c r="D34" s="96" t="s">
        <v>121</v>
      </c>
      <c r="E34" s="74" t="s">
        <v>59</v>
      </c>
      <c r="F34" s="74"/>
      <c r="G34" s="74">
        <v>15</v>
      </c>
      <c r="H34" s="93" t="s">
        <v>122</v>
      </c>
      <c r="I34" s="99">
        <v>6014608</v>
      </c>
      <c r="J34" s="74" t="s">
        <v>44</v>
      </c>
      <c r="K34" s="28" t="s">
        <v>93</v>
      </c>
      <c r="L34" s="28" t="s">
        <v>163</v>
      </c>
      <c r="M34" s="100" t="s">
        <v>138</v>
      </c>
      <c r="N34" s="74" t="s">
        <v>43</v>
      </c>
      <c r="O34" s="101" t="s">
        <v>151</v>
      </c>
      <c r="P34" s="100" t="s">
        <v>153</v>
      </c>
      <c r="Q34" s="40">
        <v>44902</v>
      </c>
      <c r="R34" s="44">
        <v>45266</v>
      </c>
      <c r="S34" s="28" t="s">
        <v>154</v>
      </c>
      <c r="T34" s="83">
        <v>4545454.5454545459</v>
      </c>
      <c r="U34" s="50">
        <f t="shared" si="10"/>
        <v>500000.00000000006</v>
      </c>
      <c r="V34" s="50"/>
      <c r="W34" s="51">
        <f t="shared" si="11"/>
        <v>5045454.5454545459</v>
      </c>
      <c r="X34" s="51">
        <f t="shared" si="12"/>
        <v>4545454.5454545459</v>
      </c>
      <c r="Y34" s="9"/>
      <c r="Z34" s="10"/>
      <c r="AA34" s="13">
        <f t="shared" si="13"/>
        <v>0</v>
      </c>
      <c r="AB34" s="16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1:87" ht="16.5" x14ac:dyDescent="0.3">
      <c r="A35" s="12">
        <v>11</v>
      </c>
      <c r="B35" s="84" t="s">
        <v>45</v>
      </c>
      <c r="C35" s="96" t="s">
        <v>120</v>
      </c>
      <c r="D35" s="96" t="s">
        <v>121</v>
      </c>
      <c r="E35" s="78" t="s">
        <v>80</v>
      </c>
      <c r="F35" s="78"/>
      <c r="G35" s="74">
        <v>30</v>
      </c>
      <c r="H35" s="93" t="s">
        <v>122</v>
      </c>
      <c r="I35" s="99">
        <v>6014608</v>
      </c>
      <c r="J35" s="74" t="s">
        <v>44</v>
      </c>
      <c r="K35" s="28" t="s">
        <v>102</v>
      </c>
      <c r="L35" s="28" t="s">
        <v>166</v>
      </c>
      <c r="M35" s="100" t="s">
        <v>138</v>
      </c>
      <c r="N35" s="78" t="s">
        <v>84</v>
      </c>
      <c r="O35" s="105" t="s">
        <v>152</v>
      </c>
      <c r="P35" s="100" t="s">
        <v>153</v>
      </c>
      <c r="Q35" s="40">
        <v>44772</v>
      </c>
      <c r="R35" s="44">
        <v>45136</v>
      </c>
      <c r="S35" s="28" t="s">
        <v>154</v>
      </c>
      <c r="T35" s="80">
        <v>7207207</v>
      </c>
      <c r="U35" s="50">
        <f t="shared" si="10"/>
        <v>792792.77</v>
      </c>
      <c r="V35" s="50"/>
      <c r="W35" s="51">
        <f t="shared" si="11"/>
        <v>7999999.7699999996</v>
      </c>
      <c r="X35" s="51">
        <f t="shared" si="12"/>
        <v>7207207</v>
      </c>
      <c r="Y35" s="9">
        <v>600600</v>
      </c>
      <c r="Z35" s="10">
        <v>600600</v>
      </c>
      <c r="AA35" s="13">
        <f t="shared" ref="AA35:AA36" si="14">+Z35+Y35</f>
        <v>1201200</v>
      </c>
      <c r="AB35" s="16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:87" ht="16.5" x14ac:dyDescent="0.3">
      <c r="A36" s="12">
        <v>12</v>
      </c>
      <c r="B36" s="84" t="s">
        <v>45</v>
      </c>
      <c r="C36" s="96" t="s">
        <v>120</v>
      </c>
      <c r="D36" s="96" t="s">
        <v>121</v>
      </c>
      <c r="E36" s="78" t="s">
        <v>81</v>
      </c>
      <c r="F36" s="78"/>
      <c r="G36" s="97">
        <v>70</v>
      </c>
      <c r="H36" s="93" t="s">
        <v>122</v>
      </c>
      <c r="I36" s="99">
        <v>6014608</v>
      </c>
      <c r="J36" s="74" t="s">
        <v>25</v>
      </c>
      <c r="K36" s="28" t="s">
        <v>103</v>
      </c>
      <c r="L36" s="28" t="s">
        <v>166</v>
      </c>
      <c r="M36" s="100" t="s">
        <v>138</v>
      </c>
      <c r="N36" s="78" t="s">
        <v>36</v>
      </c>
      <c r="O36" s="102" t="s">
        <v>142</v>
      </c>
      <c r="P36" s="100" t="s">
        <v>153</v>
      </c>
      <c r="Q36" s="40">
        <v>44754</v>
      </c>
      <c r="R36" s="44">
        <v>45118</v>
      </c>
      <c r="S36" s="28" t="s">
        <v>154</v>
      </c>
      <c r="T36" s="81">
        <v>13063063</v>
      </c>
      <c r="U36" s="50">
        <f t="shared" si="10"/>
        <v>1436936.93</v>
      </c>
      <c r="V36" s="50"/>
      <c r="W36" s="51">
        <f t="shared" si="11"/>
        <v>14499999.93</v>
      </c>
      <c r="X36" s="51">
        <f t="shared" si="12"/>
        <v>13063063</v>
      </c>
      <c r="Y36" s="9"/>
      <c r="Z36" s="10"/>
      <c r="AA36" s="13">
        <f t="shared" si="14"/>
        <v>0</v>
      </c>
      <c r="AB36" s="1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1:87" x14ac:dyDescent="0.25">
      <c r="A37" s="12"/>
      <c r="B37" s="29"/>
      <c r="C37" s="29"/>
      <c r="D37" s="29"/>
      <c r="E37" s="78"/>
      <c r="F37" s="78"/>
      <c r="G37" s="79"/>
      <c r="H37" s="79"/>
      <c r="I37" s="78"/>
      <c r="J37" s="74"/>
      <c r="K37" s="28"/>
      <c r="L37" s="28"/>
      <c r="M37" s="28"/>
      <c r="N37" s="28"/>
      <c r="O37" s="28"/>
      <c r="P37" s="28"/>
      <c r="Q37" s="28"/>
      <c r="R37" s="28"/>
      <c r="S37" s="28"/>
      <c r="T37" s="81"/>
      <c r="U37" s="50"/>
      <c r="V37" s="50"/>
      <c r="W37" s="51"/>
      <c r="X37" s="51"/>
      <c r="Y37" s="9"/>
      <c r="Z37" s="10"/>
      <c r="AA37" s="13"/>
      <c r="AB37" s="16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:87" x14ac:dyDescent="0.25">
      <c r="A38" s="12"/>
      <c r="B38" s="57"/>
      <c r="C38" s="57"/>
      <c r="D38" s="57"/>
      <c r="E38" s="31" t="s">
        <v>67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47">
        <f t="shared" ref="T38:X38" si="15">SUM(T25:T37)</f>
        <v>100206632.54545455</v>
      </c>
      <c r="U38" s="47">
        <f t="shared" si="15"/>
        <v>11022729.58</v>
      </c>
      <c r="V38" s="47"/>
      <c r="W38" s="47">
        <f t="shared" si="15"/>
        <v>111229362.12545455</v>
      </c>
      <c r="X38" s="47">
        <f t="shared" si="15"/>
        <v>100206632.54545455</v>
      </c>
      <c r="Y38" s="47">
        <f t="shared" ref="Y38:AA38" si="16">SUM(Y25:Y37)</f>
        <v>600600</v>
      </c>
      <c r="Z38" s="47">
        <f t="shared" si="16"/>
        <v>1712650</v>
      </c>
      <c r="AA38" s="47">
        <f t="shared" si="16"/>
        <v>2313250</v>
      </c>
      <c r="AB38" s="16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1:87" x14ac:dyDescent="0.25">
      <c r="A39" s="12"/>
      <c r="B39" s="57"/>
      <c r="C39" s="57"/>
      <c r="D39" s="57"/>
      <c r="E39" s="31" t="s">
        <v>60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48">
        <f>T38</f>
        <v>100206632.54545455</v>
      </c>
      <c r="U39" s="48">
        <f t="shared" ref="U39:X39" si="17">U38</f>
        <v>11022729.58</v>
      </c>
      <c r="V39" s="48"/>
      <c r="W39" s="48">
        <f t="shared" si="17"/>
        <v>111229362.12545455</v>
      </c>
      <c r="X39" s="48">
        <f t="shared" si="17"/>
        <v>100206632.54545455</v>
      </c>
      <c r="Y39" s="48">
        <f t="shared" ref="Y39:AA39" si="18">Y38</f>
        <v>600600</v>
      </c>
      <c r="Z39" s="48">
        <f t="shared" si="18"/>
        <v>1712650</v>
      </c>
      <c r="AA39" s="48">
        <f t="shared" si="18"/>
        <v>2313250</v>
      </c>
      <c r="AB39" s="16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1:87" x14ac:dyDescent="0.25">
      <c r="A40" s="12"/>
      <c r="B40" s="57"/>
      <c r="C40" s="57"/>
      <c r="D40" s="57"/>
      <c r="E40" s="31" t="s">
        <v>61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8">
        <f t="shared" ref="T40:X40" si="19">T17+T22+T39</f>
        <v>125732740.54545455</v>
      </c>
      <c r="U40" s="48">
        <f t="shared" si="19"/>
        <v>13830601.460000001</v>
      </c>
      <c r="V40" s="48"/>
      <c r="W40" s="48">
        <f t="shared" si="19"/>
        <v>139563342.00545454</v>
      </c>
      <c r="X40" s="48">
        <f t="shared" si="19"/>
        <v>125732740.54545455</v>
      </c>
      <c r="Y40" s="48">
        <f t="shared" ref="Y40:AA40" si="20">Y17+Y22+Y39</f>
        <v>600600</v>
      </c>
      <c r="Z40" s="48">
        <f t="shared" si="20"/>
        <v>1712650</v>
      </c>
      <c r="AA40" s="48">
        <f t="shared" si="20"/>
        <v>2313250</v>
      </c>
      <c r="AB40" s="68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1:87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 t="s">
        <v>13</v>
      </c>
      <c r="U41" s="19"/>
      <c r="V41" s="19"/>
      <c r="W41" s="19"/>
      <c r="X41" s="19"/>
      <c r="Y41" s="19"/>
      <c r="Z41" s="19"/>
      <c r="AA41" s="19"/>
    </row>
    <row r="42" spans="1:87" s="1" customFormat="1" x14ac:dyDescent="0.25">
      <c r="T42" s="21" t="s">
        <v>13</v>
      </c>
      <c r="U42" s="21"/>
      <c r="V42" s="21"/>
      <c r="W42" s="21"/>
      <c r="X42" s="21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1" customFormat="1" x14ac:dyDescent="0.25">
      <c r="A43" s="119" t="s">
        <v>14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 t="s">
        <v>13</v>
      </c>
      <c r="P43" s="119"/>
      <c r="Q43" s="119" t="s">
        <v>171</v>
      </c>
      <c r="R43" s="119" t="s">
        <v>14</v>
      </c>
      <c r="S43" s="119"/>
      <c r="T43" s="119"/>
      <c r="U43" s="119"/>
      <c r="V43" s="120"/>
      <c r="W43" s="121"/>
      <c r="X43" s="122"/>
      <c r="Y43" s="148" t="s">
        <v>160</v>
      </c>
      <c r="Z43" s="148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1" customFormat="1" x14ac:dyDescent="0.25">
      <c r="A44" s="119" t="s">
        <v>68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 t="s">
        <v>172</v>
      </c>
      <c r="S44" s="119"/>
      <c r="T44" s="119"/>
      <c r="U44" s="119"/>
      <c r="V44" s="123"/>
      <c r="W44" s="121"/>
      <c r="X44" s="119"/>
      <c r="Y44" s="119" t="s">
        <v>173</v>
      </c>
      <c r="Z44" s="119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x14ac:dyDescent="0.25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23"/>
      <c r="W45" s="121"/>
      <c r="X45" s="124"/>
      <c r="Y45" s="119"/>
      <c r="Z45" s="119"/>
    </row>
    <row r="46" spans="1:87" x14ac:dyDescent="0.25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23"/>
      <c r="W46" s="119"/>
      <c r="X46" s="119"/>
      <c r="Y46" s="119"/>
      <c r="Z46" s="124"/>
    </row>
    <row r="47" spans="1:87" x14ac:dyDescent="0.25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25"/>
      <c r="N47" s="126"/>
      <c r="O47" s="119"/>
      <c r="P47" s="127"/>
      <c r="Q47" s="121"/>
      <c r="R47" s="119"/>
      <c r="S47" s="119"/>
      <c r="T47" s="119"/>
      <c r="U47" s="119"/>
      <c r="V47" s="123"/>
      <c r="W47" s="128"/>
      <c r="X47" s="119"/>
      <c r="Y47" s="119"/>
      <c r="Z47" s="124"/>
    </row>
    <row r="48" spans="1:87" x14ac:dyDescent="0.25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29"/>
      <c r="N48" s="126"/>
      <c r="O48" s="119"/>
      <c r="P48" s="127"/>
      <c r="Q48" s="121"/>
      <c r="R48" s="119"/>
      <c r="S48" s="119"/>
      <c r="T48" s="119"/>
      <c r="U48" s="119"/>
      <c r="V48" s="123"/>
      <c r="W48" s="119"/>
      <c r="X48" s="119"/>
      <c r="Y48" s="119"/>
      <c r="Z48" s="119"/>
    </row>
    <row r="49" spans="1:25" x14ac:dyDescent="0.25">
      <c r="A49" s="130" t="s">
        <v>69</v>
      </c>
      <c r="B49" s="130"/>
      <c r="C49" s="130"/>
      <c r="D49" s="119"/>
      <c r="E49" s="119"/>
      <c r="F49" s="119"/>
      <c r="G49" s="119"/>
      <c r="H49" s="119"/>
      <c r="I49" s="119"/>
      <c r="J49" s="119"/>
      <c r="K49" s="119"/>
      <c r="L49" s="119"/>
      <c r="M49" s="129"/>
      <c r="N49" s="126"/>
      <c r="O49" s="119"/>
      <c r="P49" s="127"/>
      <c r="Q49" s="121"/>
      <c r="R49" s="130" t="s">
        <v>174</v>
      </c>
      <c r="S49" s="119"/>
      <c r="T49" s="119"/>
      <c r="U49" s="119"/>
      <c r="V49" s="119"/>
      <c r="W49" s="119"/>
      <c r="X49" s="119"/>
      <c r="Y49" s="130" t="s">
        <v>175</v>
      </c>
    </row>
    <row r="50" spans="1:25" x14ac:dyDescent="0.25">
      <c r="A50" s="131" t="s">
        <v>70</v>
      </c>
      <c r="B50" s="131"/>
      <c r="C50" s="131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31" t="s">
        <v>176</v>
      </c>
      <c r="S50" s="119"/>
      <c r="T50" s="119"/>
      <c r="U50" s="119"/>
      <c r="V50" s="119"/>
      <c r="W50" s="119"/>
      <c r="X50" s="119"/>
      <c r="Y50" s="131" t="s">
        <v>76</v>
      </c>
    </row>
    <row r="67" spans="9:10" x14ac:dyDescent="0.25">
      <c r="I67" t="s">
        <v>72</v>
      </c>
      <c r="J67" t="s">
        <v>73</v>
      </c>
    </row>
    <row r="68" spans="9:10" x14ac:dyDescent="0.25">
      <c r="I68" t="s">
        <v>74</v>
      </c>
      <c r="J68" t="s">
        <v>75</v>
      </c>
    </row>
  </sheetData>
  <mergeCells count="33">
    <mergeCell ref="Y43:Z43"/>
    <mergeCell ref="AB5:AB8"/>
    <mergeCell ref="T7:T8"/>
    <mergeCell ref="U7:U8"/>
    <mergeCell ref="W7:W8"/>
    <mergeCell ref="X5:X6"/>
    <mergeCell ref="X7:X8"/>
    <mergeCell ref="V7:V8"/>
    <mergeCell ref="T5:W6"/>
    <mergeCell ref="N6:N8"/>
    <mergeCell ref="O6:O8"/>
    <mergeCell ref="P6:P8"/>
    <mergeCell ref="J5:J8"/>
    <mergeCell ref="Y5:AA5"/>
    <mergeCell ref="S6:S8"/>
    <mergeCell ref="N5:P5"/>
    <mergeCell ref="Q5:S5"/>
    <mergeCell ref="K5:M5"/>
    <mergeCell ref="K6:K8"/>
    <mergeCell ref="L6:L8"/>
    <mergeCell ref="M6:M8"/>
    <mergeCell ref="Q6:Q8"/>
    <mergeCell ref="R6:R8"/>
    <mergeCell ref="A5:A8"/>
    <mergeCell ref="B5:B8"/>
    <mergeCell ref="D5:D8"/>
    <mergeCell ref="C5:C8"/>
    <mergeCell ref="E5:I5"/>
    <mergeCell ref="E6:E8"/>
    <mergeCell ref="F6:F8"/>
    <mergeCell ref="G6:G8"/>
    <mergeCell ref="H6:H8"/>
    <mergeCell ref="I6:I8"/>
  </mergeCells>
  <pageMargins left="0.2" right="0.2" top="0.25" bottom="0.25" header="0.3" footer="0.3"/>
  <pageSetup paperSize="5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614F-E4F4-4293-AC92-3C84B8EE1FBA}">
  <dimension ref="A1:AB49"/>
  <sheetViews>
    <sheetView topLeftCell="P28" workbookViewId="0">
      <selection activeCell="Z43" sqref="Z43"/>
    </sheetView>
  </sheetViews>
  <sheetFormatPr defaultRowHeight="15" x14ac:dyDescent="0.25"/>
  <cols>
    <col min="1" max="1" width="5.28515625" customWidth="1"/>
    <col min="2" max="2" width="16.42578125" customWidth="1"/>
    <col min="3" max="3" width="12.140625" customWidth="1"/>
    <col min="4" max="4" width="13.5703125" customWidth="1"/>
    <col min="5" max="5" width="47.85546875" customWidth="1"/>
    <col min="6" max="6" width="8.85546875" customWidth="1"/>
    <col min="7" max="7" width="11" customWidth="1"/>
    <col min="8" max="8" width="58.5703125" bestFit="1" customWidth="1"/>
    <col min="9" max="9" width="13.28515625" customWidth="1"/>
    <col min="10" max="10" width="28" customWidth="1"/>
    <col min="11" max="11" width="35.140625" customWidth="1"/>
    <col min="12" max="12" width="17.28515625" customWidth="1"/>
    <col min="13" max="13" width="12.7109375" customWidth="1"/>
    <col min="14" max="14" width="20.5703125" customWidth="1"/>
    <col min="15" max="15" width="85.28515625" customWidth="1"/>
    <col min="16" max="16" width="13.5703125" customWidth="1"/>
    <col min="17" max="17" width="10.7109375" customWidth="1"/>
    <col min="18" max="18" width="11" customWidth="1"/>
    <col min="19" max="19" width="16.28515625" customWidth="1"/>
    <col min="20" max="20" width="15" customWidth="1"/>
    <col min="21" max="21" width="12.85546875" customWidth="1"/>
    <col min="23" max="23" width="14.28515625" customWidth="1"/>
    <col min="24" max="24" width="14.7109375" customWidth="1"/>
    <col min="25" max="25" width="15.42578125" customWidth="1"/>
    <col min="26" max="26" width="17" customWidth="1"/>
    <col min="27" max="27" width="15.7109375" customWidth="1"/>
    <col min="28" max="28" width="22.42578125" customWidth="1"/>
  </cols>
  <sheetData>
    <row r="1" spans="1:28" x14ac:dyDescent="0.25">
      <c r="B1" s="1" t="s">
        <v>85</v>
      </c>
      <c r="C1" s="1"/>
      <c r="D1" s="1"/>
    </row>
    <row r="2" spans="1:28" x14ac:dyDescent="0.25">
      <c r="B2" s="1" t="s">
        <v>71</v>
      </c>
      <c r="C2" s="1"/>
      <c r="D2" s="1"/>
    </row>
    <row r="3" spans="1:28" x14ac:dyDescent="0.25">
      <c r="B3" s="1" t="s">
        <v>0</v>
      </c>
      <c r="C3" s="1"/>
      <c r="D3" s="1"/>
    </row>
    <row r="4" spans="1:28" ht="15.75" thickBot="1" x14ac:dyDescent="0.3">
      <c r="B4" s="1" t="str">
        <f>[2]Divre!B4</f>
        <v xml:space="preserve">BULAN                 : </v>
      </c>
      <c r="C4" s="1" t="s">
        <v>169</v>
      </c>
      <c r="D4" s="1"/>
      <c r="E4" s="1"/>
      <c r="F4" s="1"/>
    </row>
    <row r="5" spans="1:28" x14ac:dyDescent="0.25">
      <c r="A5" s="135" t="s">
        <v>1</v>
      </c>
      <c r="B5" s="138" t="s">
        <v>2</v>
      </c>
      <c r="C5" s="138" t="s">
        <v>104</v>
      </c>
      <c r="D5" s="138" t="s">
        <v>105</v>
      </c>
      <c r="E5" s="141" t="s">
        <v>110</v>
      </c>
      <c r="F5" s="142"/>
      <c r="G5" s="142"/>
      <c r="H5" s="142"/>
      <c r="I5" s="143"/>
      <c r="J5" s="138" t="s">
        <v>109</v>
      </c>
      <c r="K5" s="141" t="s">
        <v>124</v>
      </c>
      <c r="L5" s="142"/>
      <c r="M5" s="143"/>
      <c r="N5" s="141" t="s">
        <v>128</v>
      </c>
      <c r="O5" s="142"/>
      <c r="P5" s="143"/>
      <c r="Q5" s="141" t="s">
        <v>133</v>
      </c>
      <c r="R5" s="142"/>
      <c r="S5" s="143"/>
      <c r="T5" s="155" t="s">
        <v>157</v>
      </c>
      <c r="U5" s="156"/>
      <c r="V5" s="156"/>
      <c r="W5" s="157"/>
      <c r="X5" s="154" t="s">
        <v>3</v>
      </c>
      <c r="Y5" s="146" t="s">
        <v>4</v>
      </c>
      <c r="Z5" s="147"/>
      <c r="AA5" s="147"/>
      <c r="AB5" s="149" t="s">
        <v>5</v>
      </c>
    </row>
    <row r="6" spans="1:28" x14ac:dyDescent="0.25">
      <c r="A6" s="136"/>
      <c r="B6" s="139"/>
      <c r="C6" s="139"/>
      <c r="D6" s="139"/>
      <c r="E6" s="144" t="s">
        <v>111</v>
      </c>
      <c r="F6" s="144" t="s">
        <v>112</v>
      </c>
      <c r="G6" s="144" t="s">
        <v>113</v>
      </c>
      <c r="H6" s="144" t="s">
        <v>114</v>
      </c>
      <c r="I6" s="145" t="s">
        <v>115</v>
      </c>
      <c r="J6" s="139"/>
      <c r="K6" s="144" t="s">
        <v>125</v>
      </c>
      <c r="L6" s="144" t="s">
        <v>126</v>
      </c>
      <c r="M6" s="144" t="s">
        <v>127</v>
      </c>
      <c r="N6" s="144" t="s">
        <v>129</v>
      </c>
      <c r="O6" s="144" t="s">
        <v>114</v>
      </c>
      <c r="P6" s="144" t="s">
        <v>130</v>
      </c>
      <c r="Q6" s="144" t="s">
        <v>131</v>
      </c>
      <c r="R6" s="144" t="s">
        <v>132</v>
      </c>
      <c r="S6" s="144" t="s">
        <v>134</v>
      </c>
      <c r="T6" s="158"/>
      <c r="U6" s="159"/>
      <c r="V6" s="159"/>
      <c r="W6" s="160"/>
      <c r="X6" s="153"/>
      <c r="Y6" s="87" t="s">
        <v>6</v>
      </c>
      <c r="Z6" s="87" t="s">
        <v>7</v>
      </c>
      <c r="AA6" s="87" t="s">
        <v>8</v>
      </c>
      <c r="AB6" s="150"/>
    </row>
    <row r="7" spans="1:28" x14ac:dyDescent="0.25">
      <c r="A7" s="136"/>
      <c r="B7" s="139"/>
      <c r="C7" s="139"/>
      <c r="D7" s="139"/>
      <c r="E7" s="139"/>
      <c r="F7" s="139"/>
      <c r="G7" s="139"/>
      <c r="H7" s="139"/>
      <c r="I7" s="136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52" t="s">
        <v>158</v>
      </c>
      <c r="U7" s="144" t="s">
        <v>159</v>
      </c>
      <c r="V7" s="144" t="s">
        <v>156</v>
      </c>
      <c r="W7" s="144" t="s">
        <v>9</v>
      </c>
      <c r="X7" s="152" t="s">
        <v>10</v>
      </c>
      <c r="Y7" s="3" t="s">
        <v>11</v>
      </c>
      <c r="Z7" s="3" t="s">
        <v>11</v>
      </c>
      <c r="AA7" s="3" t="s">
        <v>11</v>
      </c>
      <c r="AB7" s="150"/>
    </row>
    <row r="8" spans="1:28" x14ac:dyDescent="0.25">
      <c r="A8" s="137"/>
      <c r="B8" s="140"/>
      <c r="C8" s="140"/>
      <c r="D8" s="140"/>
      <c r="E8" s="140"/>
      <c r="F8" s="140"/>
      <c r="G8" s="140"/>
      <c r="H8" s="140"/>
      <c r="I8" s="137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53"/>
      <c r="U8" s="140"/>
      <c r="V8" s="140"/>
      <c r="W8" s="140"/>
      <c r="X8" s="153"/>
      <c r="Y8" s="4" t="s">
        <v>12</v>
      </c>
      <c r="Z8" s="4" t="s">
        <v>12</v>
      </c>
      <c r="AA8" s="4" t="s">
        <v>12</v>
      </c>
      <c r="AB8" s="151"/>
    </row>
    <row r="9" spans="1:28" x14ac:dyDescent="0.25">
      <c r="A9" s="5">
        <v>1</v>
      </c>
      <c r="B9" s="5">
        <f>1+A9</f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f t="shared" ref="J9:X9" si="0">1+I9</f>
        <v>10</v>
      </c>
      <c r="K9" s="5">
        <f>1+J9</f>
        <v>11</v>
      </c>
      <c r="L9" s="5">
        <v>12</v>
      </c>
      <c r="M9" s="5">
        <v>13</v>
      </c>
      <c r="N9" s="5">
        <v>14</v>
      </c>
      <c r="O9" s="5">
        <v>15</v>
      </c>
      <c r="P9" s="5">
        <v>16</v>
      </c>
      <c r="Q9" s="5">
        <v>17</v>
      </c>
      <c r="R9" s="5">
        <v>18</v>
      </c>
      <c r="S9" s="5">
        <v>19</v>
      </c>
      <c r="T9" s="5">
        <v>20</v>
      </c>
      <c r="U9" s="5">
        <f t="shared" si="0"/>
        <v>21</v>
      </c>
      <c r="V9" s="5"/>
      <c r="W9" s="5">
        <f>1+U9</f>
        <v>22</v>
      </c>
      <c r="X9" s="5">
        <f t="shared" si="0"/>
        <v>23</v>
      </c>
      <c r="Y9" s="5">
        <v>14</v>
      </c>
      <c r="Z9" s="5">
        <v>15</v>
      </c>
      <c r="AA9" s="5">
        <v>16</v>
      </c>
      <c r="AB9" s="5">
        <v>17</v>
      </c>
    </row>
    <row r="10" spans="1:28" x14ac:dyDescent="0.25">
      <c r="A10" s="6"/>
      <c r="B10" s="29"/>
      <c r="C10" s="29"/>
      <c r="D10" s="29"/>
      <c r="E10" s="23"/>
      <c r="F10" s="2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24"/>
      <c r="U10" s="7"/>
      <c r="V10" s="7"/>
      <c r="W10" s="7"/>
      <c r="X10" s="7"/>
      <c r="Y10" s="8"/>
      <c r="Z10" s="25"/>
      <c r="AA10" s="7"/>
      <c r="AB10" s="11"/>
    </row>
    <row r="11" spans="1:28" x14ac:dyDescent="0.25">
      <c r="A11" s="12"/>
      <c r="B11" s="84"/>
      <c r="C11" s="89"/>
      <c r="D11" s="89"/>
      <c r="E11" s="109" t="s">
        <v>52</v>
      </c>
      <c r="F11" s="109"/>
      <c r="G11" s="35"/>
      <c r="H11" s="35"/>
      <c r="I11" s="110"/>
      <c r="J11" s="35"/>
      <c r="K11" s="39"/>
      <c r="L11" s="39"/>
      <c r="M11" s="39"/>
      <c r="N11" s="39"/>
      <c r="O11" s="39"/>
      <c r="P11" s="39"/>
      <c r="Q11" s="39"/>
      <c r="R11" s="39"/>
      <c r="S11" s="39"/>
      <c r="T11" s="111"/>
      <c r="U11" s="111"/>
      <c r="V11" s="111"/>
      <c r="W11" s="13"/>
      <c r="X11" s="13"/>
      <c r="Y11" s="26"/>
      <c r="Z11" s="27"/>
      <c r="AA11" s="13"/>
      <c r="AB11" s="15"/>
    </row>
    <row r="12" spans="1:28" x14ac:dyDescent="0.25">
      <c r="A12" s="106"/>
      <c r="B12" s="107"/>
      <c r="C12" s="58"/>
      <c r="D12" s="58"/>
      <c r="E12" s="52" t="s">
        <v>62</v>
      </c>
      <c r="F12" s="52"/>
      <c r="G12" s="17"/>
      <c r="H12" s="17"/>
      <c r="I12" s="17"/>
      <c r="J12" s="3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63"/>
      <c r="Z12" s="64"/>
      <c r="AA12" s="14"/>
      <c r="AB12" s="108"/>
    </row>
    <row r="13" spans="1:28" ht="16.5" x14ac:dyDescent="0.3">
      <c r="A13" s="12">
        <v>1</v>
      </c>
      <c r="B13" s="84" t="s">
        <v>45</v>
      </c>
      <c r="C13" s="89" t="s">
        <v>106</v>
      </c>
      <c r="D13" s="89" t="s">
        <v>107</v>
      </c>
      <c r="E13" s="28" t="s">
        <v>53</v>
      </c>
      <c r="F13" s="53">
        <v>10000</v>
      </c>
      <c r="G13" s="53"/>
      <c r="H13" s="92" t="s">
        <v>116</v>
      </c>
      <c r="I13" s="99" t="s">
        <v>135</v>
      </c>
      <c r="J13" s="15" t="s">
        <v>31</v>
      </c>
      <c r="K13" s="28" t="s">
        <v>95</v>
      </c>
      <c r="L13" s="28" t="s">
        <v>162</v>
      </c>
      <c r="M13" s="100" t="s">
        <v>138</v>
      </c>
      <c r="N13" s="28" t="s">
        <v>39</v>
      </c>
      <c r="O13" s="101" t="s">
        <v>139</v>
      </c>
      <c r="P13" s="100" t="s">
        <v>153</v>
      </c>
      <c r="Q13" s="85">
        <v>44827</v>
      </c>
      <c r="R13" s="85">
        <v>45191</v>
      </c>
      <c r="S13" s="28" t="s">
        <v>154</v>
      </c>
      <c r="T13" s="71">
        <v>8108108</v>
      </c>
      <c r="U13" s="49">
        <f>T13*11%</f>
        <v>891891.88</v>
      </c>
      <c r="V13" s="49"/>
      <c r="W13" s="51">
        <f>T13+U13</f>
        <v>8999999.8800000008</v>
      </c>
      <c r="X13" s="51">
        <f>T13</f>
        <v>8108108</v>
      </c>
      <c r="Y13" s="9"/>
      <c r="Z13" s="10"/>
      <c r="AA13" s="13">
        <f>+Z13+Y13</f>
        <v>0</v>
      </c>
      <c r="AB13" s="15"/>
    </row>
    <row r="14" spans="1:28" ht="16.5" x14ac:dyDescent="0.3">
      <c r="A14" s="12">
        <v>2</v>
      </c>
      <c r="B14" s="84" t="s">
        <v>45</v>
      </c>
      <c r="C14" s="89" t="s">
        <v>106</v>
      </c>
      <c r="D14" s="89" t="s">
        <v>107</v>
      </c>
      <c r="E14" s="28" t="s">
        <v>21</v>
      </c>
      <c r="F14" s="54">
        <v>2200</v>
      </c>
      <c r="G14" s="54"/>
      <c r="H14" s="93" t="s">
        <v>117</v>
      </c>
      <c r="I14" s="99">
        <v>8304686</v>
      </c>
      <c r="J14" s="38" t="s">
        <v>32</v>
      </c>
      <c r="K14" s="28" t="s">
        <v>96</v>
      </c>
      <c r="L14" s="28" t="s">
        <v>162</v>
      </c>
      <c r="M14" s="100" t="s">
        <v>138</v>
      </c>
      <c r="N14" s="32" t="s">
        <v>46</v>
      </c>
      <c r="O14" s="101" t="s">
        <v>140</v>
      </c>
      <c r="P14" s="100" t="s">
        <v>153</v>
      </c>
      <c r="Q14" s="85">
        <v>44827</v>
      </c>
      <c r="R14" s="85">
        <v>45190</v>
      </c>
      <c r="S14" s="28" t="s">
        <v>154</v>
      </c>
      <c r="T14" s="72">
        <v>9100000</v>
      </c>
      <c r="U14" s="49">
        <f t="shared" ref="U14:U15" si="1">T14*11%</f>
        <v>1001000</v>
      </c>
      <c r="V14" s="49"/>
      <c r="W14" s="51">
        <f t="shared" ref="W14:W15" si="2">T14+U14</f>
        <v>10101000</v>
      </c>
      <c r="X14" s="51">
        <f t="shared" ref="X14:X15" si="3">T14</f>
        <v>9100000</v>
      </c>
      <c r="Y14" s="9"/>
      <c r="Z14" s="10"/>
      <c r="AA14" s="13">
        <f>+Z14+Y14</f>
        <v>0</v>
      </c>
      <c r="AB14" s="16" t="s">
        <v>13</v>
      </c>
    </row>
    <row r="15" spans="1:28" ht="16.5" x14ac:dyDescent="0.3">
      <c r="A15" s="12">
        <v>3</v>
      </c>
      <c r="B15" s="29" t="s">
        <v>45</v>
      </c>
      <c r="C15" s="29" t="s">
        <v>106</v>
      </c>
      <c r="D15" s="29" t="s">
        <v>107</v>
      </c>
      <c r="E15" s="28" t="s">
        <v>22</v>
      </c>
      <c r="F15" s="55">
        <v>7000</v>
      </c>
      <c r="G15" s="55"/>
      <c r="H15" s="94" t="s">
        <v>118</v>
      </c>
      <c r="I15" s="99" t="s">
        <v>136</v>
      </c>
      <c r="J15" s="38" t="s">
        <v>33</v>
      </c>
      <c r="K15" s="28" t="s">
        <v>161</v>
      </c>
      <c r="L15" s="28"/>
      <c r="M15" s="100" t="s">
        <v>138</v>
      </c>
      <c r="N15" s="32" t="s">
        <v>47</v>
      </c>
      <c r="O15" s="101" t="s">
        <v>141</v>
      </c>
      <c r="P15" s="100" t="s">
        <v>153</v>
      </c>
      <c r="Q15" s="86" t="s">
        <v>98</v>
      </c>
      <c r="R15" s="86" t="s">
        <v>99</v>
      </c>
      <c r="S15" s="28" t="s">
        <v>154</v>
      </c>
      <c r="T15" s="73">
        <v>3318000</v>
      </c>
      <c r="U15" s="49">
        <f t="shared" si="1"/>
        <v>364980</v>
      </c>
      <c r="V15" s="49"/>
      <c r="W15" s="51">
        <f t="shared" si="2"/>
        <v>3682980</v>
      </c>
      <c r="X15" s="51">
        <f t="shared" si="3"/>
        <v>3318000</v>
      </c>
      <c r="Y15" s="60"/>
      <c r="Z15" s="61"/>
      <c r="AA15" s="59">
        <f>+Z15+Y15</f>
        <v>0</v>
      </c>
      <c r="AB15" s="62" t="s">
        <v>13</v>
      </c>
    </row>
    <row r="16" spans="1:28" x14ac:dyDescent="0.25">
      <c r="A16" s="12"/>
      <c r="B16" s="57"/>
      <c r="C16" s="57"/>
      <c r="D16" s="57"/>
      <c r="E16" s="18" t="s">
        <v>63</v>
      </c>
      <c r="F16" s="31"/>
      <c r="G16" s="31"/>
      <c r="H16" s="31"/>
      <c r="I16" s="31"/>
      <c r="J16" s="37"/>
      <c r="K16" s="31"/>
      <c r="L16" s="31"/>
      <c r="M16" s="41"/>
      <c r="N16" s="31"/>
      <c r="O16" s="31"/>
      <c r="P16" s="41"/>
      <c r="Q16" s="31"/>
      <c r="R16" s="31"/>
      <c r="S16" s="31"/>
      <c r="T16" s="47">
        <f>SUM(T13:T15)</f>
        <v>20526108</v>
      </c>
      <c r="U16" s="47">
        <f>SUM(U13:U15)</f>
        <v>2257871.88</v>
      </c>
      <c r="V16" s="47"/>
      <c r="W16" s="47">
        <f>SUM(W13:W15)</f>
        <v>22783979.880000003</v>
      </c>
      <c r="X16" s="47">
        <f>SUM(X13:X15)</f>
        <v>20526108</v>
      </c>
      <c r="Y16" s="66">
        <f>SUM(Y13:Y15)</f>
        <v>0</v>
      </c>
      <c r="Z16" s="66">
        <f t="shared" ref="Z16:AA16" si="4">SUM(Z13:Z15)</f>
        <v>0</v>
      </c>
      <c r="AA16" s="66">
        <f t="shared" si="4"/>
        <v>0</v>
      </c>
      <c r="AB16" s="67"/>
    </row>
    <row r="17" spans="1:28" x14ac:dyDescent="0.25">
      <c r="A17" s="12"/>
      <c r="B17" s="57"/>
      <c r="C17" s="57"/>
      <c r="D17" s="57"/>
      <c r="E17" s="18" t="s">
        <v>54</v>
      </c>
      <c r="F17" s="31"/>
      <c r="G17" s="31"/>
      <c r="H17" s="31"/>
      <c r="I17" s="31"/>
      <c r="J17" s="37"/>
      <c r="K17" s="31"/>
      <c r="L17" s="31"/>
      <c r="M17" s="41"/>
      <c r="N17" s="31"/>
      <c r="O17" s="31"/>
      <c r="P17" s="41"/>
      <c r="Q17" s="31"/>
      <c r="R17" s="31"/>
      <c r="S17" s="31"/>
      <c r="T17" s="48">
        <f>T16</f>
        <v>20526108</v>
      </c>
      <c r="U17" s="48">
        <f>U16</f>
        <v>2257871.88</v>
      </c>
      <c r="V17" s="48"/>
      <c r="W17" s="48">
        <f>W16</f>
        <v>22783979.880000003</v>
      </c>
      <c r="X17" s="48">
        <f>X16</f>
        <v>20526108</v>
      </c>
      <c r="Y17" s="48">
        <f t="shared" ref="Y17:AA17" si="5">Y16</f>
        <v>0</v>
      </c>
      <c r="Z17" s="48">
        <f t="shared" si="5"/>
        <v>0</v>
      </c>
      <c r="AA17" s="48">
        <f t="shared" si="5"/>
        <v>0</v>
      </c>
      <c r="AB17" s="67"/>
    </row>
    <row r="18" spans="1:28" x14ac:dyDescent="0.25">
      <c r="A18" s="112"/>
      <c r="B18" s="88"/>
      <c r="C18" s="88"/>
      <c r="D18" s="88"/>
      <c r="E18" s="52" t="s">
        <v>55</v>
      </c>
      <c r="F18" s="17"/>
      <c r="G18" s="17"/>
      <c r="H18" s="17"/>
      <c r="I18" s="17"/>
      <c r="J18" s="36"/>
      <c r="K18" s="17"/>
      <c r="L18" s="11"/>
      <c r="M18" s="42"/>
      <c r="N18" s="17"/>
      <c r="O18" s="17"/>
      <c r="P18" s="42"/>
      <c r="Q18" s="17"/>
      <c r="R18" s="17"/>
      <c r="S18" s="17"/>
      <c r="T18" s="17"/>
      <c r="U18" s="17"/>
      <c r="V18" s="17"/>
      <c r="W18" s="17"/>
      <c r="X18" s="69"/>
      <c r="Y18" s="113"/>
      <c r="Z18" s="64"/>
      <c r="AA18" s="14"/>
      <c r="AB18" s="65"/>
    </row>
    <row r="19" spans="1:28" x14ac:dyDescent="0.25">
      <c r="A19" s="12"/>
      <c r="B19" s="91"/>
      <c r="C19" s="90"/>
      <c r="D19" s="91"/>
      <c r="E19" s="109" t="s">
        <v>64</v>
      </c>
      <c r="F19" s="15"/>
      <c r="G19" s="15"/>
      <c r="H19" s="15"/>
      <c r="I19" s="15"/>
      <c r="J19" s="38"/>
      <c r="K19" s="15"/>
      <c r="M19" s="84"/>
      <c r="N19" s="15"/>
      <c r="O19" s="15"/>
      <c r="P19" s="84"/>
      <c r="Q19" s="15"/>
      <c r="R19" s="15"/>
      <c r="S19" s="15"/>
      <c r="T19" s="15"/>
      <c r="U19" s="15"/>
      <c r="V19" s="15"/>
      <c r="W19" s="15"/>
      <c r="X19" s="51"/>
      <c r="Y19" s="26"/>
      <c r="Z19" s="10"/>
      <c r="AA19" s="13"/>
      <c r="AB19" s="16"/>
    </row>
    <row r="20" spans="1:28" x14ac:dyDescent="0.25">
      <c r="A20" s="12">
        <v>1</v>
      </c>
      <c r="B20" s="29" t="s">
        <v>45</v>
      </c>
      <c r="C20" s="29" t="s">
        <v>108</v>
      </c>
      <c r="D20" s="29" t="s">
        <v>108</v>
      </c>
      <c r="E20" s="34" t="s">
        <v>77</v>
      </c>
      <c r="F20" s="56">
        <v>60</v>
      </c>
      <c r="G20" s="56"/>
      <c r="H20" s="95" t="s">
        <v>119</v>
      </c>
      <c r="I20" s="33"/>
      <c r="J20" s="34" t="s">
        <v>78</v>
      </c>
      <c r="K20" s="70" t="s">
        <v>86</v>
      </c>
      <c r="L20" s="15" t="s">
        <v>165</v>
      </c>
      <c r="M20" s="100" t="s">
        <v>138</v>
      </c>
      <c r="N20" s="33" t="s">
        <v>79</v>
      </c>
      <c r="O20" s="118" t="s">
        <v>167</v>
      </c>
      <c r="P20" s="100" t="s">
        <v>153</v>
      </c>
      <c r="Q20" s="43">
        <v>44868</v>
      </c>
      <c r="R20" s="45">
        <v>45232</v>
      </c>
      <c r="S20" s="98" t="s">
        <v>155</v>
      </c>
      <c r="T20" s="33">
        <v>5000000</v>
      </c>
      <c r="U20" s="50">
        <f>T20*11%</f>
        <v>550000</v>
      </c>
      <c r="V20" s="50"/>
      <c r="W20" s="51">
        <f>T20+U20</f>
        <v>5550000</v>
      </c>
      <c r="X20" s="51">
        <f t="shared" ref="X20" si="6">T20</f>
        <v>5000000</v>
      </c>
      <c r="Y20" s="9"/>
      <c r="Z20" s="10"/>
      <c r="AA20" s="13">
        <f>+Z20+Y20</f>
        <v>0</v>
      </c>
      <c r="AB20" s="62"/>
    </row>
    <row r="21" spans="1:28" x14ac:dyDescent="0.25">
      <c r="A21" s="12"/>
      <c r="B21" s="57"/>
      <c r="C21" s="57"/>
      <c r="D21" s="57"/>
      <c r="E21" s="18" t="s">
        <v>65</v>
      </c>
      <c r="F21" s="18"/>
      <c r="G21" s="31"/>
      <c r="H21" s="31"/>
      <c r="I21" s="31"/>
      <c r="J21" s="37"/>
      <c r="K21" s="31"/>
      <c r="L21" s="31"/>
      <c r="M21" s="41"/>
      <c r="N21" s="31"/>
      <c r="O21" s="31"/>
      <c r="P21" s="41"/>
      <c r="Q21" s="31"/>
      <c r="R21" s="31"/>
      <c r="S21" s="31"/>
      <c r="T21" s="47">
        <f t="shared" ref="T21:AA21" si="7">SUM(T20)</f>
        <v>5000000</v>
      </c>
      <c r="U21" s="47">
        <f t="shared" si="7"/>
        <v>550000</v>
      </c>
      <c r="V21" s="47"/>
      <c r="W21" s="47">
        <f t="shared" si="7"/>
        <v>5550000</v>
      </c>
      <c r="X21" s="47">
        <f t="shared" si="7"/>
        <v>5000000</v>
      </c>
      <c r="Y21" s="47">
        <f t="shared" si="7"/>
        <v>0</v>
      </c>
      <c r="Z21" s="47">
        <f t="shared" si="7"/>
        <v>0</v>
      </c>
      <c r="AA21" s="47">
        <f t="shared" si="7"/>
        <v>0</v>
      </c>
      <c r="AB21" s="67"/>
    </row>
    <row r="22" spans="1:28" x14ac:dyDescent="0.25">
      <c r="A22" s="12"/>
      <c r="B22" s="57"/>
      <c r="C22" s="57"/>
      <c r="D22" s="57"/>
      <c r="E22" s="18" t="s">
        <v>56</v>
      </c>
      <c r="F22" s="18"/>
      <c r="G22" s="31"/>
      <c r="H22" s="31"/>
      <c r="I22" s="31"/>
      <c r="J22" s="37"/>
      <c r="K22" s="31"/>
      <c r="L22" s="31"/>
      <c r="M22" s="41"/>
      <c r="N22" s="31"/>
      <c r="O22" s="31"/>
      <c r="P22" s="41"/>
      <c r="Q22" s="31"/>
      <c r="R22" s="31"/>
      <c r="S22" s="31"/>
      <c r="T22" s="48">
        <f>T21</f>
        <v>5000000</v>
      </c>
      <c r="U22" s="48">
        <f>U21</f>
        <v>550000</v>
      </c>
      <c r="V22" s="48"/>
      <c r="W22" s="48">
        <f>W21</f>
        <v>5550000</v>
      </c>
      <c r="X22" s="48">
        <f>X21</f>
        <v>5000000</v>
      </c>
      <c r="Y22" s="48">
        <f t="shared" ref="Y22:AA22" si="8">Y21</f>
        <v>0</v>
      </c>
      <c r="Z22" s="48">
        <f t="shared" si="8"/>
        <v>0</v>
      </c>
      <c r="AA22" s="48">
        <f t="shared" si="8"/>
        <v>0</v>
      </c>
      <c r="AB22" s="67"/>
    </row>
    <row r="23" spans="1:28" x14ac:dyDescent="0.25">
      <c r="A23" s="12"/>
      <c r="B23" s="58"/>
      <c r="C23" s="58"/>
      <c r="D23" s="58"/>
      <c r="E23" s="114" t="s">
        <v>57</v>
      </c>
      <c r="F23" s="114"/>
      <c r="G23" s="108"/>
      <c r="H23" s="108"/>
      <c r="I23" s="108"/>
      <c r="J23" s="115"/>
      <c r="K23" s="108"/>
      <c r="L23" s="108"/>
      <c r="M23" s="116"/>
      <c r="N23" s="108"/>
      <c r="O23" s="108"/>
      <c r="P23" s="116"/>
      <c r="Q23" s="108"/>
      <c r="R23" s="108"/>
      <c r="S23" s="108"/>
      <c r="T23" s="108"/>
      <c r="U23" s="108"/>
      <c r="V23" s="108"/>
      <c r="W23" s="108"/>
      <c r="X23" s="108"/>
      <c r="Y23" s="63"/>
      <c r="Z23" s="117"/>
      <c r="AA23" s="14"/>
      <c r="AB23" s="65"/>
    </row>
    <row r="24" spans="1:28" x14ac:dyDescent="0.25">
      <c r="A24" s="106"/>
      <c r="B24" s="58"/>
      <c r="C24" s="88"/>
      <c r="D24" s="88"/>
      <c r="E24" s="52" t="s">
        <v>66</v>
      </c>
      <c r="F24" s="52"/>
      <c r="G24" s="17"/>
      <c r="H24" s="17"/>
      <c r="I24" s="17"/>
      <c r="J24" s="36"/>
      <c r="K24" s="17"/>
      <c r="L24" s="17"/>
      <c r="M24" s="42"/>
      <c r="N24" s="17"/>
      <c r="O24" s="17"/>
      <c r="P24" s="42"/>
      <c r="Q24" s="17"/>
      <c r="R24" s="17"/>
      <c r="S24" s="17"/>
      <c r="T24" s="17"/>
      <c r="U24" s="17"/>
      <c r="V24" s="17"/>
      <c r="W24" s="17"/>
      <c r="X24" s="17"/>
      <c r="Y24" s="63"/>
      <c r="Z24" s="64"/>
      <c r="AA24" s="13"/>
      <c r="AB24" s="16"/>
    </row>
    <row r="25" spans="1:28" ht="16.5" x14ac:dyDescent="0.3">
      <c r="A25" s="12">
        <v>1</v>
      </c>
      <c r="B25" s="29" t="s">
        <v>45</v>
      </c>
      <c r="C25" s="96" t="s">
        <v>120</v>
      </c>
      <c r="D25" s="96" t="s">
        <v>121</v>
      </c>
      <c r="E25" s="74" t="s">
        <v>15</v>
      </c>
      <c r="F25" s="74"/>
      <c r="G25" s="28">
        <v>30</v>
      </c>
      <c r="H25" s="93" t="s">
        <v>122</v>
      </c>
      <c r="I25" s="99">
        <v>6014608</v>
      </c>
      <c r="J25" s="74" t="s">
        <v>82</v>
      </c>
      <c r="K25" s="28" t="s">
        <v>87</v>
      </c>
      <c r="L25" s="28" t="s">
        <v>164</v>
      </c>
      <c r="M25" s="100" t="s">
        <v>138</v>
      </c>
      <c r="N25" s="74" t="s">
        <v>83</v>
      </c>
      <c r="O25" s="102" t="s">
        <v>142</v>
      </c>
      <c r="P25" s="100" t="s">
        <v>153</v>
      </c>
      <c r="Q25" s="40">
        <v>44866</v>
      </c>
      <c r="R25" s="44">
        <v>45260</v>
      </c>
      <c r="S25" s="28" t="s">
        <v>155</v>
      </c>
      <c r="T25" s="30">
        <v>13181818</v>
      </c>
      <c r="U25" s="50">
        <f t="shared" ref="U25:U36" si="9">T25*11%</f>
        <v>1449999.98</v>
      </c>
      <c r="V25" s="50"/>
      <c r="W25" s="51">
        <f t="shared" ref="W25:W36" si="10">T25+U25</f>
        <v>14631817.98</v>
      </c>
      <c r="X25" s="51">
        <f t="shared" ref="X25:X36" si="11">T25</f>
        <v>13181818</v>
      </c>
      <c r="Y25" s="9"/>
      <c r="Z25" s="10"/>
      <c r="AA25" s="13">
        <f t="shared" ref="AA25:AA36" si="12">+Z25+Y25</f>
        <v>0</v>
      </c>
      <c r="AB25" s="16"/>
    </row>
    <row r="26" spans="1:28" ht="16.5" x14ac:dyDescent="0.3">
      <c r="A26" s="12">
        <v>2</v>
      </c>
      <c r="B26" s="84" t="s">
        <v>45</v>
      </c>
      <c r="C26" s="96" t="s">
        <v>120</v>
      </c>
      <c r="D26" s="96" t="s">
        <v>121</v>
      </c>
      <c r="E26" s="74" t="s">
        <v>16</v>
      </c>
      <c r="F26" s="74"/>
      <c r="G26" s="28">
        <v>15</v>
      </c>
      <c r="H26" s="93" t="s">
        <v>122</v>
      </c>
      <c r="I26" s="99">
        <v>6014608</v>
      </c>
      <c r="J26" s="74" t="s">
        <v>26</v>
      </c>
      <c r="K26" s="28" t="s">
        <v>88</v>
      </c>
      <c r="L26" s="28" t="s">
        <v>162</v>
      </c>
      <c r="M26" s="100" t="s">
        <v>138</v>
      </c>
      <c r="N26" s="74" t="s">
        <v>48</v>
      </c>
      <c r="O26" s="101" t="s">
        <v>143</v>
      </c>
      <c r="P26" s="100" t="s">
        <v>153</v>
      </c>
      <c r="Q26" s="40">
        <v>44827</v>
      </c>
      <c r="R26" s="44">
        <v>45192</v>
      </c>
      <c r="S26" s="28" t="s">
        <v>154</v>
      </c>
      <c r="T26" s="71">
        <v>6590909</v>
      </c>
      <c r="U26" s="50">
        <f t="shared" si="9"/>
        <v>724999.99</v>
      </c>
      <c r="V26" s="50"/>
      <c r="W26" s="51">
        <f t="shared" si="10"/>
        <v>7315908.9900000002</v>
      </c>
      <c r="X26" s="51">
        <f t="shared" si="11"/>
        <v>6590909</v>
      </c>
      <c r="Y26" s="9"/>
      <c r="Z26" s="10"/>
      <c r="AA26" s="13">
        <f t="shared" si="12"/>
        <v>0</v>
      </c>
      <c r="AB26" s="16"/>
    </row>
    <row r="27" spans="1:28" ht="16.5" x14ac:dyDescent="0.3">
      <c r="A27" s="12">
        <v>3</v>
      </c>
      <c r="B27" s="84" t="s">
        <v>45</v>
      </c>
      <c r="C27" s="96" t="s">
        <v>120</v>
      </c>
      <c r="D27" s="96" t="s">
        <v>121</v>
      </c>
      <c r="E27" s="74" t="s">
        <v>17</v>
      </c>
      <c r="F27" s="74"/>
      <c r="G27" s="74">
        <v>30</v>
      </c>
      <c r="H27" s="93" t="s">
        <v>122</v>
      </c>
      <c r="I27" s="99">
        <v>6014608</v>
      </c>
      <c r="J27" s="74" t="s">
        <v>27</v>
      </c>
      <c r="K27" s="28" t="s">
        <v>94</v>
      </c>
      <c r="L27" s="28" t="s">
        <v>162</v>
      </c>
      <c r="M27" s="100" t="s">
        <v>138</v>
      </c>
      <c r="N27" s="74" t="s">
        <v>49</v>
      </c>
      <c r="O27" s="101" t="s">
        <v>144</v>
      </c>
      <c r="P27" s="100" t="s">
        <v>153</v>
      </c>
      <c r="Q27" s="40">
        <v>44827</v>
      </c>
      <c r="R27" s="44">
        <v>45191</v>
      </c>
      <c r="S27" s="28" t="s">
        <v>154</v>
      </c>
      <c r="T27" s="71">
        <v>6590909</v>
      </c>
      <c r="U27" s="50">
        <f t="shared" si="9"/>
        <v>724999.99</v>
      </c>
      <c r="V27" s="50"/>
      <c r="W27" s="51">
        <f t="shared" si="10"/>
        <v>7315908.9900000002</v>
      </c>
      <c r="X27" s="51">
        <f t="shared" si="11"/>
        <v>6590909</v>
      </c>
      <c r="Y27" s="9"/>
      <c r="Z27" s="10"/>
      <c r="AA27" s="13">
        <f t="shared" si="12"/>
        <v>0</v>
      </c>
      <c r="AB27" s="16"/>
    </row>
    <row r="28" spans="1:28" ht="16.5" x14ac:dyDescent="0.3">
      <c r="A28" s="12">
        <v>4</v>
      </c>
      <c r="B28" s="84" t="s">
        <v>45</v>
      </c>
      <c r="C28" s="96" t="s">
        <v>120</v>
      </c>
      <c r="D28" s="96" t="s">
        <v>121</v>
      </c>
      <c r="E28" s="74" t="s">
        <v>18</v>
      </c>
      <c r="F28" s="74"/>
      <c r="G28" s="74">
        <v>15</v>
      </c>
      <c r="H28" s="93" t="s">
        <v>122</v>
      </c>
      <c r="I28" s="99">
        <v>6014608</v>
      </c>
      <c r="J28" s="74" t="s">
        <v>28</v>
      </c>
      <c r="K28" s="28" t="s">
        <v>89</v>
      </c>
      <c r="L28" s="28" t="s">
        <v>162</v>
      </c>
      <c r="M28" s="100" t="s">
        <v>138</v>
      </c>
      <c r="N28" s="74" t="s">
        <v>37</v>
      </c>
      <c r="O28" s="101" t="s">
        <v>145</v>
      </c>
      <c r="P28" s="100" t="s">
        <v>153</v>
      </c>
      <c r="Q28" s="40">
        <v>44827</v>
      </c>
      <c r="R28" s="44">
        <v>45191</v>
      </c>
      <c r="S28" s="28" t="s">
        <v>154</v>
      </c>
      <c r="T28" s="71">
        <v>6590909</v>
      </c>
      <c r="U28" s="50">
        <f t="shared" si="9"/>
        <v>724999.99</v>
      </c>
      <c r="V28" s="50"/>
      <c r="W28" s="51">
        <f t="shared" si="10"/>
        <v>7315908.9900000002</v>
      </c>
      <c r="X28" s="51">
        <f t="shared" si="11"/>
        <v>6590909</v>
      </c>
      <c r="Y28" s="9"/>
      <c r="Z28" s="10"/>
      <c r="AA28" s="13">
        <f t="shared" si="12"/>
        <v>0</v>
      </c>
      <c r="AB28" s="16"/>
    </row>
    <row r="29" spans="1:28" ht="16.5" x14ac:dyDescent="0.3">
      <c r="A29" s="12">
        <v>5</v>
      </c>
      <c r="B29" s="84" t="s">
        <v>45</v>
      </c>
      <c r="C29" s="96" t="s">
        <v>120</v>
      </c>
      <c r="D29" s="96" t="s">
        <v>121</v>
      </c>
      <c r="E29" s="74" t="s">
        <v>19</v>
      </c>
      <c r="F29" s="74"/>
      <c r="G29" s="74">
        <v>15</v>
      </c>
      <c r="H29" s="93" t="s">
        <v>122</v>
      </c>
      <c r="I29" s="99">
        <v>6014608</v>
      </c>
      <c r="J29" s="74" t="s">
        <v>29</v>
      </c>
      <c r="K29" s="28" t="s">
        <v>90</v>
      </c>
      <c r="L29" s="28" t="s">
        <v>162</v>
      </c>
      <c r="M29" s="100" t="s">
        <v>138</v>
      </c>
      <c r="N29" s="74" t="s">
        <v>38</v>
      </c>
      <c r="O29" s="101" t="s">
        <v>146</v>
      </c>
      <c r="P29" s="100" t="s">
        <v>153</v>
      </c>
      <c r="Q29" s="40">
        <v>44827</v>
      </c>
      <c r="R29" s="44">
        <v>45191</v>
      </c>
      <c r="S29" s="28" t="s">
        <v>154</v>
      </c>
      <c r="T29" s="71">
        <v>6590909</v>
      </c>
      <c r="U29" s="50">
        <f t="shared" si="9"/>
        <v>724999.99</v>
      </c>
      <c r="V29" s="50"/>
      <c r="W29" s="51">
        <f t="shared" si="10"/>
        <v>7315908.9900000002</v>
      </c>
      <c r="X29" s="51">
        <f t="shared" si="11"/>
        <v>6590909</v>
      </c>
      <c r="Y29" s="9">
        <v>549550</v>
      </c>
      <c r="Z29" s="10">
        <v>0</v>
      </c>
      <c r="AA29" s="13">
        <f t="shared" si="12"/>
        <v>549550</v>
      </c>
      <c r="AB29" s="16"/>
    </row>
    <row r="30" spans="1:28" ht="16.5" x14ac:dyDescent="0.3">
      <c r="A30" s="12">
        <v>6</v>
      </c>
      <c r="B30" s="84" t="s">
        <v>45</v>
      </c>
      <c r="C30" s="96" t="s">
        <v>120</v>
      </c>
      <c r="D30" s="96" t="s">
        <v>121</v>
      </c>
      <c r="E30" s="74" t="s">
        <v>20</v>
      </c>
      <c r="F30" s="74"/>
      <c r="G30" s="74">
        <v>15</v>
      </c>
      <c r="H30" s="93" t="s">
        <v>122</v>
      </c>
      <c r="I30" s="99">
        <v>6014608</v>
      </c>
      <c r="J30" s="74" t="s">
        <v>30</v>
      </c>
      <c r="K30" s="28" t="s">
        <v>91</v>
      </c>
      <c r="L30" s="28" t="s">
        <v>162</v>
      </c>
      <c r="M30" s="100" t="s">
        <v>138</v>
      </c>
      <c r="N30" s="74" t="s">
        <v>50</v>
      </c>
      <c r="O30" s="101" t="s">
        <v>147</v>
      </c>
      <c r="P30" s="100" t="s">
        <v>153</v>
      </c>
      <c r="Q30" s="40">
        <v>44827</v>
      </c>
      <c r="R30" s="44">
        <v>45191</v>
      </c>
      <c r="S30" s="28" t="s">
        <v>154</v>
      </c>
      <c r="T30" s="71">
        <v>19772727</v>
      </c>
      <c r="U30" s="50">
        <f t="shared" si="9"/>
        <v>2174999.9700000002</v>
      </c>
      <c r="V30" s="50"/>
      <c r="W30" s="51">
        <f t="shared" si="10"/>
        <v>21947726.969999999</v>
      </c>
      <c r="X30" s="51">
        <f t="shared" si="11"/>
        <v>19772727</v>
      </c>
      <c r="Y30" s="9"/>
      <c r="Z30" s="10"/>
      <c r="AA30" s="13">
        <f t="shared" si="12"/>
        <v>0</v>
      </c>
      <c r="AB30" s="16"/>
    </row>
    <row r="31" spans="1:28" ht="16.5" x14ac:dyDescent="0.3">
      <c r="A31" s="12">
        <v>7</v>
      </c>
      <c r="B31" s="84" t="s">
        <v>45</v>
      </c>
      <c r="C31" s="96" t="s">
        <v>120</v>
      </c>
      <c r="D31" s="96" t="s">
        <v>121</v>
      </c>
      <c r="E31" s="74" t="s">
        <v>23</v>
      </c>
      <c r="F31" s="74"/>
      <c r="G31" s="75">
        <v>100</v>
      </c>
      <c r="H31" s="93" t="s">
        <v>123</v>
      </c>
      <c r="I31" s="99" t="s">
        <v>137</v>
      </c>
      <c r="J31" s="74" t="s">
        <v>34</v>
      </c>
      <c r="K31" s="28" t="s">
        <v>100</v>
      </c>
      <c r="L31" s="28" t="s">
        <v>166</v>
      </c>
      <c r="M31" s="100" t="s">
        <v>138</v>
      </c>
      <c r="N31" s="74" t="s">
        <v>40</v>
      </c>
      <c r="O31" s="103" t="s">
        <v>148</v>
      </c>
      <c r="P31" s="100" t="s">
        <v>153</v>
      </c>
      <c r="Q31" s="40">
        <v>44376</v>
      </c>
      <c r="R31" s="44">
        <v>44740</v>
      </c>
      <c r="S31" s="28" t="s">
        <v>154</v>
      </c>
      <c r="T31" s="82">
        <v>4550000</v>
      </c>
      <c r="U31" s="50">
        <f t="shared" si="9"/>
        <v>500500</v>
      </c>
      <c r="V31" s="50"/>
      <c r="W31" s="51">
        <f t="shared" si="10"/>
        <v>5050500</v>
      </c>
      <c r="X31" s="51">
        <f t="shared" si="11"/>
        <v>4550000</v>
      </c>
      <c r="Y31" s="9"/>
      <c r="Z31" s="10"/>
      <c r="AA31" s="13">
        <f t="shared" si="12"/>
        <v>0</v>
      </c>
      <c r="AB31" s="16"/>
    </row>
    <row r="32" spans="1:28" ht="16.5" x14ac:dyDescent="0.3">
      <c r="A32" s="12">
        <v>8</v>
      </c>
      <c r="B32" s="84" t="s">
        <v>45</v>
      </c>
      <c r="C32" s="96" t="s">
        <v>120</v>
      </c>
      <c r="D32" s="96" t="s">
        <v>121</v>
      </c>
      <c r="E32" s="74" t="s">
        <v>24</v>
      </c>
      <c r="F32" s="74"/>
      <c r="G32" s="76">
        <v>30</v>
      </c>
      <c r="H32" s="93" t="s">
        <v>122</v>
      </c>
      <c r="I32" s="99">
        <v>6014608</v>
      </c>
      <c r="J32" s="74" t="s">
        <v>35</v>
      </c>
      <c r="K32" s="28" t="s">
        <v>101</v>
      </c>
      <c r="L32" s="28" t="s">
        <v>166</v>
      </c>
      <c r="M32" s="100" t="s">
        <v>138</v>
      </c>
      <c r="N32" s="74" t="s">
        <v>41</v>
      </c>
      <c r="O32" s="104" t="s">
        <v>149</v>
      </c>
      <c r="P32" s="100" t="s">
        <v>153</v>
      </c>
      <c r="Q32" s="40">
        <v>44757</v>
      </c>
      <c r="R32" s="46" t="s">
        <v>97</v>
      </c>
      <c r="S32" s="28" t="s">
        <v>154</v>
      </c>
      <c r="T32" s="71">
        <v>6750000</v>
      </c>
      <c r="U32" s="50">
        <f t="shared" si="9"/>
        <v>742500</v>
      </c>
      <c r="V32" s="50"/>
      <c r="W32" s="51">
        <f t="shared" si="10"/>
        <v>7492500</v>
      </c>
      <c r="X32" s="51">
        <f t="shared" si="11"/>
        <v>6750000</v>
      </c>
      <c r="Y32" s="9">
        <v>562500</v>
      </c>
      <c r="Z32" s="10">
        <v>0</v>
      </c>
      <c r="AA32" s="13">
        <f t="shared" si="12"/>
        <v>562500</v>
      </c>
      <c r="AB32" s="16"/>
    </row>
    <row r="33" spans="1:28" ht="16.5" x14ac:dyDescent="0.3">
      <c r="A33" s="12">
        <v>9</v>
      </c>
      <c r="B33" s="84" t="s">
        <v>45</v>
      </c>
      <c r="C33" s="96" t="s">
        <v>120</v>
      </c>
      <c r="D33" s="96" t="s">
        <v>121</v>
      </c>
      <c r="E33" s="74" t="s">
        <v>58</v>
      </c>
      <c r="F33" s="74"/>
      <c r="G33" s="77">
        <v>1882</v>
      </c>
      <c r="H33" s="93" t="s">
        <v>122</v>
      </c>
      <c r="I33" s="99">
        <v>6014608</v>
      </c>
      <c r="J33" s="74" t="s">
        <v>51</v>
      </c>
      <c r="K33" s="28" t="s">
        <v>92</v>
      </c>
      <c r="L33" s="28" t="s">
        <v>162</v>
      </c>
      <c r="M33" s="100" t="s">
        <v>138</v>
      </c>
      <c r="N33" s="74" t="s">
        <v>42</v>
      </c>
      <c r="O33" s="102" t="s">
        <v>150</v>
      </c>
      <c r="P33" s="100" t="s">
        <v>153</v>
      </c>
      <c r="Q33" s="40">
        <v>44881</v>
      </c>
      <c r="R33" s="44">
        <v>45245</v>
      </c>
      <c r="S33" s="28" t="s">
        <v>154</v>
      </c>
      <c r="T33" s="71">
        <v>4772727</v>
      </c>
      <c r="U33" s="50">
        <f t="shared" si="9"/>
        <v>524999.97</v>
      </c>
      <c r="V33" s="50"/>
      <c r="W33" s="51">
        <f t="shared" si="10"/>
        <v>5297726.97</v>
      </c>
      <c r="X33" s="51">
        <f t="shared" si="11"/>
        <v>4772727</v>
      </c>
      <c r="Y33" s="9"/>
      <c r="Z33" s="10"/>
      <c r="AA33" s="13">
        <f t="shared" si="12"/>
        <v>0</v>
      </c>
      <c r="AB33" s="16"/>
    </row>
    <row r="34" spans="1:28" ht="16.5" x14ac:dyDescent="0.3">
      <c r="A34" s="12">
        <v>10</v>
      </c>
      <c r="B34" s="84" t="s">
        <v>45</v>
      </c>
      <c r="C34" s="96" t="s">
        <v>120</v>
      </c>
      <c r="D34" s="96" t="s">
        <v>121</v>
      </c>
      <c r="E34" s="74" t="s">
        <v>59</v>
      </c>
      <c r="F34" s="74"/>
      <c r="G34" s="74">
        <v>15</v>
      </c>
      <c r="H34" s="93" t="s">
        <v>122</v>
      </c>
      <c r="I34" s="99">
        <v>6014608</v>
      </c>
      <c r="J34" s="74" t="s">
        <v>44</v>
      </c>
      <c r="K34" s="28" t="s">
        <v>93</v>
      </c>
      <c r="L34" s="28" t="s">
        <v>163</v>
      </c>
      <c r="M34" s="100" t="s">
        <v>138</v>
      </c>
      <c r="N34" s="74" t="s">
        <v>43</v>
      </c>
      <c r="O34" s="101" t="s">
        <v>151</v>
      </c>
      <c r="P34" s="100" t="s">
        <v>153</v>
      </c>
      <c r="Q34" s="40">
        <v>44902</v>
      </c>
      <c r="R34" s="44">
        <v>45266</v>
      </c>
      <c r="S34" s="28" t="s">
        <v>154</v>
      </c>
      <c r="T34" s="83">
        <v>4545454.5454545459</v>
      </c>
      <c r="U34" s="50">
        <f t="shared" si="9"/>
        <v>500000.00000000006</v>
      </c>
      <c r="V34" s="50"/>
      <c r="W34" s="51">
        <f t="shared" si="10"/>
        <v>5045454.5454545459</v>
      </c>
      <c r="X34" s="51">
        <f t="shared" si="11"/>
        <v>4545454.5454545459</v>
      </c>
      <c r="Y34" s="9"/>
      <c r="Z34" s="10"/>
      <c r="AA34" s="13">
        <f t="shared" si="12"/>
        <v>0</v>
      </c>
      <c r="AB34" s="16"/>
    </row>
    <row r="35" spans="1:28" ht="16.5" x14ac:dyDescent="0.3">
      <c r="A35" s="12">
        <v>11</v>
      </c>
      <c r="B35" s="84" t="s">
        <v>45</v>
      </c>
      <c r="C35" s="96" t="s">
        <v>120</v>
      </c>
      <c r="D35" s="96" t="s">
        <v>121</v>
      </c>
      <c r="E35" s="78" t="s">
        <v>80</v>
      </c>
      <c r="F35" s="78"/>
      <c r="G35" s="74">
        <v>30</v>
      </c>
      <c r="H35" s="93" t="s">
        <v>122</v>
      </c>
      <c r="I35" s="99">
        <v>6014608</v>
      </c>
      <c r="J35" s="74" t="s">
        <v>44</v>
      </c>
      <c r="K35" s="28" t="s">
        <v>102</v>
      </c>
      <c r="L35" s="28" t="s">
        <v>166</v>
      </c>
      <c r="M35" s="100" t="s">
        <v>138</v>
      </c>
      <c r="N35" s="78" t="s">
        <v>84</v>
      </c>
      <c r="O35" s="105" t="s">
        <v>152</v>
      </c>
      <c r="P35" s="100" t="s">
        <v>153</v>
      </c>
      <c r="Q35" s="40">
        <v>44772</v>
      </c>
      <c r="R35" s="44">
        <v>45136</v>
      </c>
      <c r="S35" s="28" t="s">
        <v>154</v>
      </c>
      <c r="T35" s="80">
        <v>7207207</v>
      </c>
      <c r="U35" s="50">
        <f t="shared" si="9"/>
        <v>792792.77</v>
      </c>
      <c r="V35" s="50"/>
      <c r="W35" s="51">
        <f t="shared" si="10"/>
        <v>7999999.7699999996</v>
      </c>
      <c r="X35" s="51">
        <f t="shared" si="11"/>
        <v>7207207</v>
      </c>
      <c r="Y35" s="9">
        <v>600600</v>
      </c>
      <c r="Z35" s="10">
        <v>600600</v>
      </c>
      <c r="AA35" s="13">
        <f t="shared" si="12"/>
        <v>1201200</v>
      </c>
      <c r="AB35" s="16"/>
    </row>
    <row r="36" spans="1:28" ht="16.5" x14ac:dyDescent="0.3">
      <c r="A36" s="12">
        <v>12</v>
      </c>
      <c r="B36" s="84" t="s">
        <v>45</v>
      </c>
      <c r="C36" s="96" t="s">
        <v>120</v>
      </c>
      <c r="D36" s="96" t="s">
        <v>121</v>
      </c>
      <c r="E36" s="78" t="s">
        <v>81</v>
      </c>
      <c r="F36" s="78"/>
      <c r="G36" s="97">
        <v>70</v>
      </c>
      <c r="H36" s="93" t="s">
        <v>122</v>
      </c>
      <c r="I36" s="99">
        <v>6014608</v>
      </c>
      <c r="J36" s="74" t="s">
        <v>25</v>
      </c>
      <c r="K36" s="28" t="s">
        <v>103</v>
      </c>
      <c r="L36" s="28" t="s">
        <v>166</v>
      </c>
      <c r="M36" s="100" t="s">
        <v>138</v>
      </c>
      <c r="N36" s="78" t="s">
        <v>36</v>
      </c>
      <c r="O36" s="102" t="s">
        <v>142</v>
      </c>
      <c r="P36" s="100" t="s">
        <v>153</v>
      </c>
      <c r="Q36" s="40">
        <v>44754</v>
      </c>
      <c r="R36" s="44">
        <v>45118</v>
      </c>
      <c r="S36" s="28" t="s">
        <v>154</v>
      </c>
      <c r="T36" s="81">
        <v>13063063</v>
      </c>
      <c r="U36" s="50">
        <f t="shared" si="9"/>
        <v>1436936.93</v>
      </c>
      <c r="V36" s="50"/>
      <c r="W36" s="51">
        <f t="shared" si="10"/>
        <v>14499999.93</v>
      </c>
      <c r="X36" s="51">
        <f t="shared" si="11"/>
        <v>13063063</v>
      </c>
      <c r="Y36" s="9"/>
      <c r="Z36" s="10"/>
      <c r="AA36" s="13">
        <f t="shared" si="12"/>
        <v>0</v>
      </c>
      <c r="AB36" s="16"/>
    </row>
    <row r="37" spans="1:28" x14ac:dyDescent="0.25">
      <c r="A37" s="12"/>
      <c r="B37" s="29"/>
      <c r="C37" s="29"/>
      <c r="D37" s="29"/>
      <c r="E37" s="78"/>
      <c r="F37" s="78"/>
      <c r="G37" s="79"/>
      <c r="H37" s="79"/>
      <c r="I37" s="78"/>
      <c r="J37" s="74"/>
      <c r="K37" s="28"/>
      <c r="L37" s="28"/>
      <c r="M37" s="28"/>
      <c r="N37" s="28"/>
      <c r="O37" s="28"/>
      <c r="P37" s="28"/>
      <c r="Q37" s="28"/>
      <c r="R37" s="28"/>
      <c r="S37" s="28"/>
      <c r="T37" s="81"/>
      <c r="U37" s="50"/>
      <c r="V37" s="50"/>
      <c r="W37" s="51"/>
      <c r="X37" s="51"/>
      <c r="Y37" s="9"/>
      <c r="Z37" s="10"/>
      <c r="AA37" s="13"/>
      <c r="AB37" s="16"/>
    </row>
    <row r="38" spans="1:28" x14ac:dyDescent="0.25">
      <c r="A38" s="12"/>
      <c r="B38" s="57"/>
      <c r="C38" s="57"/>
      <c r="D38" s="57"/>
      <c r="E38" s="31" t="s">
        <v>67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47">
        <f t="shared" ref="T38:AA38" si="13">SUM(T25:T37)</f>
        <v>100206632.54545455</v>
      </c>
      <c r="U38" s="47">
        <f t="shared" si="13"/>
        <v>11022729.58</v>
      </c>
      <c r="V38" s="47"/>
      <c r="W38" s="47">
        <f t="shared" si="13"/>
        <v>111229362.12545455</v>
      </c>
      <c r="X38" s="47">
        <f t="shared" si="13"/>
        <v>100206632.54545455</v>
      </c>
      <c r="Y38" s="47">
        <f t="shared" si="13"/>
        <v>1712650</v>
      </c>
      <c r="Z38" s="47">
        <f t="shared" si="13"/>
        <v>600600</v>
      </c>
      <c r="AA38" s="47">
        <f t="shared" si="13"/>
        <v>2313250</v>
      </c>
      <c r="AB38" s="16"/>
    </row>
    <row r="39" spans="1:28" x14ac:dyDescent="0.25">
      <c r="A39" s="12"/>
      <c r="B39" s="57"/>
      <c r="C39" s="57"/>
      <c r="D39" s="57"/>
      <c r="E39" s="31" t="s">
        <v>60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48">
        <f>T38</f>
        <v>100206632.54545455</v>
      </c>
      <c r="U39" s="48">
        <f t="shared" ref="U39:AA39" si="14">U38</f>
        <v>11022729.58</v>
      </c>
      <c r="V39" s="48"/>
      <c r="W39" s="48">
        <f t="shared" si="14"/>
        <v>111229362.12545455</v>
      </c>
      <c r="X39" s="48">
        <f t="shared" si="14"/>
        <v>100206632.54545455</v>
      </c>
      <c r="Y39" s="48">
        <f t="shared" si="14"/>
        <v>1712650</v>
      </c>
      <c r="Z39" s="48">
        <f t="shared" si="14"/>
        <v>600600</v>
      </c>
      <c r="AA39" s="48">
        <f t="shared" si="14"/>
        <v>2313250</v>
      </c>
      <c r="AB39" s="16"/>
    </row>
    <row r="40" spans="1:28" x14ac:dyDescent="0.25">
      <c r="A40" s="12"/>
      <c r="B40" s="57"/>
      <c r="C40" s="57"/>
      <c r="D40" s="57"/>
      <c r="E40" s="31" t="s">
        <v>61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8">
        <f t="shared" ref="T40:AA40" si="15">T17+T22+T39</f>
        <v>125732740.54545455</v>
      </c>
      <c r="U40" s="48">
        <f t="shared" si="15"/>
        <v>13830601.460000001</v>
      </c>
      <c r="V40" s="48"/>
      <c r="W40" s="48">
        <f t="shared" si="15"/>
        <v>139563342.00545454</v>
      </c>
      <c r="X40" s="48">
        <f t="shared" si="15"/>
        <v>125732740.54545455</v>
      </c>
      <c r="Y40" s="48">
        <f t="shared" si="15"/>
        <v>1712650</v>
      </c>
      <c r="Z40" s="48">
        <f t="shared" si="15"/>
        <v>600600</v>
      </c>
      <c r="AA40" s="48">
        <f t="shared" si="15"/>
        <v>2313250</v>
      </c>
      <c r="AB40" s="68"/>
    </row>
    <row r="42" spans="1:28" x14ac:dyDescent="0.25">
      <c r="B42" s="119" t="s">
        <v>14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 t="s">
        <v>13</v>
      </c>
      <c r="Q42" s="119"/>
      <c r="R42" s="119" t="s">
        <v>171</v>
      </c>
      <c r="S42" s="119" t="s">
        <v>14</v>
      </c>
      <c r="T42" s="119"/>
      <c r="U42" s="119"/>
      <c r="V42" s="119"/>
      <c r="W42" s="120"/>
      <c r="X42" s="121"/>
      <c r="Y42" s="122"/>
      <c r="Z42" s="148" t="s">
        <v>178</v>
      </c>
      <c r="AA42" s="148"/>
    </row>
    <row r="43" spans="1:28" x14ac:dyDescent="0.25">
      <c r="B43" s="119" t="s">
        <v>68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 t="s">
        <v>172</v>
      </c>
      <c r="T43" s="119"/>
      <c r="U43" s="119"/>
      <c r="V43" s="119"/>
      <c r="W43" s="123"/>
      <c r="X43" s="121"/>
      <c r="Y43" s="119"/>
      <c r="Z43" s="119" t="s">
        <v>173</v>
      </c>
      <c r="AA43" s="119"/>
    </row>
    <row r="44" spans="1:28" x14ac:dyDescent="0.25"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3"/>
      <c r="X44" s="121"/>
      <c r="Y44" s="124"/>
      <c r="Z44" s="119"/>
      <c r="AA44" s="119"/>
    </row>
    <row r="45" spans="1:28" x14ac:dyDescent="0.25"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3"/>
      <c r="X45" s="119"/>
      <c r="Y45" s="119"/>
      <c r="Z45" s="119"/>
      <c r="AA45" s="124"/>
    </row>
    <row r="46" spans="1:28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25"/>
      <c r="O46" s="126"/>
      <c r="P46" s="119"/>
      <c r="Q46" s="127"/>
      <c r="R46" s="121"/>
      <c r="S46" s="119"/>
      <c r="T46" s="119"/>
      <c r="U46" s="119"/>
      <c r="V46" s="119"/>
      <c r="W46" s="123"/>
      <c r="X46" s="128"/>
      <c r="Y46" s="119"/>
      <c r="Z46" s="119"/>
      <c r="AA46" s="124"/>
    </row>
    <row r="47" spans="1:28" x14ac:dyDescent="0.25"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29"/>
      <c r="O47" s="126"/>
      <c r="P47" s="119"/>
      <c r="Q47" s="127"/>
      <c r="R47" s="121"/>
      <c r="S47" s="119"/>
      <c r="T47" s="119"/>
      <c r="U47" s="119"/>
      <c r="V47" s="119"/>
      <c r="W47" s="123"/>
      <c r="X47" s="119"/>
      <c r="Y47" s="119"/>
      <c r="Z47" s="119"/>
      <c r="AA47" s="119"/>
    </row>
    <row r="48" spans="1:28" x14ac:dyDescent="0.25">
      <c r="B48" s="130" t="s">
        <v>69</v>
      </c>
      <c r="C48" s="130"/>
      <c r="D48" s="130"/>
      <c r="E48" s="119"/>
      <c r="F48" s="119"/>
      <c r="G48" s="119"/>
      <c r="H48" s="119"/>
      <c r="I48" s="119"/>
      <c r="J48" s="119"/>
      <c r="K48" s="119"/>
      <c r="L48" s="119"/>
      <c r="M48" s="119"/>
      <c r="N48" s="129"/>
      <c r="O48" s="126"/>
      <c r="P48" s="119"/>
      <c r="Q48" s="127"/>
      <c r="R48" s="121"/>
      <c r="S48" s="130" t="s">
        <v>174</v>
      </c>
      <c r="T48" s="119"/>
      <c r="U48" s="119"/>
      <c r="V48" s="119"/>
      <c r="W48" s="119"/>
      <c r="X48" s="119"/>
      <c r="Y48" s="119"/>
      <c r="Z48" s="130" t="s">
        <v>175</v>
      </c>
    </row>
    <row r="49" spans="2:26" x14ac:dyDescent="0.25">
      <c r="B49" s="131" t="s">
        <v>70</v>
      </c>
      <c r="C49" s="131"/>
      <c r="D49" s="131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31" t="s">
        <v>176</v>
      </c>
      <c r="T49" s="119"/>
      <c r="U49" s="119"/>
      <c r="V49" s="119"/>
      <c r="W49" s="119"/>
      <c r="X49" s="119"/>
      <c r="Y49" s="119"/>
      <c r="Z49" s="131" t="s">
        <v>76</v>
      </c>
    </row>
  </sheetData>
  <mergeCells count="33">
    <mergeCell ref="Z42:AA42"/>
    <mergeCell ref="S6:S8"/>
    <mergeCell ref="T7:T8"/>
    <mergeCell ref="U7:U8"/>
    <mergeCell ref="V7:V8"/>
    <mergeCell ref="W7:W8"/>
    <mergeCell ref="X7:X8"/>
    <mergeCell ref="AB5:AB8"/>
    <mergeCell ref="E6:E8"/>
    <mergeCell ref="F6:F8"/>
    <mergeCell ref="G6:G8"/>
    <mergeCell ref="H6:H8"/>
    <mergeCell ref="I6:I8"/>
    <mergeCell ref="K6:K8"/>
    <mergeCell ref="L6:L8"/>
    <mergeCell ref="M6:M8"/>
    <mergeCell ref="N6:N8"/>
    <mergeCell ref="K5:M5"/>
    <mergeCell ref="N5:P5"/>
    <mergeCell ref="Q5:S5"/>
    <mergeCell ref="T5:W6"/>
    <mergeCell ref="X5:X6"/>
    <mergeCell ref="Y5:AA5"/>
    <mergeCell ref="O6:O8"/>
    <mergeCell ref="P6:P8"/>
    <mergeCell ref="Q6:Q8"/>
    <mergeCell ref="R6:R8"/>
    <mergeCell ref="A5:A8"/>
    <mergeCell ref="B5:B8"/>
    <mergeCell ref="C5:C8"/>
    <mergeCell ref="D5:D8"/>
    <mergeCell ref="E5:I5"/>
    <mergeCell ref="J5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F1ED-EC2A-4D40-8C11-96713A4FB751}">
  <dimension ref="A1:AB50"/>
  <sheetViews>
    <sheetView workbookViewId="0">
      <selection sqref="A1:AB50"/>
    </sheetView>
  </sheetViews>
  <sheetFormatPr defaultRowHeight="15" x14ac:dyDescent="0.25"/>
  <cols>
    <col min="1" max="1" width="5.28515625" customWidth="1"/>
    <col min="2" max="2" width="16.42578125" customWidth="1"/>
    <col min="3" max="3" width="12.140625" customWidth="1"/>
    <col min="4" max="4" width="13.5703125" customWidth="1"/>
    <col min="5" max="5" width="47.85546875" customWidth="1"/>
    <col min="6" max="6" width="8.85546875" customWidth="1"/>
    <col min="7" max="7" width="11" customWidth="1"/>
    <col min="8" max="8" width="58.5703125" bestFit="1" customWidth="1"/>
    <col min="9" max="9" width="13.28515625" customWidth="1"/>
    <col min="10" max="10" width="37.140625" customWidth="1"/>
    <col min="11" max="11" width="35.140625" customWidth="1"/>
    <col min="12" max="12" width="17.28515625" customWidth="1"/>
    <col min="13" max="13" width="12.7109375" customWidth="1"/>
    <col min="14" max="14" width="23.5703125" customWidth="1"/>
    <col min="15" max="15" width="85.28515625" customWidth="1"/>
    <col min="16" max="16" width="13.5703125" customWidth="1"/>
    <col min="17" max="17" width="10.7109375" customWidth="1"/>
    <col min="18" max="18" width="11" customWidth="1"/>
    <col min="19" max="19" width="16.28515625" customWidth="1"/>
    <col min="20" max="20" width="15" customWidth="1"/>
    <col min="21" max="21" width="12.85546875" customWidth="1"/>
    <col min="23" max="23" width="14.28515625" customWidth="1"/>
    <col min="24" max="24" width="14.7109375" customWidth="1"/>
    <col min="25" max="25" width="15.42578125" customWidth="1"/>
    <col min="26" max="26" width="17" customWidth="1"/>
    <col min="27" max="27" width="15.7109375" customWidth="1"/>
    <col min="28" max="28" width="22.42578125" customWidth="1"/>
  </cols>
  <sheetData>
    <row r="1" spans="1:28" x14ac:dyDescent="0.25">
      <c r="B1" s="1" t="s">
        <v>85</v>
      </c>
      <c r="C1" s="1"/>
      <c r="D1" s="1"/>
    </row>
    <row r="2" spans="1:28" x14ac:dyDescent="0.25">
      <c r="B2" s="1" t="s">
        <v>71</v>
      </c>
      <c r="C2" s="1"/>
      <c r="D2" s="1"/>
    </row>
    <row r="3" spans="1:28" x14ac:dyDescent="0.25">
      <c r="B3" s="1" t="s">
        <v>0</v>
      </c>
      <c r="C3" s="1"/>
      <c r="D3" s="1"/>
    </row>
    <row r="4" spans="1:28" ht="15.75" thickBot="1" x14ac:dyDescent="0.3">
      <c r="B4" s="1" t="str">
        <f>[2]Divre!B4</f>
        <v xml:space="preserve">BULAN                 : </v>
      </c>
      <c r="C4" s="1" t="s">
        <v>170</v>
      </c>
      <c r="D4" s="1"/>
      <c r="E4" s="1"/>
      <c r="F4" s="1"/>
    </row>
    <row r="5" spans="1:28" x14ac:dyDescent="0.25">
      <c r="A5" s="135" t="s">
        <v>1</v>
      </c>
      <c r="B5" s="138" t="s">
        <v>2</v>
      </c>
      <c r="C5" s="138" t="s">
        <v>104</v>
      </c>
      <c r="D5" s="138" t="s">
        <v>105</v>
      </c>
      <c r="E5" s="141" t="s">
        <v>110</v>
      </c>
      <c r="F5" s="142"/>
      <c r="G5" s="142"/>
      <c r="H5" s="142"/>
      <c r="I5" s="143"/>
      <c r="J5" s="138" t="s">
        <v>109</v>
      </c>
      <c r="K5" s="141" t="s">
        <v>124</v>
      </c>
      <c r="L5" s="142"/>
      <c r="M5" s="143"/>
      <c r="N5" s="141" t="s">
        <v>128</v>
      </c>
      <c r="O5" s="142"/>
      <c r="P5" s="143"/>
      <c r="Q5" s="141" t="s">
        <v>133</v>
      </c>
      <c r="R5" s="142"/>
      <c r="S5" s="143"/>
      <c r="T5" s="155" t="s">
        <v>157</v>
      </c>
      <c r="U5" s="156"/>
      <c r="V5" s="156"/>
      <c r="W5" s="157"/>
      <c r="X5" s="154" t="s">
        <v>3</v>
      </c>
      <c r="Y5" s="146" t="s">
        <v>4</v>
      </c>
      <c r="Z5" s="147"/>
      <c r="AA5" s="147"/>
      <c r="AB5" s="149" t="s">
        <v>5</v>
      </c>
    </row>
    <row r="6" spans="1:28" x14ac:dyDescent="0.25">
      <c r="A6" s="136"/>
      <c r="B6" s="139"/>
      <c r="C6" s="139"/>
      <c r="D6" s="139"/>
      <c r="E6" s="144" t="s">
        <v>111</v>
      </c>
      <c r="F6" s="144" t="s">
        <v>112</v>
      </c>
      <c r="G6" s="144" t="s">
        <v>113</v>
      </c>
      <c r="H6" s="144" t="s">
        <v>114</v>
      </c>
      <c r="I6" s="145" t="s">
        <v>115</v>
      </c>
      <c r="J6" s="139"/>
      <c r="K6" s="144" t="s">
        <v>125</v>
      </c>
      <c r="L6" s="144" t="s">
        <v>126</v>
      </c>
      <c r="M6" s="144" t="s">
        <v>127</v>
      </c>
      <c r="N6" s="144" t="s">
        <v>129</v>
      </c>
      <c r="O6" s="144" t="s">
        <v>114</v>
      </c>
      <c r="P6" s="144" t="s">
        <v>130</v>
      </c>
      <c r="Q6" s="144" t="s">
        <v>131</v>
      </c>
      <c r="R6" s="144" t="s">
        <v>132</v>
      </c>
      <c r="S6" s="144" t="s">
        <v>134</v>
      </c>
      <c r="T6" s="158"/>
      <c r="U6" s="159"/>
      <c r="V6" s="159"/>
      <c r="W6" s="160"/>
      <c r="X6" s="153"/>
      <c r="Y6" s="87" t="s">
        <v>6</v>
      </c>
      <c r="Z6" s="87" t="s">
        <v>7</v>
      </c>
      <c r="AA6" s="87" t="s">
        <v>8</v>
      </c>
      <c r="AB6" s="150"/>
    </row>
    <row r="7" spans="1:28" x14ac:dyDescent="0.25">
      <c r="A7" s="136"/>
      <c r="B7" s="139"/>
      <c r="C7" s="139"/>
      <c r="D7" s="139"/>
      <c r="E7" s="139"/>
      <c r="F7" s="139"/>
      <c r="G7" s="139"/>
      <c r="H7" s="139"/>
      <c r="I7" s="136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52" t="s">
        <v>158</v>
      </c>
      <c r="U7" s="144" t="s">
        <v>159</v>
      </c>
      <c r="V7" s="144" t="s">
        <v>156</v>
      </c>
      <c r="W7" s="144" t="s">
        <v>9</v>
      </c>
      <c r="X7" s="152" t="s">
        <v>10</v>
      </c>
      <c r="Y7" s="3" t="s">
        <v>11</v>
      </c>
      <c r="Z7" s="3" t="s">
        <v>11</v>
      </c>
      <c r="AA7" s="3" t="s">
        <v>11</v>
      </c>
      <c r="AB7" s="150"/>
    </row>
    <row r="8" spans="1:28" x14ac:dyDescent="0.25">
      <c r="A8" s="137"/>
      <c r="B8" s="140"/>
      <c r="C8" s="140"/>
      <c r="D8" s="140"/>
      <c r="E8" s="140"/>
      <c r="F8" s="140"/>
      <c r="G8" s="140"/>
      <c r="H8" s="140"/>
      <c r="I8" s="137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53"/>
      <c r="U8" s="140"/>
      <c r="V8" s="140"/>
      <c r="W8" s="140"/>
      <c r="X8" s="153"/>
      <c r="Y8" s="4" t="s">
        <v>12</v>
      </c>
      <c r="Z8" s="4" t="s">
        <v>12</v>
      </c>
      <c r="AA8" s="4" t="s">
        <v>12</v>
      </c>
      <c r="AB8" s="151"/>
    </row>
    <row r="9" spans="1:28" x14ac:dyDescent="0.25">
      <c r="A9" s="5">
        <v>1</v>
      </c>
      <c r="B9" s="5">
        <f>1+A9</f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f t="shared" ref="J9:X9" si="0">1+I9</f>
        <v>10</v>
      </c>
      <c r="K9" s="5">
        <f>1+J9</f>
        <v>11</v>
      </c>
      <c r="L9" s="5">
        <v>12</v>
      </c>
      <c r="M9" s="5">
        <v>13</v>
      </c>
      <c r="N9" s="5">
        <v>14</v>
      </c>
      <c r="O9" s="5">
        <v>15</v>
      </c>
      <c r="P9" s="5">
        <v>16</v>
      </c>
      <c r="Q9" s="5">
        <v>17</v>
      </c>
      <c r="R9" s="5">
        <v>18</v>
      </c>
      <c r="S9" s="5">
        <v>19</v>
      </c>
      <c r="T9" s="5">
        <v>20</v>
      </c>
      <c r="U9" s="5">
        <f t="shared" si="0"/>
        <v>21</v>
      </c>
      <c r="V9" s="5"/>
      <c r="W9" s="5">
        <f>1+U9</f>
        <v>22</v>
      </c>
      <c r="X9" s="5">
        <f t="shared" si="0"/>
        <v>23</v>
      </c>
      <c r="Y9" s="5">
        <v>14</v>
      </c>
      <c r="Z9" s="5">
        <v>15</v>
      </c>
      <c r="AA9" s="5">
        <v>16</v>
      </c>
      <c r="AB9" s="5">
        <v>17</v>
      </c>
    </row>
    <row r="10" spans="1:28" x14ac:dyDescent="0.25">
      <c r="A10" s="6"/>
      <c r="B10" s="29"/>
      <c r="C10" s="29"/>
      <c r="D10" s="29"/>
      <c r="E10" s="23"/>
      <c r="F10" s="2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24"/>
      <c r="U10" s="7"/>
      <c r="V10" s="7"/>
      <c r="W10" s="7"/>
      <c r="X10" s="7"/>
      <c r="Y10" s="8"/>
      <c r="Z10" s="25"/>
      <c r="AA10" s="7"/>
      <c r="AB10" s="11"/>
    </row>
    <row r="11" spans="1:28" x14ac:dyDescent="0.25">
      <c r="A11" s="12"/>
      <c r="B11" s="84"/>
      <c r="C11" s="89"/>
      <c r="D11" s="89"/>
      <c r="E11" s="109" t="s">
        <v>52</v>
      </c>
      <c r="F11" s="109"/>
      <c r="G11" s="35"/>
      <c r="H11" s="35"/>
      <c r="I11" s="110"/>
      <c r="J11" s="35"/>
      <c r="K11" s="39"/>
      <c r="L11" s="39"/>
      <c r="M11" s="39"/>
      <c r="N11" s="39"/>
      <c r="O11" s="39"/>
      <c r="P11" s="39"/>
      <c r="Q11" s="39"/>
      <c r="R11" s="39"/>
      <c r="S11" s="39"/>
      <c r="T11" s="111"/>
      <c r="U11" s="111"/>
      <c r="V11" s="111"/>
      <c r="W11" s="13"/>
      <c r="X11" s="13"/>
      <c r="Y11" s="26"/>
      <c r="Z11" s="27"/>
      <c r="AA11" s="13"/>
      <c r="AB11" s="15"/>
    </row>
    <row r="12" spans="1:28" x14ac:dyDescent="0.25">
      <c r="A12" s="106"/>
      <c r="B12" s="107"/>
      <c r="C12" s="58"/>
      <c r="D12" s="58"/>
      <c r="E12" s="52" t="s">
        <v>62</v>
      </c>
      <c r="F12" s="52"/>
      <c r="G12" s="17"/>
      <c r="H12" s="17"/>
      <c r="I12" s="17"/>
      <c r="J12" s="3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63"/>
      <c r="Z12" s="64"/>
      <c r="AA12" s="14"/>
      <c r="AB12" s="108"/>
    </row>
    <row r="13" spans="1:28" ht="16.5" x14ac:dyDescent="0.3">
      <c r="A13" s="12">
        <v>1</v>
      </c>
      <c r="B13" s="84" t="s">
        <v>45</v>
      </c>
      <c r="C13" s="89" t="s">
        <v>106</v>
      </c>
      <c r="D13" s="89" t="s">
        <v>107</v>
      </c>
      <c r="E13" s="28" t="s">
        <v>53</v>
      </c>
      <c r="F13" s="53">
        <v>10000</v>
      </c>
      <c r="G13" s="53"/>
      <c r="H13" s="92" t="s">
        <v>116</v>
      </c>
      <c r="I13" s="99" t="s">
        <v>135</v>
      </c>
      <c r="J13" s="15" t="s">
        <v>31</v>
      </c>
      <c r="K13" s="28" t="s">
        <v>95</v>
      </c>
      <c r="L13" s="28" t="s">
        <v>162</v>
      </c>
      <c r="M13" s="100" t="s">
        <v>138</v>
      </c>
      <c r="N13" s="28" t="s">
        <v>39</v>
      </c>
      <c r="O13" s="101" t="s">
        <v>139</v>
      </c>
      <c r="P13" s="100" t="s">
        <v>153</v>
      </c>
      <c r="Q13" s="85">
        <v>44827</v>
      </c>
      <c r="R13" s="85">
        <v>45191</v>
      </c>
      <c r="S13" s="28" t="s">
        <v>154</v>
      </c>
      <c r="T13" s="71">
        <v>8108108</v>
      </c>
      <c r="U13" s="49">
        <f>T13*11%</f>
        <v>891891.88</v>
      </c>
      <c r="V13" s="49"/>
      <c r="W13" s="51">
        <f>T13+U13</f>
        <v>8999999.8800000008</v>
      </c>
      <c r="X13" s="51">
        <f>T13</f>
        <v>8108108</v>
      </c>
      <c r="Y13" s="9"/>
      <c r="Z13" s="10"/>
      <c r="AA13" s="13">
        <f>+Z13+Y13</f>
        <v>0</v>
      </c>
      <c r="AB13" s="15"/>
    </row>
    <row r="14" spans="1:28" ht="16.5" x14ac:dyDescent="0.3">
      <c r="A14" s="12">
        <v>2</v>
      </c>
      <c r="B14" s="84" t="s">
        <v>45</v>
      </c>
      <c r="C14" s="89" t="s">
        <v>106</v>
      </c>
      <c r="D14" s="89" t="s">
        <v>107</v>
      </c>
      <c r="E14" s="28" t="s">
        <v>21</v>
      </c>
      <c r="F14" s="54">
        <v>2200</v>
      </c>
      <c r="G14" s="54"/>
      <c r="H14" s="93" t="s">
        <v>117</v>
      </c>
      <c r="I14" s="99">
        <v>8304686</v>
      </c>
      <c r="J14" s="38" t="s">
        <v>32</v>
      </c>
      <c r="K14" s="28" t="s">
        <v>96</v>
      </c>
      <c r="L14" s="28" t="s">
        <v>162</v>
      </c>
      <c r="M14" s="100" t="s">
        <v>138</v>
      </c>
      <c r="N14" s="32" t="s">
        <v>46</v>
      </c>
      <c r="O14" s="101" t="s">
        <v>140</v>
      </c>
      <c r="P14" s="100" t="s">
        <v>153</v>
      </c>
      <c r="Q14" s="85">
        <v>44827</v>
      </c>
      <c r="R14" s="85">
        <v>45190</v>
      </c>
      <c r="S14" s="28" t="s">
        <v>154</v>
      </c>
      <c r="T14" s="72">
        <v>9100000</v>
      </c>
      <c r="U14" s="49">
        <f t="shared" ref="U14:U15" si="1">T14*11%</f>
        <v>1001000</v>
      </c>
      <c r="V14" s="49"/>
      <c r="W14" s="51">
        <f t="shared" ref="W14:W15" si="2">T14+U14</f>
        <v>10101000</v>
      </c>
      <c r="X14" s="51">
        <f t="shared" ref="X14:X15" si="3">T14</f>
        <v>9100000</v>
      </c>
      <c r="Y14" s="9"/>
      <c r="Z14" s="10"/>
      <c r="AA14" s="13">
        <f>+Z14+Y14</f>
        <v>0</v>
      </c>
      <c r="AB14" s="16" t="s">
        <v>13</v>
      </c>
    </row>
    <row r="15" spans="1:28" ht="16.5" x14ac:dyDescent="0.3">
      <c r="A15" s="12">
        <v>3</v>
      </c>
      <c r="B15" s="29" t="s">
        <v>45</v>
      </c>
      <c r="C15" s="29" t="s">
        <v>106</v>
      </c>
      <c r="D15" s="29" t="s">
        <v>107</v>
      </c>
      <c r="E15" s="28" t="s">
        <v>22</v>
      </c>
      <c r="F15" s="55">
        <v>7000</v>
      </c>
      <c r="G15" s="55"/>
      <c r="H15" s="94" t="s">
        <v>118</v>
      </c>
      <c r="I15" s="99" t="s">
        <v>136</v>
      </c>
      <c r="J15" s="38" t="s">
        <v>33</v>
      </c>
      <c r="K15" s="28" t="s">
        <v>161</v>
      </c>
      <c r="L15" s="28"/>
      <c r="M15" s="100" t="s">
        <v>138</v>
      </c>
      <c r="N15" s="32" t="s">
        <v>47</v>
      </c>
      <c r="O15" s="101" t="s">
        <v>141</v>
      </c>
      <c r="P15" s="100" t="s">
        <v>153</v>
      </c>
      <c r="Q15" s="86" t="s">
        <v>98</v>
      </c>
      <c r="R15" s="86" t="s">
        <v>99</v>
      </c>
      <c r="S15" s="28" t="s">
        <v>154</v>
      </c>
      <c r="T15" s="73">
        <v>3318000</v>
      </c>
      <c r="U15" s="49">
        <f t="shared" si="1"/>
        <v>364980</v>
      </c>
      <c r="V15" s="49"/>
      <c r="W15" s="51">
        <f t="shared" si="2"/>
        <v>3682980</v>
      </c>
      <c r="X15" s="51">
        <f t="shared" si="3"/>
        <v>3318000</v>
      </c>
      <c r="Y15" s="60"/>
      <c r="Z15" s="61"/>
      <c r="AA15" s="59">
        <f>+Z15+Y15</f>
        <v>0</v>
      </c>
      <c r="AB15" s="62" t="s">
        <v>13</v>
      </c>
    </row>
    <row r="16" spans="1:28" x14ac:dyDescent="0.25">
      <c r="A16" s="12"/>
      <c r="B16" s="57"/>
      <c r="C16" s="57"/>
      <c r="D16" s="57"/>
      <c r="E16" s="18" t="s">
        <v>63</v>
      </c>
      <c r="F16" s="31"/>
      <c r="G16" s="31"/>
      <c r="H16" s="31"/>
      <c r="I16" s="31"/>
      <c r="J16" s="37"/>
      <c r="K16" s="31"/>
      <c r="L16" s="31"/>
      <c r="M16" s="41"/>
      <c r="N16" s="31"/>
      <c r="O16" s="31"/>
      <c r="P16" s="41"/>
      <c r="Q16" s="31"/>
      <c r="R16" s="31"/>
      <c r="S16" s="31"/>
      <c r="T16" s="47">
        <f>SUM(T13:T15)</f>
        <v>20526108</v>
      </c>
      <c r="U16" s="47">
        <f>SUM(U13:U15)</f>
        <v>2257871.88</v>
      </c>
      <c r="V16" s="47"/>
      <c r="W16" s="47">
        <f>SUM(W13:W15)</f>
        <v>22783979.880000003</v>
      </c>
      <c r="X16" s="47">
        <f>SUM(X13:X15)</f>
        <v>20526108</v>
      </c>
      <c r="Y16" s="66">
        <f>SUM(Y13:Y15)</f>
        <v>0</v>
      </c>
      <c r="Z16" s="66">
        <f t="shared" ref="Z16:AA16" si="4">SUM(Z13:Z15)</f>
        <v>0</v>
      </c>
      <c r="AA16" s="66">
        <f t="shared" si="4"/>
        <v>0</v>
      </c>
      <c r="AB16" s="67"/>
    </row>
    <row r="17" spans="1:28" x14ac:dyDescent="0.25">
      <c r="A17" s="12"/>
      <c r="B17" s="57"/>
      <c r="C17" s="57"/>
      <c r="D17" s="57"/>
      <c r="E17" s="18" t="s">
        <v>54</v>
      </c>
      <c r="F17" s="31"/>
      <c r="G17" s="31"/>
      <c r="H17" s="31"/>
      <c r="I17" s="31"/>
      <c r="J17" s="37"/>
      <c r="K17" s="31"/>
      <c r="L17" s="31"/>
      <c r="M17" s="41"/>
      <c r="N17" s="31"/>
      <c r="O17" s="31"/>
      <c r="P17" s="41"/>
      <c r="Q17" s="31"/>
      <c r="R17" s="31"/>
      <c r="S17" s="31"/>
      <c r="T17" s="48">
        <f>T16</f>
        <v>20526108</v>
      </c>
      <c r="U17" s="48">
        <f>U16</f>
        <v>2257871.88</v>
      </c>
      <c r="V17" s="48"/>
      <c r="W17" s="48">
        <f>W16</f>
        <v>22783979.880000003</v>
      </c>
      <c r="X17" s="48">
        <f>X16</f>
        <v>20526108</v>
      </c>
      <c r="Y17" s="48">
        <f t="shared" ref="Y17:AA17" si="5">Y16</f>
        <v>0</v>
      </c>
      <c r="Z17" s="48">
        <f t="shared" si="5"/>
        <v>0</v>
      </c>
      <c r="AA17" s="48">
        <f t="shared" si="5"/>
        <v>0</v>
      </c>
      <c r="AB17" s="67"/>
    </row>
    <row r="18" spans="1:28" x14ac:dyDescent="0.25">
      <c r="A18" s="112"/>
      <c r="B18" s="88"/>
      <c r="C18" s="88"/>
      <c r="D18" s="88"/>
      <c r="E18" s="52" t="s">
        <v>55</v>
      </c>
      <c r="F18" s="17"/>
      <c r="G18" s="17"/>
      <c r="H18" s="17"/>
      <c r="I18" s="17"/>
      <c r="J18" s="36"/>
      <c r="K18" s="17"/>
      <c r="L18" s="11"/>
      <c r="M18" s="42"/>
      <c r="N18" s="17"/>
      <c r="O18" s="17"/>
      <c r="P18" s="42"/>
      <c r="Q18" s="17"/>
      <c r="R18" s="17"/>
      <c r="S18" s="17"/>
      <c r="T18" s="17"/>
      <c r="U18" s="17"/>
      <c r="V18" s="17"/>
      <c r="W18" s="17"/>
      <c r="X18" s="69"/>
      <c r="Y18" s="113"/>
      <c r="Z18" s="64"/>
      <c r="AA18" s="14"/>
      <c r="AB18" s="65"/>
    </row>
    <row r="19" spans="1:28" x14ac:dyDescent="0.25">
      <c r="A19" s="12"/>
      <c r="B19" s="91"/>
      <c r="C19" s="90"/>
      <c r="D19" s="91"/>
      <c r="E19" s="109" t="s">
        <v>64</v>
      </c>
      <c r="F19" s="15"/>
      <c r="G19" s="15"/>
      <c r="H19" s="15"/>
      <c r="I19" s="15"/>
      <c r="J19" s="38"/>
      <c r="K19" s="15"/>
      <c r="M19" s="84"/>
      <c r="N19" s="15"/>
      <c r="O19" s="15"/>
      <c r="P19" s="84"/>
      <c r="Q19" s="15"/>
      <c r="R19" s="15"/>
      <c r="S19" s="15"/>
      <c r="T19" s="15"/>
      <c r="U19" s="15"/>
      <c r="V19" s="15"/>
      <c r="W19" s="15"/>
      <c r="X19" s="51"/>
      <c r="Y19" s="26"/>
      <c r="Z19" s="10"/>
      <c r="AA19" s="13"/>
      <c r="AB19" s="16"/>
    </row>
    <row r="20" spans="1:28" x14ac:dyDescent="0.25">
      <c r="A20" s="12">
        <v>1</v>
      </c>
      <c r="B20" s="29" t="s">
        <v>45</v>
      </c>
      <c r="C20" s="29" t="s">
        <v>108</v>
      </c>
      <c r="D20" s="29" t="s">
        <v>108</v>
      </c>
      <c r="E20" s="34" t="s">
        <v>77</v>
      </c>
      <c r="F20" s="56">
        <v>60</v>
      </c>
      <c r="G20" s="56"/>
      <c r="H20" s="95" t="s">
        <v>119</v>
      </c>
      <c r="I20" s="33"/>
      <c r="J20" s="34" t="s">
        <v>78</v>
      </c>
      <c r="K20" s="70" t="s">
        <v>86</v>
      </c>
      <c r="L20" s="15" t="s">
        <v>165</v>
      </c>
      <c r="M20" s="100" t="s">
        <v>138</v>
      </c>
      <c r="N20" s="33" t="s">
        <v>79</v>
      </c>
      <c r="O20" s="118" t="s">
        <v>167</v>
      </c>
      <c r="P20" s="100" t="s">
        <v>153</v>
      </c>
      <c r="Q20" s="43">
        <v>44868</v>
      </c>
      <c r="R20" s="45">
        <v>45232</v>
      </c>
      <c r="S20" s="98" t="s">
        <v>155</v>
      </c>
      <c r="T20" s="33">
        <v>5000000</v>
      </c>
      <c r="U20" s="50">
        <f>T20*11%</f>
        <v>550000</v>
      </c>
      <c r="V20" s="50"/>
      <c r="W20" s="51">
        <f>T20+U20</f>
        <v>5550000</v>
      </c>
      <c r="X20" s="51">
        <f t="shared" ref="X20" si="6">T20</f>
        <v>5000000</v>
      </c>
      <c r="Y20" s="9"/>
      <c r="Z20" s="10"/>
      <c r="AA20" s="13">
        <f>+Z20+Y20</f>
        <v>0</v>
      </c>
      <c r="AB20" s="62"/>
    </row>
    <row r="21" spans="1:28" x14ac:dyDescent="0.25">
      <c r="A21" s="12"/>
      <c r="B21" s="57"/>
      <c r="C21" s="57"/>
      <c r="D21" s="57"/>
      <c r="E21" s="18" t="s">
        <v>65</v>
      </c>
      <c r="F21" s="18"/>
      <c r="G21" s="31"/>
      <c r="H21" s="31"/>
      <c r="I21" s="31"/>
      <c r="J21" s="37"/>
      <c r="K21" s="31"/>
      <c r="L21" s="31"/>
      <c r="M21" s="41"/>
      <c r="N21" s="31"/>
      <c r="O21" s="31"/>
      <c r="P21" s="41"/>
      <c r="Q21" s="31"/>
      <c r="R21" s="31"/>
      <c r="S21" s="31"/>
      <c r="T21" s="47">
        <f t="shared" ref="T21:AA21" si="7">SUM(T20)</f>
        <v>5000000</v>
      </c>
      <c r="U21" s="47">
        <f t="shared" si="7"/>
        <v>550000</v>
      </c>
      <c r="V21" s="47"/>
      <c r="W21" s="47">
        <f t="shared" si="7"/>
        <v>5550000</v>
      </c>
      <c r="X21" s="47">
        <f t="shared" si="7"/>
        <v>5000000</v>
      </c>
      <c r="Y21" s="47">
        <f t="shared" si="7"/>
        <v>0</v>
      </c>
      <c r="Z21" s="47">
        <f t="shared" si="7"/>
        <v>0</v>
      </c>
      <c r="AA21" s="47">
        <f t="shared" si="7"/>
        <v>0</v>
      </c>
      <c r="AB21" s="67"/>
    </row>
    <row r="22" spans="1:28" x14ac:dyDescent="0.25">
      <c r="A22" s="12"/>
      <c r="B22" s="57"/>
      <c r="C22" s="57"/>
      <c r="D22" s="57"/>
      <c r="E22" s="18" t="s">
        <v>56</v>
      </c>
      <c r="F22" s="18"/>
      <c r="G22" s="31"/>
      <c r="H22" s="31"/>
      <c r="I22" s="31"/>
      <c r="J22" s="37"/>
      <c r="K22" s="31"/>
      <c r="L22" s="31"/>
      <c r="M22" s="41"/>
      <c r="N22" s="31"/>
      <c r="O22" s="31"/>
      <c r="P22" s="41"/>
      <c r="Q22" s="31"/>
      <c r="R22" s="31"/>
      <c r="S22" s="31"/>
      <c r="T22" s="48">
        <f>T21</f>
        <v>5000000</v>
      </c>
      <c r="U22" s="48">
        <f>U21</f>
        <v>550000</v>
      </c>
      <c r="V22" s="48"/>
      <c r="W22" s="48">
        <f>W21</f>
        <v>5550000</v>
      </c>
      <c r="X22" s="48">
        <f>X21</f>
        <v>5000000</v>
      </c>
      <c r="Y22" s="48">
        <f t="shared" ref="Y22:AA22" si="8">Y21</f>
        <v>0</v>
      </c>
      <c r="Z22" s="48">
        <f t="shared" si="8"/>
        <v>0</v>
      </c>
      <c r="AA22" s="48">
        <f t="shared" si="8"/>
        <v>0</v>
      </c>
      <c r="AB22" s="67"/>
    </row>
    <row r="23" spans="1:28" x14ac:dyDescent="0.25">
      <c r="A23" s="12"/>
      <c r="B23" s="58"/>
      <c r="C23" s="58"/>
      <c r="D23" s="58"/>
      <c r="E23" s="114" t="s">
        <v>57</v>
      </c>
      <c r="F23" s="114"/>
      <c r="G23" s="108"/>
      <c r="H23" s="108"/>
      <c r="I23" s="108"/>
      <c r="J23" s="115"/>
      <c r="K23" s="108"/>
      <c r="L23" s="108"/>
      <c r="M23" s="116"/>
      <c r="N23" s="108"/>
      <c r="O23" s="108"/>
      <c r="P23" s="116"/>
      <c r="Q23" s="108"/>
      <c r="R23" s="108"/>
      <c r="S23" s="108"/>
      <c r="T23" s="108"/>
      <c r="U23" s="108"/>
      <c r="V23" s="108"/>
      <c r="W23" s="108"/>
      <c r="X23" s="108"/>
      <c r="Y23" s="63"/>
      <c r="Z23" s="117"/>
      <c r="AA23" s="14"/>
      <c r="AB23" s="65"/>
    </row>
    <row r="24" spans="1:28" x14ac:dyDescent="0.25">
      <c r="A24" s="106"/>
      <c r="B24" s="58"/>
      <c r="C24" s="88"/>
      <c r="D24" s="88"/>
      <c r="E24" s="52" t="s">
        <v>66</v>
      </c>
      <c r="F24" s="52"/>
      <c r="G24" s="17"/>
      <c r="H24" s="17"/>
      <c r="I24" s="17"/>
      <c r="J24" s="36"/>
      <c r="K24" s="17"/>
      <c r="L24" s="17"/>
      <c r="M24" s="42"/>
      <c r="N24" s="17"/>
      <c r="O24" s="17"/>
      <c r="P24" s="42"/>
      <c r="Q24" s="17"/>
      <c r="R24" s="17"/>
      <c r="S24" s="17"/>
      <c r="T24" s="17"/>
      <c r="U24" s="17"/>
      <c r="V24" s="17"/>
      <c r="W24" s="17"/>
      <c r="X24" s="17"/>
      <c r="Y24" s="63"/>
      <c r="Z24" s="64"/>
      <c r="AA24" s="13"/>
      <c r="AB24" s="16"/>
    </row>
    <row r="25" spans="1:28" ht="16.5" x14ac:dyDescent="0.3">
      <c r="A25" s="12">
        <v>1</v>
      </c>
      <c r="B25" s="29" t="s">
        <v>45</v>
      </c>
      <c r="C25" s="96" t="s">
        <v>120</v>
      </c>
      <c r="D25" s="96" t="s">
        <v>121</v>
      </c>
      <c r="E25" s="74" t="s">
        <v>15</v>
      </c>
      <c r="F25" s="74"/>
      <c r="G25" s="28">
        <v>30</v>
      </c>
      <c r="H25" s="93" t="s">
        <v>122</v>
      </c>
      <c r="I25" s="99">
        <v>6014608</v>
      </c>
      <c r="J25" s="74" t="s">
        <v>82</v>
      </c>
      <c r="K25" s="28" t="s">
        <v>87</v>
      </c>
      <c r="L25" s="28" t="s">
        <v>164</v>
      </c>
      <c r="M25" s="100" t="s">
        <v>138</v>
      </c>
      <c r="N25" s="74" t="s">
        <v>83</v>
      </c>
      <c r="O25" s="102" t="s">
        <v>142</v>
      </c>
      <c r="P25" s="100" t="s">
        <v>153</v>
      </c>
      <c r="Q25" s="40">
        <v>44866</v>
      </c>
      <c r="R25" s="44">
        <v>45260</v>
      </c>
      <c r="S25" s="28" t="s">
        <v>155</v>
      </c>
      <c r="T25" s="30">
        <v>13181818</v>
      </c>
      <c r="U25" s="50">
        <f t="shared" ref="U25:U36" si="9">T25*11%</f>
        <v>1449999.98</v>
      </c>
      <c r="V25" s="50"/>
      <c r="W25" s="51">
        <f t="shared" ref="W25:W36" si="10">T25+U25</f>
        <v>14631817.98</v>
      </c>
      <c r="X25" s="51">
        <f t="shared" ref="X25:X36" si="11">T25</f>
        <v>13181818</v>
      </c>
      <c r="Y25" s="9"/>
      <c r="Z25" s="10"/>
      <c r="AA25" s="13">
        <f t="shared" ref="AA25:AA36" si="12">+Z25+Y25</f>
        <v>0</v>
      </c>
      <c r="AB25" s="16"/>
    </row>
    <row r="26" spans="1:28" ht="16.5" x14ac:dyDescent="0.3">
      <c r="A26" s="12">
        <v>2</v>
      </c>
      <c r="B26" s="84" t="s">
        <v>45</v>
      </c>
      <c r="C26" s="96" t="s">
        <v>120</v>
      </c>
      <c r="D26" s="96" t="s">
        <v>121</v>
      </c>
      <c r="E26" s="74" t="s">
        <v>16</v>
      </c>
      <c r="F26" s="74"/>
      <c r="G26" s="28">
        <v>15</v>
      </c>
      <c r="H26" s="93" t="s">
        <v>122</v>
      </c>
      <c r="I26" s="99">
        <v>6014608</v>
      </c>
      <c r="J26" s="74" t="s">
        <v>26</v>
      </c>
      <c r="K26" s="28" t="s">
        <v>88</v>
      </c>
      <c r="L26" s="28" t="s">
        <v>162</v>
      </c>
      <c r="M26" s="100" t="s">
        <v>138</v>
      </c>
      <c r="N26" s="74" t="s">
        <v>48</v>
      </c>
      <c r="O26" s="101" t="s">
        <v>143</v>
      </c>
      <c r="P26" s="100" t="s">
        <v>153</v>
      </c>
      <c r="Q26" s="40">
        <v>44827</v>
      </c>
      <c r="R26" s="44">
        <v>45192</v>
      </c>
      <c r="S26" s="28" t="s">
        <v>154</v>
      </c>
      <c r="T26" s="71">
        <v>6590909</v>
      </c>
      <c r="U26" s="50">
        <f t="shared" si="9"/>
        <v>724999.99</v>
      </c>
      <c r="V26" s="50"/>
      <c r="W26" s="51">
        <f t="shared" si="10"/>
        <v>7315908.9900000002</v>
      </c>
      <c r="X26" s="51">
        <f t="shared" si="11"/>
        <v>6590909</v>
      </c>
      <c r="Y26" s="9"/>
      <c r="Z26" s="10"/>
      <c r="AA26" s="13">
        <f t="shared" si="12"/>
        <v>0</v>
      </c>
      <c r="AB26" s="16"/>
    </row>
    <row r="27" spans="1:28" ht="16.5" x14ac:dyDescent="0.3">
      <c r="A27" s="12">
        <v>3</v>
      </c>
      <c r="B27" s="84" t="s">
        <v>45</v>
      </c>
      <c r="C27" s="96" t="s">
        <v>120</v>
      </c>
      <c r="D27" s="96" t="s">
        <v>121</v>
      </c>
      <c r="E27" s="74" t="s">
        <v>17</v>
      </c>
      <c r="F27" s="74"/>
      <c r="G27" s="74">
        <v>30</v>
      </c>
      <c r="H27" s="93" t="s">
        <v>122</v>
      </c>
      <c r="I27" s="99">
        <v>6014608</v>
      </c>
      <c r="J27" s="74" t="s">
        <v>27</v>
      </c>
      <c r="K27" s="28" t="s">
        <v>94</v>
      </c>
      <c r="L27" s="28" t="s">
        <v>162</v>
      </c>
      <c r="M27" s="100" t="s">
        <v>138</v>
      </c>
      <c r="N27" s="74" t="s">
        <v>49</v>
      </c>
      <c r="O27" s="101" t="s">
        <v>144</v>
      </c>
      <c r="P27" s="100" t="s">
        <v>153</v>
      </c>
      <c r="Q27" s="40">
        <v>44827</v>
      </c>
      <c r="R27" s="44">
        <v>45191</v>
      </c>
      <c r="S27" s="28" t="s">
        <v>154</v>
      </c>
      <c r="T27" s="71">
        <v>6590909</v>
      </c>
      <c r="U27" s="50">
        <f t="shared" si="9"/>
        <v>724999.99</v>
      </c>
      <c r="V27" s="50"/>
      <c r="W27" s="51">
        <f t="shared" si="10"/>
        <v>7315908.9900000002</v>
      </c>
      <c r="X27" s="51">
        <f t="shared" si="11"/>
        <v>6590909</v>
      </c>
      <c r="Y27" s="9"/>
      <c r="Z27" s="10"/>
      <c r="AA27" s="13">
        <f t="shared" si="12"/>
        <v>0</v>
      </c>
      <c r="AB27" s="16"/>
    </row>
    <row r="28" spans="1:28" ht="16.5" x14ac:dyDescent="0.3">
      <c r="A28" s="12">
        <v>4</v>
      </c>
      <c r="B28" s="84" t="s">
        <v>45</v>
      </c>
      <c r="C28" s="96" t="s">
        <v>120</v>
      </c>
      <c r="D28" s="96" t="s">
        <v>121</v>
      </c>
      <c r="E28" s="74" t="s">
        <v>18</v>
      </c>
      <c r="F28" s="74"/>
      <c r="G28" s="74">
        <v>15</v>
      </c>
      <c r="H28" s="93" t="s">
        <v>122</v>
      </c>
      <c r="I28" s="99">
        <v>6014608</v>
      </c>
      <c r="J28" s="74" t="s">
        <v>28</v>
      </c>
      <c r="K28" s="28" t="s">
        <v>89</v>
      </c>
      <c r="L28" s="28" t="s">
        <v>162</v>
      </c>
      <c r="M28" s="100" t="s">
        <v>138</v>
      </c>
      <c r="N28" s="74" t="s">
        <v>37</v>
      </c>
      <c r="O28" s="101" t="s">
        <v>145</v>
      </c>
      <c r="P28" s="100" t="s">
        <v>153</v>
      </c>
      <c r="Q28" s="40">
        <v>44827</v>
      </c>
      <c r="R28" s="44">
        <v>45191</v>
      </c>
      <c r="S28" s="28" t="s">
        <v>154</v>
      </c>
      <c r="T28" s="71">
        <v>6590909</v>
      </c>
      <c r="U28" s="50">
        <f t="shared" si="9"/>
        <v>724999.99</v>
      </c>
      <c r="V28" s="50"/>
      <c r="W28" s="51">
        <f t="shared" si="10"/>
        <v>7315908.9900000002</v>
      </c>
      <c r="X28" s="51">
        <f t="shared" si="11"/>
        <v>6590909</v>
      </c>
      <c r="Y28" s="9"/>
      <c r="Z28" s="10"/>
      <c r="AA28" s="13">
        <f t="shared" si="12"/>
        <v>0</v>
      </c>
      <c r="AB28" s="16"/>
    </row>
    <row r="29" spans="1:28" ht="16.5" x14ac:dyDescent="0.3">
      <c r="A29" s="12">
        <v>5</v>
      </c>
      <c r="B29" s="84" t="s">
        <v>45</v>
      </c>
      <c r="C29" s="96" t="s">
        <v>120</v>
      </c>
      <c r="D29" s="96" t="s">
        <v>121</v>
      </c>
      <c r="E29" s="74" t="s">
        <v>19</v>
      </c>
      <c r="F29" s="74"/>
      <c r="G29" s="74">
        <v>15</v>
      </c>
      <c r="H29" s="93" t="s">
        <v>122</v>
      </c>
      <c r="I29" s="99">
        <v>6014608</v>
      </c>
      <c r="J29" s="74" t="s">
        <v>29</v>
      </c>
      <c r="K29" s="28" t="s">
        <v>90</v>
      </c>
      <c r="L29" s="28" t="s">
        <v>162</v>
      </c>
      <c r="M29" s="100" t="s">
        <v>138</v>
      </c>
      <c r="N29" s="74" t="s">
        <v>38</v>
      </c>
      <c r="O29" s="101" t="s">
        <v>146</v>
      </c>
      <c r="P29" s="100" t="s">
        <v>153</v>
      </c>
      <c r="Q29" s="40">
        <v>44827</v>
      </c>
      <c r="R29" s="44">
        <v>45191</v>
      </c>
      <c r="S29" s="28" t="s">
        <v>154</v>
      </c>
      <c r="T29" s="71">
        <v>6590909</v>
      </c>
      <c r="U29" s="50">
        <f t="shared" si="9"/>
        <v>724999.99</v>
      </c>
      <c r="V29" s="50"/>
      <c r="W29" s="51">
        <f t="shared" si="10"/>
        <v>7315908.9900000002</v>
      </c>
      <c r="X29" s="51">
        <f t="shared" si="11"/>
        <v>6590909</v>
      </c>
      <c r="Y29" s="9">
        <v>549550</v>
      </c>
      <c r="Z29" s="10">
        <v>0</v>
      </c>
      <c r="AA29" s="13">
        <f t="shared" si="12"/>
        <v>549550</v>
      </c>
      <c r="AB29" s="16"/>
    </row>
    <row r="30" spans="1:28" ht="16.5" x14ac:dyDescent="0.3">
      <c r="A30" s="12">
        <v>6</v>
      </c>
      <c r="B30" s="84" t="s">
        <v>45</v>
      </c>
      <c r="C30" s="96" t="s">
        <v>120</v>
      </c>
      <c r="D30" s="96" t="s">
        <v>121</v>
      </c>
      <c r="E30" s="74" t="s">
        <v>20</v>
      </c>
      <c r="F30" s="74"/>
      <c r="G30" s="74">
        <v>15</v>
      </c>
      <c r="H30" s="93" t="s">
        <v>122</v>
      </c>
      <c r="I30" s="99">
        <v>6014608</v>
      </c>
      <c r="J30" s="74" t="s">
        <v>30</v>
      </c>
      <c r="K30" s="28" t="s">
        <v>91</v>
      </c>
      <c r="L30" s="28" t="s">
        <v>162</v>
      </c>
      <c r="M30" s="100" t="s">
        <v>138</v>
      </c>
      <c r="N30" s="74" t="s">
        <v>50</v>
      </c>
      <c r="O30" s="101" t="s">
        <v>147</v>
      </c>
      <c r="P30" s="100" t="s">
        <v>153</v>
      </c>
      <c r="Q30" s="40">
        <v>44827</v>
      </c>
      <c r="R30" s="44">
        <v>45191</v>
      </c>
      <c r="S30" s="28" t="s">
        <v>154</v>
      </c>
      <c r="T30" s="71">
        <v>19772727</v>
      </c>
      <c r="U30" s="50">
        <f t="shared" si="9"/>
        <v>2174999.9700000002</v>
      </c>
      <c r="V30" s="50"/>
      <c r="W30" s="51">
        <f t="shared" si="10"/>
        <v>21947726.969999999</v>
      </c>
      <c r="X30" s="51">
        <f t="shared" si="11"/>
        <v>19772727</v>
      </c>
      <c r="Y30" s="9"/>
      <c r="Z30" s="10"/>
      <c r="AA30" s="13">
        <f t="shared" si="12"/>
        <v>0</v>
      </c>
      <c r="AB30" s="16"/>
    </row>
    <row r="31" spans="1:28" ht="16.5" x14ac:dyDescent="0.3">
      <c r="A31" s="12">
        <v>7</v>
      </c>
      <c r="B31" s="84" t="s">
        <v>45</v>
      </c>
      <c r="C31" s="96" t="s">
        <v>120</v>
      </c>
      <c r="D31" s="96" t="s">
        <v>121</v>
      </c>
      <c r="E31" s="74" t="s">
        <v>23</v>
      </c>
      <c r="F31" s="74"/>
      <c r="G31" s="75">
        <v>100</v>
      </c>
      <c r="H31" s="93" t="s">
        <v>123</v>
      </c>
      <c r="I31" s="99" t="s">
        <v>137</v>
      </c>
      <c r="J31" s="74" t="s">
        <v>34</v>
      </c>
      <c r="K31" s="28" t="s">
        <v>100</v>
      </c>
      <c r="L31" s="28" t="s">
        <v>166</v>
      </c>
      <c r="M31" s="100" t="s">
        <v>138</v>
      </c>
      <c r="N31" s="74" t="s">
        <v>40</v>
      </c>
      <c r="O31" s="103" t="s">
        <v>148</v>
      </c>
      <c r="P31" s="100" t="s">
        <v>153</v>
      </c>
      <c r="Q31" s="40">
        <v>44376</v>
      </c>
      <c r="R31" s="44">
        <v>44740</v>
      </c>
      <c r="S31" s="28" t="s">
        <v>154</v>
      </c>
      <c r="T31" s="82">
        <v>4550000</v>
      </c>
      <c r="U31" s="50">
        <f t="shared" si="9"/>
        <v>500500</v>
      </c>
      <c r="V31" s="50"/>
      <c r="W31" s="51">
        <f t="shared" si="10"/>
        <v>5050500</v>
      </c>
      <c r="X31" s="51">
        <f t="shared" si="11"/>
        <v>4550000</v>
      </c>
      <c r="Y31" s="9"/>
      <c r="Z31" s="10"/>
      <c r="AA31" s="13">
        <f t="shared" si="12"/>
        <v>0</v>
      </c>
      <c r="AB31" s="16"/>
    </row>
    <row r="32" spans="1:28" ht="16.5" x14ac:dyDescent="0.3">
      <c r="A32" s="12">
        <v>8</v>
      </c>
      <c r="B32" s="84" t="s">
        <v>45</v>
      </c>
      <c r="C32" s="96" t="s">
        <v>120</v>
      </c>
      <c r="D32" s="96" t="s">
        <v>121</v>
      </c>
      <c r="E32" s="74" t="s">
        <v>24</v>
      </c>
      <c r="F32" s="74"/>
      <c r="G32" s="76">
        <v>30</v>
      </c>
      <c r="H32" s="93" t="s">
        <v>122</v>
      </c>
      <c r="I32" s="99">
        <v>6014608</v>
      </c>
      <c r="J32" s="74" t="s">
        <v>35</v>
      </c>
      <c r="K32" s="28" t="s">
        <v>101</v>
      </c>
      <c r="L32" s="28" t="s">
        <v>166</v>
      </c>
      <c r="M32" s="100" t="s">
        <v>138</v>
      </c>
      <c r="N32" s="74" t="s">
        <v>41</v>
      </c>
      <c r="O32" s="104" t="s">
        <v>149</v>
      </c>
      <c r="P32" s="100" t="s">
        <v>153</v>
      </c>
      <c r="Q32" s="40">
        <v>44757</v>
      </c>
      <c r="R32" s="46" t="s">
        <v>97</v>
      </c>
      <c r="S32" s="28" t="s">
        <v>154</v>
      </c>
      <c r="T32" s="71">
        <v>6750000</v>
      </c>
      <c r="U32" s="50">
        <f t="shared" si="9"/>
        <v>742500</v>
      </c>
      <c r="V32" s="50"/>
      <c r="W32" s="51">
        <f t="shared" si="10"/>
        <v>7492500</v>
      </c>
      <c r="X32" s="51">
        <f t="shared" si="11"/>
        <v>6750000</v>
      </c>
      <c r="Y32" s="9">
        <v>562500</v>
      </c>
      <c r="Z32" s="10">
        <v>1125000</v>
      </c>
      <c r="AA32" s="13">
        <f t="shared" si="12"/>
        <v>1687500</v>
      </c>
      <c r="AB32" s="16"/>
    </row>
    <row r="33" spans="1:28" ht="16.5" x14ac:dyDescent="0.3">
      <c r="A33" s="12">
        <v>9</v>
      </c>
      <c r="B33" s="84" t="s">
        <v>45</v>
      </c>
      <c r="C33" s="96" t="s">
        <v>120</v>
      </c>
      <c r="D33" s="96" t="s">
        <v>121</v>
      </c>
      <c r="E33" s="74" t="s">
        <v>58</v>
      </c>
      <c r="F33" s="74"/>
      <c r="G33" s="77">
        <v>1882</v>
      </c>
      <c r="H33" s="93" t="s">
        <v>122</v>
      </c>
      <c r="I33" s="99">
        <v>6014608</v>
      </c>
      <c r="J33" s="74" t="s">
        <v>51</v>
      </c>
      <c r="K33" s="28" t="s">
        <v>92</v>
      </c>
      <c r="L33" s="28" t="s">
        <v>162</v>
      </c>
      <c r="M33" s="100" t="s">
        <v>138</v>
      </c>
      <c r="N33" s="74" t="s">
        <v>42</v>
      </c>
      <c r="O33" s="102" t="s">
        <v>150</v>
      </c>
      <c r="P33" s="100" t="s">
        <v>153</v>
      </c>
      <c r="Q33" s="40">
        <v>44881</v>
      </c>
      <c r="R33" s="44">
        <v>45245</v>
      </c>
      <c r="S33" s="28" t="s">
        <v>154</v>
      </c>
      <c r="T33" s="71">
        <v>4772727</v>
      </c>
      <c r="U33" s="50">
        <f t="shared" si="9"/>
        <v>524999.97</v>
      </c>
      <c r="V33" s="50"/>
      <c r="W33" s="51">
        <f t="shared" si="10"/>
        <v>5297726.97</v>
      </c>
      <c r="X33" s="51">
        <f t="shared" si="11"/>
        <v>4772727</v>
      </c>
      <c r="Y33" s="9"/>
      <c r="Z33" s="10"/>
      <c r="AA33" s="13">
        <f t="shared" si="12"/>
        <v>0</v>
      </c>
      <c r="AB33" s="16"/>
    </row>
    <row r="34" spans="1:28" ht="16.5" x14ac:dyDescent="0.3">
      <c r="A34" s="12">
        <v>10</v>
      </c>
      <c r="B34" s="84" t="s">
        <v>45</v>
      </c>
      <c r="C34" s="96" t="s">
        <v>120</v>
      </c>
      <c r="D34" s="96" t="s">
        <v>121</v>
      </c>
      <c r="E34" s="74" t="s">
        <v>59</v>
      </c>
      <c r="F34" s="74"/>
      <c r="G34" s="74">
        <v>15</v>
      </c>
      <c r="H34" s="93" t="s">
        <v>122</v>
      </c>
      <c r="I34" s="99">
        <v>6014608</v>
      </c>
      <c r="J34" s="74" t="s">
        <v>44</v>
      </c>
      <c r="K34" s="28" t="s">
        <v>93</v>
      </c>
      <c r="L34" s="28" t="s">
        <v>163</v>
      </c>
      <c r="M34" s="100" t="s">
        <v>138</v>
      </c>
      <c r="N34" s="74" t="s">
        <v>43</v>
      </c>
      <c r="O34" s="101" t="s">
        <v>151</v>
      </c>
      <c r="P34" s="100" t="s">
        <v>153</v>
      </c>
      <c r="Q34" s="40">
        <v>44902</v>
      </c>
      <c r="R34" s="44">
        <v>45266</v>
      </c>
      <c r="S34" s="28" t="s">
        <v>154</v>
      </c>
      <c r="T34" s="83">
        <v>4545454.5454545459</v>
      </c>
      <c r="U34" s="50">
        <f t="shared" si="9"/>
        <v>500000.00000000006</v>
      </c>
      <c r="V34" s="50"/>
      <c r="W34" s="51">
        <f t="shared" si="10"/>
        <v>5045454.5454545459</v>
      </c>
      <c r="X34" s="51">
        <f t="shared" si="11"/>
        <v>4545454.5454545459</v>
      </c>
      <c r="Y34" s="9"/>
      <c r="Z34" s="10"/>
      <c r="AA34" s="13">
        <f t="shared" si="12"/>
        <v>0</v>
      </c>
      <c r="AB34" s="16"/>
    </row>
    <row r="35" spans="1:28" ht="16.5" x14ac:dyDescent="0.3">
      <c r="A35" s="12">
        <v>11</v>
      </c>
      <c r="B35" s="84" t="s">
        <v>45</v>
      </c>
      <c r="C35" s="96" t="s">
        <v>120</v>
      </c>
      <c r="D35" s="96" t="s">
        <v>121</v>
      </c>
      <c r="E35" s="78" t="s">
        <v>80</v>
      </c>
      <c r="F35" s="78"/>
      <c r="G35" s="74">
        <v>30</v>
      </c>
      <c r="H35" s="93" t="s">
        <v>122</v>
      </c>
      <c r="I35" s="99">
        <v>6014608</v>
      </c>
      <c r="J35" s="74" t="s">
        <v>44</v>
      </c>
      <c r="K35" s="28" t="s">
        <v>102</v>
      </c>
      <c r="L35" s="28" t="s">
        <v>166</v>
      </c>
      <c r="M35" s="100" t="s">
        <v>138</v>
      </c>
      <c r="N35" s="78" t="s">
        <v>84</v>
      </c>
      <c r="O35" s="105" t="s">
        <v>152</v>
      </c>
      <c r="P35" s="100" t="s">
        <v>153</v>
      </c>
      <c r="Q35" s="40">
        <v>44772</v>
      </c>
      <c r="R35" s="44">
        <v>45136</v>
      </c>
      <c r="S35" s="28" t="s">
        <v>154</v>
      </c>
      <c r="T35" s="80">
        <v>7207207</v>
      </c>
      <c r="U35" s="50">
        <f t="shared" si="9"/>
        <v>792792.77</v>
      </c>
      <c r="V35" s="50"/>
      <c r="W35" s="51">
        <f t="shared" si="10"/>
        <v>7999999.7699999996</v>
      </c>
      <c r="X35" s="51">
        <f t="shared" si="11"/>
        <v>7207207</v>
      </c>
      <c r="Y35" s="9">
        <v>1201200</v>
      </c>
      <c r="Z35" s="10">
        <v>600600</v>
      </c>
      <c r="AA35" s="13">
        <f t="shared" si="12"/>
        <v>1801800</v>
      </c>
      <c r="AB35" s="16"/>
    </row>
    <row r="36" spans="1:28" ht="16.5" x14ac:dyDescent="0.3">
      <c r="A36" s="12">
        <v>12</v>
      </c>
      <c r="B36" s="84" t="s">
        <v>45</v>
      </c>
      <c r="C36" s="96" t="s">
        <v>120</v>
      </c>
      <c r="D36" s="96" t="s">
        <v>121</v>
      </c>
      <c r="E36" s="78" t="s">
        <v>81</v>
      </c>
      <c r="F36" s="78"/>
      <c r="G36" s="97">
        <v>70</v>
      </c>
      <c r="H36" s="93" t="s">
        <v>122</v>
      </c>
      <c r="I36" s="99">
        <v>6014608</v>
      </c>
      <c r="J36" s="74" t="s">
        <v>25</v>
      </c>
      <c r="K36" s="28" t="s">
        <v>103</v>
      </c>
      <c r="L36" s="28" t="s">
        <v>166</v>
      </c>
      <c r="M36" s="100" t="s">
        <v>138</v>
      </c>
      <c r="N36" s="78" t="s">
        <v>36</v>
      </c>
      <c r="O36" s="102" t="s">
        <v>142</v>
      </c>
      <c r="P36" s="100" t="s">
        <v>153</v>
      </c>
      <c r="Q36" s="40">
        <v>44754</v>
      </c>
      <c r="R36" s="44">
        <v>45118</v>
      </c>
      <c r="S36" s="28" t="s">
        <v>154</v>
      </c>
      <c r="T36" s="81">
        <v>13063063</v>
      </c>
      <c r="U36" s="50">
        <f t="shared" si="9"/>
        <v>1436936.93</v>
      </c>
      <c r="V36" s="50"/>
      <c r="W36" s="51">
        <f t="shared" si="10"/>
        <v>14499999.93</v>
      </c>
      <c r="X36" s="51">
        <f t="shared" si="11"/>
        <v>13063063</v>
      </c>
      <c r="Y36" s="9"/>
      <c r="Z36" s="10"/>
      <c r="AA36" s="13">
        <f t="shared" si="12"/>
        <v>0</v>
      </c>
      <c r="AB36" s="16"/>
    </row>
    <row r="37" spans="1:28" ht="16.5" x14ac:dyDescent="0.3">
      <c r="A37" s="12">
        <v>13</v>
      </c>
      <c r="B37" s="84" t="s">
        <v>45</v>
      </c>
      <c r="C37" s="96" t="s">
        <v>120</v>
      </c>
      <c r="D37" s="96" t="s">
        <v>121</v>
      </c>
      <c r="E37" s="78" t="s">
        <v>179</v>
      </c>
      <c r="F37" s="78">
        <v>200</v>
      </c>
      <c r="G37" s="132">
        <v>216</v>
      </c>
      <c r="H37" s="93" t="s">
        <v>122</v>
      </c>
      <c r="I37" s="99">
        <v>6014608</v>
      </c>
      <c r="J37" s="74" t="s">
        <v>180</v>
      </c>
      <c r="K37" s="28" t="s">
        <v>181</v>
      </c>
      <c r="L37" s="28" t="s">
        <v>182</v>
      </c>
      <c r="M37" s="100" t="s">
        <v>138</v>
      </c>
      <c r="N37" s="78" t="s">
        <v>183</v>
      </c>
      <c r="O37" s="102" t="s">
        <v>184</v>
      </c>
      <c r="P37" s="100" t="s">
        <v>153</v>
      </c>
      <c r="Q37" s="40" t="s">
        <v>185</v>
      </c>
      <c r="R37" s="44" t="s">
        <v>186</v>
      </c>
      <c r="S37" s="28" t="s">
        <v>155</v>
      </c>
      <c r="T37" s="81">
        <v>0</v>
      </c>
      <c r="U37" s="50">
        <f>T37*11%</f>
        <v>0</v>
      </c>
      <c r="V37" s="50"/>
      <c r="W37" s="51">
        <v>22494150</v>
      </c>
      <c r="X37" s="51">
        <v>20265000</v>
      </c>
      <c r="Y37" s="9"/>
      <c r="Z37" s="10">
        <v>20265000</v>
      </c>
      <c r="AA37" s="13">
        <f t="shared" ref="AA37" si="13">+Z37+Y37</f>
        <v>20265000</v>
      </c>
      <c r="AB37" s="16"/>
    </row>
    <row r="38" spans="1:28" x14ac:dyDescent="0.25">
      <c r="A38" s="106"/>
      <c r="B38" s="29"/>
      <c r="C38" s="29"/>
      <c r="D38" s="29"/>
      <c r="E38" s="78"/>
      <c r="F38" s="78"/>
      <c r="G38" s="79"/>
      <c r="H38" s="79"/>
      <c r="I38" s="78"/>
      <c r="J38" s="74"/>
      <c r="K38" s="28"/>
      <c r="L38" s="28"/>
      <c r="M38" s="28"/>
      <c r="N38" s="28"/>
      <c r="O38" s="28"/>
      <c r="P38" s="28"/>
      <c r="Q38" s="28"/>
      <c r="R38" s="28"/>
      <c r="S38" s="28"/>
      <c r="T38" s="81"/>
      <c r="U38" s="50"/>
      <c r="V38" s="50"/>
      <c r="W38" s="51"/>
      <c r="X38" s="51"/>
      <c r="Y38" s="9"/>
      <c r="Z38" s="10"/>
      <c r="AA38" s="13"/>
      <c r="AB38" s="16"/>
    </row>
    <row r="39" spans="1:28" x14ac:dyDescent="0.25">
      <c r="A39" s="12"/>
      <c r="B39" s="57"/>
      <c r="C39" s="57"/>
      <c r="D39" s="57"/>
      <c r="E39" s="31" t="s">
        <v>67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47">
        <f t="shared" ref="T39:AA39" si="14">SUM(T25:T38)</f>
        <v>100206632.54545455</v>
      </c>
      <c r="U39" s="47">
        <f t="shared" si="14"/>
        <v>11022729.58</v>
      </c>
      <c r="V39" s="47"/>
      <c r="W39" s="47">
        <f t="shared" si="14"/>
        <v>133723512.12545455</v>
      </c>
      <c r="X39" s="47">
        <f t="shared" si="14"/>
        <v>120471632.54545455</v>
      </c>
      <c r="Y39" s="47">
        <f t="shared" si="14"/>
        <v>2313250</v>
      </c>
      <c r="Z39" s="47">
        <f t="shared" si="14"/>
        <v>21990600</v>
      </c>
      <c r="AA39" s="47">
        <f t="shared" si="14"/>
        <v>24303850</v>
      </c>
      <c r="AB39" s="16"/>
    </row>
    <row r="40" spans="1:28" x14ac:dyDescent="0.25">
      <c r="A40" s="12"/>
      <c r="B40" s="57"/>
      <c r="C40" s="57"/>
      <c r="D40" s="57"/>
      <c r="E40" s="31" t="s">
        <v>60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8">
        <f>T39</f>
        <v>100206632.54545455</v>
      </c>
      <c r="U40" s="48">
        <f t="shared" ref="U40:AA40" si="15">U39</f>
        <v>11022729.58</v>
      </c>
      <c r="V40" s="48"/>
      <c r="W40" s="48">
        <f t="shared" si="15"/>
        <v>133723512.12545455</v>
      </c>
      <c r="X40" s="48">
        <f t="shared" si="15"/>
        <v>120471632.54545455</v>
      </c>
      <c r="Y40" s="48">
        <f t="shared" si="15"/>
        <v>2313250</v>
      </c>
      <c r="Z40" s="48">
        <f t="shared" si="15"/>
        <v>21990600</v>
      </c>
      <c r="AA40" s="48">
        <f t="shared" si="15"/>
        <v>24303850</v>
      </c>
      <c r="AB40" s="16"/>
    </row>
    <row r="41" spans="1:28" x14ac:dyDescent="0.25">
      <c r="A41" s="12"/>
      <c r="B41" s="57"/>
      <c r="C41" s="57"/>
      <c r="D41" s="57"/>
      <c r="E41" s="31" t="s">
        <v>61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48">
        <f t="shared" ref="T41:AA41" si="16">T17+T22+T40</f>
        <v>125732740.54545455</v>
      </c>
      <c r="U41" s="48">
        <f t="shared" si="16"/>
        <v>13830601.460000001</v>
      </c>
      <c r="V41" s="48"/>
      <c r="W41" s="48">
        <f t="shared" si="16"/>
        <v>162057492.00545454</v>
      </c>
      <c r="X41" s="48">
        <f t="shared" si="16"/>
        <v>145997740.54545456</v>
      </c>
      <c r="Y41" s="48">
        <f t="shared" si="16"/>
        <v>2313250</v>
      </c>
      <c r="Z41" s="48">
        <f t="shared" si="16"/>
        <v>21990600</v>
      </c>
      <c r="AA41" s="48">
        <f t="shared" si="16"/>
        <v>24303850</v>
      </c>
      <c r="AB41" s="68"/>
    </row>
    <row r="42" spans="1:28" x14ac:dyDescent="0.25">
      <c r="T42" s="134"/>
      <c r="AB42" s="133"/>
    </row>
    <row r="43" spans="1:28" x14ac:dyDescent="0.25">
      <c r="B43" s="119" t="s">
        <v>14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 t="s">
        <v>13</v>
      </c>
      <c r="Q43" s="119"/>
      <c r="R43" s="119" t="s">
        <v>171</v>
      </c>
      <c r="S43" s="119" t="s">
        <v>14</v>
      </c>
      <c r="T43" s="119"/>
      <c r="U43" s="119"/>
      <c r="V43" s="119"/>
      <c r="W43" s="120"/>
      <c r="X43" s="121"/>
      <c r="Y43" s="122"/>
      <c r="Z43" s="148" t="s">
        <v>177</v>
      </c>
      <c r="AA43" s="148"/>
    </row>
    <row r="44" spans="1:28" x14ac:dyDescent="0.25">
      <c r="B44" s="119" t="s">
        <v>68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 t="s">
        <v>172</v>
      </c>
      <c r="T44" s="119"/>
      <c r="U44" s="119"/>
      <c r="V44" s="119"/>
      <c r="W44" s="123"/>
      <c r="X44" s="121"/>
      <c r="Y44" s="119"/>
      <c r="Z44" s="119" t="s">
        <v>173</v>
      </c>
      <c r="AA44" s="119"/>
    </row>
    <row r="45" spans="1:28" x14ac:dyDescent="0.25"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3"/>
      <c r="X45" s="121"/>
      <c r="Y45" s="124"/>
      <c r="Z45" s="119"/>
      <c r="AA45" s="119"/>
    </row>
    <row r="46" spans="1:28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23"/>
      <c r="X46" s="119"/>
      <c r="Y46" s="119"/>
      <c r="Z46" s="119"/>
      <c r="AA46" s="124"/>
    </row>
    <row r="47" spans="1:28" x14ac:dyDescent="0.25"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25"/>
      <c r="O47" s="126"/>
      <c r="P47" s="119"/>
      <c r="Q47" s="127"/>
      <c r="R47" s="121"/>
      <c r="S47" s="119"/>
      <c r="T47" s="119"/>
      <c r="U47" s="119"/>
      <c r="V47" s="119"/>
      <c r="W47" s="123"/>
      <c r="X47" s="128"/>
      <c r="Y47" s="119"/>
      <c r="Z47" s="119"/>
      <c r="AA47" s="124"/>
    </row>
    <row r="48" spans="1:28" x14ac:dyDescent="0.25"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29"/>
      <c r="O48" s="126"/>
      <c r="P48" s="119"/>
      <c r="Q48" s="127"/>
      <c r="R48" s="121"/>
      <c r="S48" s="119"/>
      <c r="T48" s="119"/>
      <c r="U48" s="119"/>
      <c r="V48" s="119"/>
      <c r="W48" s="123"/>
      <c r="X48" s="119"/>
      <c r="Y48" s="119"/>
      <c r="Z48" s="119"/>
      <c r="AA48" s="119"/>
    </row>
    <row r="49" spans="2:26" x14ac:dyDescent="0.25">
      <c r="B49" s="130" t="s">
        <v>69</v>
      </c>
      <c r="C49" s="130"/>
      <c r="D49" s="130"/>
      <c r="E49" s="119"/>
      <c r="F49" s="119"/>
      <c r="G49" s="119"/>
      <c r="H49" s="119"/>
      <c r="I49" s="119"/>
      <c r="J49" s="119"/>
      <c r="K49" s="119"/>
      <c r="L49" s="119"/>
      <c r="M49" s="119"/>
      <c r="N49" s="129"/>
      <c r="O49" s="126"/>
      <c r="P49" s="119"/>
      <c r="Q49" s="127"/>
      <c r="R49" s="121"/>
      <c r="S49" s="130" t="s">
        <v>174</v>
      </c>
      <c r="T49" s="119"/>
      <c r="U49" s="119"/>
      <c r="V49" s="119"/>
      <c r="W49" s="119"/>
      <c r="X49" s="119"/>
      <c r="Y49" s="119"/>
      <c r="Z49" s="130" t="s">
        <v>175</v>
      </c>
    </row>
    <row r="50" spans="2:26" x14ac:dyDescent="0.25">
      <c r="B50" s="131" t="s">
        <v>70</v>
      </c>
      <c r="C50" s="131"/>
      <c r="D50" s="131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31" t="s">
        <v>176</v>
      </c>
      <c r="T50" s="119"/>
      <c r="U50" s="119"/>
      <c r="V50" s="119"/>
      <c r="W50" s="119"/>
      <c r="X50" s="119"/>
      <c r="Y50" s="119"/>
      <c r="Z50" s="131" t="s">
        <v>76</v>
      </c>
    </row>
  </sheetData>
  <mergeCells count="33">
    <mergeCell ref="Z43:AA43"/>
    <mergeCell ref="S6:S8"/>
    <mergeCell ref="T7:T8"/>
    <mergeCell ref="U7:U8"/>
    <mergeCell ref="V7:V8"/>
    <mergeCell ref="W7:W8"/>
    <mergeCell ref="X7:X8"/>
    <mergeCell ref="AB5:AB8"/>
    <mergeCell ref="E6:E8"/>
    <mergeCell ref="F6:F8"/>
    <mergeCell ref="G6:G8"/>
    <mergeCell ref="H6:H8"/>
    <mergeCell ref="I6:I8"/>
    <mergeCell ref="K6:K8"/>
    <mergeCell ref="L6:L8"/>
    <mergeCell ref="M6:M8"/>
    <mergeCell ref="N6:N8"/>
    <mergeCell ref="K5:M5"/>
    <mergeCell ref="N5:P5"/>
    <mergeCell ref="Q5:S5"/>
    <mergeCell ref="T5:W6"/>
    <mergeCell ref="X5:X6"/>
    <mergeCell ref="Y5:AA5"/>
    <mergeCell ref="O6:O8"/>
    <mergeCell ref="P6:P8"/>
    <mergeCell ref="Q6:Q8"/>
    <mergeCell ref="R6:R8"/>
    <mergeCell ref="A5:A8"/>
    <mergeCell ref="B5:B8"/>
    <mergeCell ref="C5:C8"/>
    <mergeCell ref="D5:D8"/>
    <mergeCell ref="E5:I5"/>
    <mergeCell ref="J5:J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B180-ED7D-4B7A-84AA-BCB2ACB16E66}">
  <dimension ref="A1:AB50"/>
  <sheetViews>
    <sheetView tabSelected="1" topLeftCell="P31" workbookViewId="0">
      <selection activeCell="X45" sqref="X45"/>
    </sheetView>
  </sheetViews>
  <sheetFormatPr defaultRowHeight="15" x14ac:dyDescent="0.25"/>
  <cols>
    <col min="1" max="1" width="5.28515625" customWidth="1"/>
    <col min="2" max="2" width="16.42578125" customWidth="1"/>
    <col min="3" max="3" width="12.140625" customWidth="1"/>
    <col min="4" max="4" width="13.5703125" customWidth="1"/>
    <col min="5" max="5" width="47.85546875" customWidth="1"/>
    <col min="6" max="6" width="8.85546875" customWidth="1"/>
    <col min="7" max="7" width="11" customWidth="1"/>
    <col min="8" max="8" width="58.5703125" bestFit="1" customWidth="1"/>
    <col min="9" max="9" width="13.28515625" customWidth="1"/>
    <col min="10" max="10" width="37.140625" customWidth="1"/>
    <col min="11" max="11" width="35.140625" customWidth="1"/>
    <col min="12" max="12" width="17.28515625" customWidth="1"/>
    <col min="13" max="13" width="12.7109375" customWidth="1"/>
    <col min="14" max="14" width="23.5703125" customWidth="1"/>
    <col min="15" max="15" width="85.28515625" customWidth="1"/>
    <col min="16" max="16" width="13.5703125" customWidth="1"/>
    <col min="17" max="17" width="10.7109375" customWidth="1"/>
    <col min="18" max="18" width="11" customWidth="1"/>
    <col min="19" max="19" width="16.28515625" customWidth="1"/>
    <col min="20" max="20" width="15" customWidth="1"/>
    <col min="21" max="21" width="12.85546875" customWidth="1"/>
    <col min="23" max="23" width="14.28515625" customWidth="1"/>
    <col min="24" max="24" width="14.7109375" customWidth="1"/>
    <col min="25" max="25" width="15.42578125" customWidth="1"/>
    <col min="26" max="26" width="17" customWidth="1"/>
    <col min="27" max="27" width="15.7109375" customWidth="1"/>
    <col min="28" max="28" width="22.42578125" customWidth="1"/>
  </cols>
  <sheetData>
    <row r="1" spans="1:28" x14ac:dyDescent="0.25">
      <c r="B1" s="1" t="s">
        <v>85</v>
      </c>
      <c r="C1" s="1"/>
      <c r="D1" s="1"/>
    </row>
    <row r="2" spans="1:28" x14ac:dyDescent="0.25">
      <c r="B2" s="1" t="s">
        <v>71</v>
      </c>
      <c r="C2" s="1"/>
      <c r="D2" s="1"/>
    </row>
    <row r="3" spans="1:28" x14ac:dyDescent="0.25">
      <c r="B3" s="1" t="s">
        <v>0</v>
      </c>
      <c r="C3" s="1"/>
      <c r="D3" s="1"/>
    </row>
    <row r="4" spans="1:28" ht="15.75" thickBot="1" x14ac:dyDescent="0.3">
      <c r="B4" s="1" t="str">
        <f>[2]Divre!B4</f>
        <v xml:space="preserve">BULAN                 : </v>
      </c>
      <c r="C4" s="161">
        <v>45017</v>
      </c>
      <c r="D4" s="1"/>
      <c r="E4" s="1"/>
      <c r="F4" s="1"/>
    </row>
    <row r="5" spans="1:28" x14ac:dyDescent="0.25">
      <c r="A5" s="135" t="s">
        <v>1</v>
      </c>
      <c r="B5" s="138" t="s">
        <v>2</v>
      </c>
      <c r="C5" s="138" t="s">
        <v>104</v>
      </c>
      <c r="D5" s="138" t="s">
        <v>105</v>
      </c>
      <c r="E5" s="141" t="s">
        <v>110</v>
      </c>
      <c r="F5" s="142"/>
      <c r="G5" s="142"/>
      <c r="H5" s="142"/>
      <c r="I5" s="143"/>
      <c r="J5" s="138" t="s">
        <v>109</v>
      </c>
      <c r="K5" s="141" t="s">
        <v>124</v>
      </c>
      <c r="L5" s="142"/>
      <c r="M5" s="143"/>
      <c r="N5" s="141" t="s">
        <v>128</v>
      </c>
      <c r="O5" s="142"/>
      <c r="P5" s="143"/>
      <c r="Q5" s="141" t="s">
        <v>133</v>
      </c>
      <c r="R5" s="142"/>
      <c r="S5" s="143"/>
      <c r="T5" s="155" t="s">
        <v>157</v>
      </c>
      <c r="U5" s="156"/>
      <c r="V5" s="156"/>
      <c r="W5" s="157"/>
      <c r="X5" s="154" t="s">
        <v>3</v>
      </c>
      <c r="Y5" s="146" t="s">
        <v>4</v>
      </c>
      <c r="Z5" s="147"/>
      <c r="AA5" s="147"/>
      <c r="AB5" s="149" t="s">
        <v>5</v>
      </c>
    </row>
    <row r="6" spans="1:28" x14ac:dyDescent="0.25">
      <c r="A6" s="136"/>
      <c r="B6" s="139"/>
      <c r="C6" s="139"/>
      <c r="D6" s="139"/>
      <c r="E6" s="144" t="s">
        <v>111</v>
      </c>
      <c r="F6" s="144" t="s">
        <v>112</v>
      </c>
      <c r="G6" s="144" t="s">
        <v>113</v>
      </c>
      <c r="H6" s="144" t="s">
        <v>114</v>
      </c>
      <c r="I6" s="145" t="s">
        <v>115</v>
      </c>
      <c r="J6" s="139"/>
      <c r="K6" s="144" t="s">
        <v>125</v>
      </c>
      <c r="L6" s="144" t="s">
        <v>126</v>
      </c>
      <c r="M6" s="144" t="s">
        <v>127</v>
      </c>
      <c r="N6" s="144" t="s">
        <v>129</v>
      </c>
      <c r="O6" s="144" t="s">
        <v>114</v>
      </c>
      <c r="P6" s="144" t="s">
        <v>130</v>
      </c>
      <c r="Q6" s="144" t="s">
        <v>131</v>
      </c>
      <c r="R6" s="144" t="s">
        <v>132</v>
      </c>
      <c r="S6" s="144" t="s">
        <v>134</v>
      </c>
      <c r="T6" s="158"/>
      <c r="U6" s="159"/>
      <c r="V6" s="159"/>
      <c r="W6" s="160"/>
      <c r="X6" s="153"/>
      <c r="Y6" s="87" t="s">
        <v>6</v>
      </c>
      <c r="Z6" s="87" t="s">
        <v>7</v>
      </c>
      <c r="AA6" s="87" t="s">
        <v>8</v>
      </c>
      <c r="AB6" s="150"/>
    </row>
    <row r="7" spans="1:28" x14ac:dyDescent="0.25">
      <c r="A7" s="136"/>
      <c r="B7" s="139"/>
      <c r="C7" s="139"/>
      <c r="D7" s="139"/>
      <c r="E7" s="139"/>
      <c r="F7" s="139"/>
      <c r="G7" s="139"/>
      <c r="H7" s="139"/>
      <c r="I7" s="136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52" t="s">
        <v>158</v>
      </c>
      <c r="U7" s="144" t="s">
        <v>159</v>
      </c>
      <c r="V7" s="144" t="s">
        <v>156</v>
      </c>
      <c r="W7" s="144" t="s">
        <v>9</v>
      </c>
      <c r="X7" s="152" t="s">
        <v>10</v>
      </c>
      <c r="Y7" s="3" t="s">
        <v>11</v>
      </c>
      <c r="Z7" s="3" t="s">
        <v>11</v>
      </c>
      <c r="AA7" s="3" t="s">
        <v>11</v>
      </c>
      <c r="AB7" s="150"/>
    </row>
    <row r="8" spans="1:28" x14ac:dyDescent="0.25">
      <c r="A8" s="137"/>
      <c r="B8" s="140"/>
      <c r="C8" s="140"/>
      <c r="D8" s="140"/>
      <c r="E8" s="140"/>
      <c r="F8" s="140"/>
      <c r="G8" s="140"/>
      <c r="H8" s="140"/>
      <c r="I8" s="137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53"/>
      <c r="U8" s="140"/>
      <c r="V8" s="140"/>
      <c r="W8" s="140"/>
      <c r="X8" s="153"/>
      <c r="Y8" s="4" t="s">
        <v>12</v>
      </c>
      <c r="Z8" s="4" t="s">
        <v>12</v>
      </c>
      <c r="AA8" s="4" t="s">
        <v>12</v>
      </c>
      <c r="AB8" s="151"/>
    </row>
    <row r="9" spans="1:28" x14ac:dyDescent="0.25">
      <c r="A9" s="5">
        <v>1</v>
      </c>
      <c r="B9" s="5">
        <f>1+A9</f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f t="shared" ref="J9:X9" si="0">1+I9</f>
        <v>10</v>
      </c>
      <c r="K9" s="5">
        <f>1+J9</f>
        <v>11</v>
      </c>
      <c r="L9" s="5">
        <v>12</v>
      </c>
      <c r="M9" s="5">
        <v>13</v>
      </c>
      <c r="N9" s="5">
        <v>14</v>
      </c>
      <c r="O9" s="5">
        <v>15</v>
      </c>
      <c r="P9" s="5">
        <v>16</v>
      </c>
      <c r="Q9" s="5">
        <v>17</v>
      </c>
      <c r="R9" s="5">
        <v>18</v>
      </c>
      <c r="S9" s="5">
        <v>19</v>
      </c>
      <c r="T9" s="5">
        <v>20</v>
      </c>
      <c r="U9" s="5">
        <f t="shared" si="0"/>
        <v>21</v>
      </c>
      <c r="V9" s="5"/>
      <c r="W9" s="5">
        <f>1+U9</f>
        <v>22</v>
      </c>
      <c r="X9" s="5">
        <f t="shared" si="0"/>
        <v>23</v>
      </c>
      <c r="Y9" s="5">
        <v>14</v>
      </c>
      <c r="Z9" s="5">
        <v>15</v>
      </c>
      <c r="AA9" s="5">
        <v>16</v>
      </c>
      <c r="AB9" s="5">
        <v>17</v>
      </c>
    </row>
    <row r="10" spans="1:28" x14ac:dyDescent="0.25">
      <c r="A10" s="6"/>
      <c r="B10" s="29"/>
      <c r="C10" s="29"/>
      <c r="D10" s="29"/>
      <c r="E10" s="23"/>
      <c r="F10" s="2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24"/>
      <c r="U10" s="7"/>
      <c r="V10" s="7"/>
      <c r="W10" s="7"/>
      <c r="X10" s="7"/>
      <c r="Y10" s="8"/>
      <c r="Z10" s="25"/>
      <c r="AA10" s="7"/>
      <c r="AB10" s="11"/>
    </row>
    <row r="11" spans="1:28" x14ac:dyDescent="0.25">
      <c r="A11" s="12"/>
      <c r="B11" s="84"/>
      <c r="C11" s="89"/>
      <c r="D11" s="89"/>
      <c r="E11" s="109" t="s">
        <v>52</v>
      </c>
      <c r="F11" s="109"/>
      <c r="G11" s="35"/>
      <c r="H11" s="35"/>
      <c r="I11" s="110"/>
      <c r="J11" s="35"/>
      <c r="K11" s="39"/>
      <c r="L11" s="39"/>
      <c r="M11" s="39"/>
      <c r="N11" s="39"/>
      <c r="O11" s="39"/>
      <c r="P11" s="39"/>
      <c r="Q11" s="39"/>
      <c r="R11" s="39"/>
      <c r="S11" s="39"/>
      <c r="T11" s="111"/>
      <c r="U11" s="111"/>
      <c r="V11" s="111"/>
      <c r="W11" s="13"/>
      <c r="X11" s="13"/>
      <c r="Y11" s="26"/>
      <c r="Z11" s="27"/>
      <c r="AA11" s="13"/>
      <c r="AB11" s="15"/>
    </row>
    <row r="12" spans="1:28" x14ac:dyDescent="0.25">
      <c r="A12" s="106"/>
      <c r="B12" s="107"/>
      <c r="C12" s="58"/>
      <c r="D12" s="58"/>
      <c r="E12" s="52" t="s">
        <v>62</v>
      </c>
      <c r="F12" s="52"/>
      <c r="G12" s="17"/>
      <c r="H12" s="17"/>
      <c r="I12" s="17"/>
      <c r="J12" s="3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63"/>
      <c r="Z12" s="64"/>
      <c r="AA12" s="14"/>
      <c r="AB12" s="108"/>
    </row>
    <row r="13" spans="1:28" ht="16.5" x14ac:dyDescent="0.3">
      <c r="A13" s="12">
        <v>1</v>
      </c>
      <c r="B13" s="84" t="s">
        <v>45</v>
      </c>
      <c r="C13" s="89" t="s">
        <v>106</v>
      </c>
      <c r="D13" s="89" t="s">
        <v>107</v>
      </c>
      <c r="E13" s="28" t="s">
        <v>53</v>
      </c>
      <c r="F13" s="53">
        <v>10000</v>
      </c>
      <c r="G13" s="53"/>
      <c r="H13" s="92" t="s">
        <v>116</v>
      </c>
      <c r="I13" s="99" t="s">
        <v>135</v>
      </c>
      <c r="J13" s="15" t="s">
        <v>31</v>
      </c>
      <c r="K13" s="28" t="s">
        <v>95</v>
      </c>
      <c r="L13" s="28" t="s">
        <v>162</v>
      </c>
      <c r="M13" s="100" t="s">
        <v>138</v>
      </c>
      <c r="N13" s="28" t="s">
        <v>39</v>
      </c>
      <c r="O13" s="101" t="s">
        <v>139</v>
      </c>
      <c r="P13" s="100" t="s">
        <v>153</v>
      </c>
      <c r="Q13" s="85">
        <v>44827</v>
      </c>
      <c r="R13" s="85">
        <v>45191</v>
      </c>
      <c r="S13" s="28" t="s">
        <v>154</v>
      </c>
      <c r="T13" s="71">
        <v>8108108</v>
      </c>
      <c r="U13" s="49">
        <f>T13*11%</f>
        <v>891891.88</v>
      </c>
      <c r="V13" s="49"/>
      <c r="W13" s="51">
        <f>T13+U13</f>
        <v>8999999.8800000008</v>
      </c>
      <c r="X13" s="51">
        <f>T13</f>
        <v>8108108</v>
      </c>
      <c r="Y13" s="9"/>
      <c r="Z13" s="10"/>
      <c r="AA13" s="13">
        <f>+Z13+Y13</f>
        <v>0</v>
      </c>
      <c r="AB13" s="15"/>
    </row>
    <row r="14" spans="1:28" ht="16.5" x14ac:dyDescent="0.3">
      <c r="A14" s="12">
        <v>2</v>
      </c>
      <c r="B14" s="84" t="s">
        <v>45</v>
      </c>
      <c r="C14" s="89" t="s">
        <v>106</v>
      </c>
      <c r="D14" s="89" t="s">
        <v>107</v>
      </c>
      <c r="E14" s="28" t="s">
        <v>21</v>
      </c>
      <c r="F14" s="54">
        <v>2200</v>
      </c>
      <c r="G14" s="54"/>
      <c r="H14" s="93" t="s">
        <v>117</v>
      </c>
      <c r="I14" s="99">
        <v>8304686</v>
      </c>
      <c r="J14" s="38" t="s">
        <v>32</v>
      </c>
      <c r="K14" s="28" t="s">
        <v>96</v>
      </c>
      <c r="L14" s="28" t="s">
        <v>162</v>
      </c>
      <c r="M14" s="100" t="s">
        <v>138</v>
      </c>
      <c r="N14" s="32" t="s">
        <v>46</v>
      </c>
      <c r="O14" s="101" t="s">
        <v>140</v>
      </c>
      <c r="P14" s="100" t="s">
        <v>153</v>
      </c>
      <c r="Q14" s="85">
        <v>44827</v>
      </c>
      <c r="R14" s="85">
        <v>45190</v>
      </c>
      <c r="S14" s="28" t="s">
        <v>154</v>
      </c>
      <c r="T14" s="72">
        <v>9100000</v>
      </c>
      <c r="U14" s="49">
        <f t="shared" ref="U14:U15" si="1">T14*11%</f>
        <v>1001000</v>
      </c>
      <c r="V14" s="49"/>
      <c r="W14" s="51">
        <f t="shared" ref="W14:W15" si="2">T14+U14</f>
        <v>10101000</v>
      </c>
      <c r="X14" s="51">
        <f t="shared" ref="X14:X15" si="3">T14</f>
        <v>9100000</v>
      </c>
      <c r="Y14" s="9"/>
      <c r="Z14" s="10"/>
      <c r="AA14" s="13">
        <f>+Z14+Y14</f>
        <v>0</v>
      </c>
      <c r="AB14" s="16" t="s">
        <v>13</v>
      </c>
    </row>
    <row r="15" spans="1:28" ht="16.5" x14ac:dyDescent="0.3">
      <c r="A15" s="12">
        <v>3</v>
      </c>
      <c r="B15" s="29" t="s">
        <v>45</v>
      </c>
      <c r="C15" s="29" t="s">
        <v>106</v>
      </c>
      <c r="D15" s="29" t="s">
        <v>107</v>
      </c>
      <c r="E15" s="28" t="s">
        <v>22</v>
      </c>
      <c r="F15" s="55">
        <v>7000</v>
      </c>
      <c r="G15" s="55"/>
      <c r="H15" s="94" t="s">
        <v>118</v>
      </c>
      <c r="I15" s="99" t="s">
        <v>136</v>
      </c>
      <c r="J15" s="38" t="s">
        <v>33</v>
      </c>
      <c r="K15" s="28" t="s">
        <v>161</v>
      </c>
      <c r="L15" s="28"/>
      <c r="M15" s="100" t="s">
        <v>138</v>
      </c>
      <c r="N15" s="32" t="s">
        <v>47</v>
      </c>
      <c r="O15" s="101" t="s">
        <v>141</v>
      </c>
      <c r="P15" s="100" t="s">
        <v>153</v>
      </c>
      <c r="Q15" s="86" t="s">
        <v>98</v>
      </c>
      <c r="R15" s="86" t="s">
        <v>99</v>
      </c>
      <c r="S15" s="28" t="s">
        <v>154</v>
      </c>
      <c r="T15" s="73">
        <v>3318000</v>
      </c>
      <c r="U15" s="49">
        <f t="shared" si="1"/>
        <v>364980</v>
      </c>
      <c r="V15" s="49"/>
      <c r="W15" s="51">
        <f t="shared" si="2"/>
        <v>3682980</v>
      </c>
      <c r="X15" s="51">
        <f t="shared" si="3"/>
        <v>3318000</v>
      </c>
      <c r="Y15" s="60"/>
      <c r="Z15" s="61"/>
      <c r="AA15" s="59">
        <f>+Z15+Y15</f>
        <v>0</v>
      </c>
      <c r="AB15" s="62" t="s">
        <v>13</v>
      </c>
    </row>
    <row r="16" spans="1:28" x14ac:dyDescent="0.25">
      <c r="A16" s="12"/>
      <c r="B16" s="57"/>
      <c r="C16" s="57"/>
      <c r="D16" s="57"/>
      <c r="E16" s="18" t="s">
        <v>63</v>
      </c>
      <c r="F16" s="31"/>
      <c r="G16" s="31"/>
      <c r="H16" s="31"/>
      <c r="I16" s="31"/>
      <c r="J16" s="37"/>
      <c r="K16" s="31"/>
      <c r="L16" s="31"/>
      <c r="M16" s="41"/>
      <c r="N16" s="31"/>
      <c r="O16" s="31"/>
      <c r="P16" s="41"/>
      <c r="Q16" s="31"/>
      <c r="R16" s="31"/>
      <c r="S16" s="31"/>
      <c r="T16" s="47">
        <f>SUM(T13:T15)</f>
        <v>20526108</v>
      </c>
      <c r="U16" s="47">
        <f>SUM(U13:U15)</f>
        <v>2257871.88</v>
      </c>
      <c r="V16" s="47"/>
      <c r="W16" s="47">
        <f>SUM(W13:W15)</f>
        <v>22783979.880000003</v>
      </c>
      <c r="X16" s="47">
        <f>SUM(X13:X15)</f>
        <v>20526108</v>
      </c>
      <c r="Y16" s="66">
        <f>SUM(Y13:Y15)</f>
        <v>0</v>
      </c>
      <c r="Z16" s="66">
        <f t="shared" ref="Z16:AA16" si="4">SUM(Z13:Z15)</f>
        <v>0</v>
      </c>
      <c r="AA16" s="66">
        <f t="shared" si="4"/>
        <v>0</v>
      </c>
      <c r="AB16" s="67"/>
    </row>
    <row r="17" spans="1:28" x14ac:dyDescent="0.25">
      <c r="A17" s="12"/>
      <c r="B17" s="57"/>
      <c r="C17" s="57"/>
      <c r="D17" s="57"/>
      <c r="E17" s="18" t="s">
        <v>54</v>
      </c>
      <c r="F17" s="31"/>
      <c r="G17" s="31"/>
      <c r="H17" s="31"/>
      <c r="I17" s="31"/>
      <c r="J17" s="37"/>
      <c r="K17" s="31"/>
      <c r="L17" s="31"/>
      <c r="M17" s="41"/>
      <c r="N17" s="31"/>
      <c r="O17" s="31"/>
      <c r="P17" s="41"/>
      <c r="Q17" s="31"/>
      <c r="R17" s="31"/>
      <c r="S17" s="31"/>
      <c r="T17" s="48">
        <f>T16</f>
        <v>20526108</v>
      </c>
      <c r="U17" s="48">
        <f>U16</f>
        <v>2257871.88</v>
      </c>
      <c r="V17" s="48"/>
      <c r="W17" s="48">
        <f>W16</f>
        <v>22783979.880000003</v>
      </c>
      <c r="X17" s="48">
        <f>X16</f>
        <v>20526108</v>
      </c>
      <c r="Y17" s="48">
        <f t="shared" ref="Y17:AA17" si="5">Y16</f>
        <v>0</v>
      </c>
      <c r="Z17" s="48">
        <f t="shared" si="5"/>
        <v>0</v>
      </c>
      <c r="AA17" s="48">
        <f t="shared" si="5"/>
        <v>0</v>
      </c>
      <c r="AB17" s="67"/>
    </row>
    <row r="18" spans="1:28" x14ac:dyDescent="0.25">
      <c r="A18" s="112"/>
      <c r="B18" s="88"/>
      <c r="C18" s="88"/>
      <c r="D18" s="88"/>
      <c r="E18" s="52" t="s">
        <v>55</v>
      </c>
      <c r="F18" s="17"/>
      <c r="G18" s="17"/>
      <c r="H18" s="17"/>
      <c r="I18" s="17"/>
      <c r="J18" s="36"/>
      <c r="K18" s="17"/>
      <c r="L18" s="11"/>
      <c r="M18" s="42"/>
      <c r="N18" s="17"/>
      <c r="O18" s="17"/>
      <c r="P18" s="42"/>
      <c r="Q18" s="17"/>
      <c r="R18" s="17"/>
      <c r="S18" s="17"/>
      <c r="T18" s="17"/>
      <c r="U18" s="17"/>
      <c r="V18" s="17"/>
      <c r="W18" s="17"/>
      <c r="X18" s="69"/>
      <c r="Y18" s="113"/>
      <c r="Z18" s="64"/>
      <c r="AA18" s="14"/>
      <c r="AB18" s="65"/>
    </row>
    <row r="19" spans="1:28" x14ac:dyDescent="0.25">
      <c r="A19" s="12"/>
      <c r="B19" s="91"/>
      <c r="C19" s="90"/>
      <c r="D19" s="91"/>
      <c r="E19" s="109" t="s">
        <v>64</v>
      </c>
      <c r="F19" s="15"/>
      <c r="G19" s="15"/>
      <c r="H19" s="15"/>
      <c r="I19" s="15"/>
      <c r="J19" s="38"/>
      <c r="K19" s="15"/>
      <c r="M19" s="84"/>
      <c r="N19" s="15"/>
      <c r="O19" s="15"/>
      <c r="P19" s="84"/>
      <c r="Q19" s="15"/>
      <c r="R19" s="15"/>
      <c r="S19" s="15"/>
      <c r="T19" s="15"/>
      <c r="U19" s="15"/>
      <c r="V19" s="15"/>
      <c r="W19" s="15"/>
      <c r="X19" s="51"/>
      <c r="Y19" s="26"/>
      <c r="Z19" s="10"/>
      <c r="AA19" s="13"/>
      <c r="AB19" s="16"/>
    </row>
    <row r="20" spans="1:28" x14ac:dyDescent="0.25">
      <c r="A20" s="12">
        <v>1</v>
      </c>
      <c r="B20" s="29" t="s">
        <v>45</v>
      </c>
      <c r="C20" s="29" t="s">
        <v>108</v>
      </c>
      <c r="D20" s="29" t="s">
        <v>108</v>
      </c>
      <c r="E20" s="34" t="s">
        <v>77</v>
      </c>
      <c r="F20" s="56">
        <v>60</v>
      </c>
      <c r="G20" s="56"/>
      <c r="H20" s="95" t="s">
        <v>119</v>
      </c>
      <c r="I20" s="33"/>
      <c r="J20" s="34" t="s">
        <v>78</v>
      </c>
      <c r="K20" s="70" t="s">
        <v>86</v>
      </c>
      <c r="L20" s="15" t="s">
        <v>165</v>
      </c>
      <c r="M20" s="100" t="s">
        <v>138</v>
      </c>
      <c r="N20" s="33" t="s">
        <v>79</v>
      </c>
      <c r="O20" s="118" t="s">
        <v>167</v>
      </c>
      <c r="P20" s="100" t="s">
        <v>153</v>
      </c>
      <c r="Q20" s="43">
        <v>44868</v>
      </c>
      <c r="R20" s="45">
        <v>45232</v>
      </c>
      <c r="S20" s="98" t="s">
        <v>155</v>
      </c>
      <c r="T20" s="33">
        <v>5000000</v>
      </c>
      <c r="U20" s="50">
        <f>T20*11%</f>
        <v>550000</v>
      </c>
      <c r="V20" s="50"/>
      <c r="W20" s="51">
        <f>T20+U20</f>
        <v>5550000</v>
      </c>
      <c r="X20" s="51">
        <f t="shared" ref="X20" si="6">T20</f>
        <v>5000000</v>
      </c>
      <c r="Y20" s="9"/>
      <c r="Z20" s="10"/>
      <c r="AA20" s="13">
        <f>+Z20+Y20</f>
        <v>0</v>
      </c>
      <c r="AB20" s="62"/>
    </row>
    <row r="21" spans="1:28" x14ac:dyDescent="0.25">
      <c r="A21" s="12"/>
      <c r="B21" s="57"/>
      <c r="C21" s="57"/>
      <c r="D21" s="57"/>
      <c r="E21" s="18" t="s">
        <v>65</v>
      </c>
      <c r="F21" s="18"/>
      <c r="G21" s="31"/>
      <c r="H21" s="31"/>
      <c r="I21" s="31"/>
      <c r="J21" s="37"/>
      <c r="K21" s="31"/>
      <c r="L21" s="31"/>
      <c r="M21" s="41"/>
      <c r="N21" s="31"/>
      <c r="O21" s="31"/>
      <c r="P21" s="41"/>
      <c r="Q21" s="31"/>
      <c r="R21" s="31"/>
      <c r="S21" s="31"/>
      <c r="T21" s="47">
        <f t="shared" ref="T21:AA21" si="7">SUM(T20)</f>
        <v>5000000</v>
      </c>
      <c r="U21" s="47">
        <f t="shared" si="7"/>
        <v>550000</v>
      </c>
      <c r="V21" s="47"/>
      <c r="W21" s="47">
        <f t="shared" si="7"/>
        <v>5550000</v>
      </c>
      <c r="X21" s="47">
        <f t="shared" si="7"/>
        <v>5000000</v>
      </c>
      <c r="Y21" s="47">
        <f t="shared" si="7"/>
        <v>0</v>
      </c>
      <c r="Z21" s="47">
        <f t="shared" si="7"/>
        <v>0</v>
      </c>
      <c r="AA21" s="47">
        <f t="shared" si="7"/>
        <v>0</v>
      </c>
      <c r="AB21" s="67"/>
    </row>
    <row r="22" spans="1:28" x14ac:dyDescent="0.25">
      <c r="A22" s="12"/>
      <c r="B22" s="57"/>
      <c r="C22" s="57"/>
      <c r="D22" s="57"/>
      <c r="E22" s="18" t="s">
        <v>56</v>
      </c>
      <c r="F22" s="18"/>
      <c r="G22" s="31"/>
      <c r="H22" s="31"/>
      <c r="I22" s="31"/>
      <c r="J22" s="37"/>
      <c r="K22" s="31"/>
      <c r="L22" s="31"/>
      <c r="M22" s="41"/>
      <c r="N22" s="31"/>
      <c r="O22" s="31"/>
      <c r="P22" s="41"/>
      <c r="Q22" s="31"/>
      <c r="R22" s="31"/>
      <c r="S22" s="31"/>
      <c r="T22" s="48">
        <f>T21</f>
        <v>5000000</v>
      </c>
      <c r="U22" s="48">
        <f>U21</f>
        <v>550000</v>
      </c>
      <c r="V22" s="48"/>
      <c r="W22" s="48">
        <f>W21</f>
        <v>5550000</v>
      </c>
      <c r="X22" s="48">
        <f>X21</f>
        <v>5000000</v>
      </c>
      <c r="Y22" s="48">
        <f t="shared" ref="Y22:AA22" si="8">Y21</f>
        <v>0</v>
      </c>
      <c r="Z22" s="48">
        <f t="shared" si="8"/>
        <v>0</v>
      </c>
      <c r="AA22" s="48">
        <f t="shared" si="8"/>
        <v>0</v>
      </c>
      <c r="AB22" s="67"/>
    </row>
    <row r="23" spans="1:28" x14ac:dyDescent="0.25">
      <c r="A23" s="12"/>
      <c r="B23" s="58"/>
      <c r="C23" s="58"/>
      <c r="D23" s="58"/>
      <c r="E23" s="114" t="s">
        <v>57</v>
      </c>
      <c r="F23" s="114"/>
      <c r="G23" s="108"/>
      <c r="H23" s="108"/>
      <c r="I23" s="108"/>
      <c r="J23" s="115"/>
      <c r="K23" s="108"/>
      <c r="L23" s="108"/>
      <c r="M23" s="116"/>
      <c r="N23" s="108"/>
      <c r="O23" s="108"/>
      <c r="P23" s="116"/>
      <c r="Q23" s="108"/>
      <c r="R23" s="108"/>
      <c r="S23" s="108"/>
      <c r="T23" s="108"/>
      <c r="U23" s="108"/>
      <c r="V23" s="108"/>
      <c r="W23" s="108"/>
      <c r="X23" s="108"/>
      <c r="Y23" s="63"/>
      <c r="Z23" s="117"/>
      <c r="AA23" s="14"/>
      <c r="AB23" s="65"/>
    </row>
    <row r="24" spans="1:28" x14ac:dyDescent="0.25">
      <c r="A24" s="106"/>
      <c r="B24" s="58"/>
      <c r="C24" s="88"/>
      <c r="D24" s="88"/>
      <c r="E24" s="52" t="s">
        <v>66</v>
      </c>
      <c r="F24" s="52"/>
      <c r="G24" s="17"/>
      <c r="H24" s="17"/>
      <c r="I24" s="17"/>
      <c r="J24" s="36"/>
      <c r="K24" s="17"/>
      <c r="L24" s="17"/>
      <c r="M24" s="42"/>
      <c r="N24" s="17"/>
      <c r="O24" s="17"/>
      <c r="P24" s="42"/>
      <c r="Q24" s="17"/>
      <c r="R24" s="17"/>
      <c r="S24" s="17"/>
      <c r="T24" s="17"/>
      <c r="U24" s="17"/>
      <c r="V24" s="17"/>
      <c r="W24" s="17"/>
      <c r="X24" s="17"/>
      <c r="Y24" s="63"/>
      <c r="Z24" s="64"/>
      <c r="AA24" s="13"/>
      <c r="AB24" s="16"/>
    </row>
    <row r="25" spans="1:28" ht="16.5" x14ac:dyDescent="0.3">
      <c r="A25" s="12">
        <v>1</v>
      </c>
      <c r="B25" s="29" t="s">
        <v>45</v>
      </c>
      <c r="C25" s="96" t="s">
        <v>120</v>
      </c>
      <c r="D25" s="96" t="s">
        <v>121</v>
      </c>
      <c r="E25" s="74" t="s">
        <v>15</v>
      </c>
      <c r="F25" s="74"/>
      <c r="G25" s="28">
        <v>30</v>
      </c>
      <c r="H25" s="93" t="s">
        <v>122</v>
      </c>
      <c r="I25" s="99">
        <v>6014608</v>
      </c>
      <c r="J25" s="74" t="s">
        <v>82</v>
      </c>
      <c r="K25" s="28" t="s">
        <v>87</v>
      </c>
      <c r="L25" s="28" t="s">
        <v>164</v>
      </c>
      <c r="M25" s="100" t="s">
        <v>138</v>
      </c>
      <c r="N25" s="74" t="s">
        <v>83</v>
      </c>
      <c r="O25" s="102" t="s">
        <v>142</v>
      </c>
      <c r="P25" s="100" t="s">
        <v>153</v>
      </c>
      <c r="Q25" s="40">
        <v>44866</v>
      </c>
      <c r="R25" s="44">
        <v>45260</v>
      </c>
      <c r="S25" s="28" t="s">
        <v>155</v>
      </c>
      <c r="T25" s="30">
        <v>13181818</v>
      </c>
      <c r="U25" s="50">
        <f t="shared" ref="U25:U36" si="9">T25*11%</f>
        <v>1449999.98</v>
      </c>
      <c r="V25" s="50"/>
      <c r="W25" s="51">
        <f t="shared" ref="W25:W36" si="10">T25+U25</f>
        <v>14631817.98</v>
      </c>
      <c r="X25" s="51">
        <f t="shared" ref="X25:X36" si="11">T25</f>
        <v>13181818</v>
      </c>
      <c r="Y25" s="9"/>
      <c r="Z25" s="10"/>
      <c r="AA25" s="13">
        <f t="shared" ref="AA25:AA37" si="12">+Z25+Y25</f>
        <v>0</v>
      </c>
      <c r="AB25" s="16"/>
    </row>
    <row r="26" spans="1:28" ht="16.5" x14ac:dyDescent="0.3">
      <c r="A26" s="12">
        <v>2</v>
      </c>
      <c r="B26" s="84" t="s">
        <v>45</v>
      </c>
      <c r="C26" s="96" t="s">
        <v>120</v>
      </c>
      <c r="D26" s="96" t="s">
        <v>121</v>
      </c>
      <c r="E26" s="74" t="s">
        <v>16</v>
      </c>
      <c r="F26" s="74"/>
      <c r="G26" s="28">
        <v>15</v>
      </c>
      <c r="H26" s="93" t="s">
        <v>122</v>
      </c>
      <c r="I26" s="99">
        <v>6014608</v>
      </c>
      <c r="J26" s="74" t="s">
        <v>26</v>
      </c>
      <c r="K26" s="28" t="s">
        <v>88</v>
      </c>
      <c r="L26" s="28" t="s">
        <v>162</v>
      </c>
      <c r="M26" s="100" t="s">
        <v>138</v>
      </c>
      <c r="N26" s="74" t="s">
        <v>48</v>
      </c>
      <c r="O26" s="101" t="s">
        <v>143</v>
      </c>
      <c r="P26" s="100" t="s">
        <v>153</v>
      </c>
      <c r="Q26" s="40">
        <v>44827</v>
      </c>
      <c r="R26" s="44">
        <v>45192</v>
      </c>
      <c r="S26" s="28" t="s">
        <v>154</v>
      </c>
      <c r="T26" s="71">
        <v>6590909</v>
      </c>
      <c r="U26" s="50">
        <f t="shared" si="9"/>
        <v>724999.99</v>
      </c>
      <c r="V26" s="50"/>
      <c r="W26" s="51">
        <f t="shared" si="10"/>
        <v>7315908.9900000002</v>
      </c>
      <c r="X26" s="51">
        <f t="shared" si="11"/>
        <v>6590909</v>
      </c>
      <c r="Y26" s="9"/>
      <c r="Z26" s="10"/>
      <c r="AA26" s="13">
        <f t="shared" si="12"/>
        <v>0</v>
      </c>
      <c r="AB26" s="16"/>
    </row>
    <row r="27" spans="1:28" ht="16.5" x14ac:dyDescent="0.3">
      <c r="A27" s="12">
        <v>3</v>
      </c>
      <c r="B27" s="84" t="s">
        <v>45</v>
      </c>
      <c r="C27" s="96" t="s">
        <v>120</v>
      </c>
      <c r="D27" s="96" t="s">
        <v>121</v>
      </c>
      <c r="E27" s="74" t="s">
        <v>17</v>
      </c>
      <c r="F27" s="74"/>
      <c r="G27" s="74">
        <v>30</v>
      </c>
      <c r="H27" s="93" t="s">
        <v>122</v>
      </c>
      <c r="I27" s="99">
        <v>6014608</v>
      </c>
      <c r="J27" s="74" t="s">
        <v>27</v>
      </c>
      <c r="K27" s="28" t="s">
        <v>94</v>
      </c>
      <c r="L27" s="28" t="s">
        <v>162</v>
      </c>
      <c r="M27" s="100" t="s">
        <v>138</v>
      </c>
      <c r="N27" s="74" t="s">
        <v>49</v>
      </c>
      <c r="O27" s="101" t="s">
        <v>144</v>
      </c>
      <c r="P27" s="100" t="s">
        <v>153</v>
      </c>
      <c r="Q27" s="40">
        <v>44827</v>
      </c>
      <c r="R27" s="44">
        <v>45191</v>
      </c>
      <c r="S27" s="28" t="s">
        <v>154</v>
      </c>
      <c r="T27" s="71">
        <v>6590909</v>
      </c>
      <c r="U27" s="50">
        <f t="shared" si="9"/>
        <v>724999.99</v>
      </c>
      <c r="V27" s="50"/>
      <c r="W27" s="51">
        <f t="shared" si="10"/>
        <v>7315908.9900000002</v>
      </c>
      <c r="X27" s="51">
        <f t="shared" si="11"/>
        <v>6590909</v>
      </c>
      <c r="Y27" s="9"/>
      <c r="Z27" s="10"/>
      <c r="AA27" s="13">
        <f t="shared" si="12"/>
        <v>0</v>
      </c>
      <c r="AB27" s="16"/>
    </row>
    <row r="28" spans="1:28" ht="16.5" x14ac:dyDescent="0.3">
      <c r="A28" s="12">
        <v>4</v>
      </c>
      <c r="B28" s="84" t="s">
        <v>45</v>
      </c>
      <c r="C28" s="96" t="s">
        <v>120</v>
      </c>
      <c r="D28" s="96" t="s">
        <v>121</v>
      </c>
      <c r="E28" s="74" t="s">
        <v>18</v>
      </c>
      <c r="F28" s="74"/>
      <c r="G28" s="74">
        <v>15</v>
      </c>
      <c r="H28" s="93" t="s">
        <v>122</v>
      </c>
      <c r="I28" s="99">
        <v>6014608</v>
      </c>
      <c r="J28" s="74" t="s">
        <v>28</v>
      </c>
      <c r="K28" s="28" t="s">
        <v>89</v>
      </c>
      <c r="L28" s="28" t="s">
        <v>162</v>
      </c>
      <c r="M28" s="100" t="s">
        <v>138</v>
      </c>
      <c r="N28" s="74" t="s">
        <v>37</v>
      </c>
      <c r="O28" s="101" t="s">
        <v>145</v>
      </c>
      <c r="P28" s="100" t="s">
        <v>153</v>
      </c>
      <c r="Q28" s="40">
        <v>44827</v>
      </c>
      <c r="R28" s="44">
        <v>45191</v>
      </c>
      <c r="S28" s="28" t="s">
        <v>154</v>
      </c>
      <c r="T28" s="71">
        <v>6590909</v>
      </c>
      <c r="U28" s="50">
        <f t="shared" si="9"/>
        <v>724999.99</v>
      </c>
      <c r="V28" s="50"/>
      <c r="W28" s="51">
        <f t="shared" si="10"/>
        <v>7315908.9900000002</v>
      </c>
      <c r="X28" s="51">
        <f t="shared" si="11"/>
        <v>6590909</v>
      </c>
      <c r="Y28" s="9"/>
      <c r="Z28" s="10"/>
      <c r="AA28" s="13">
        <f t="shared" si="12"/>
        <v>0</v>
      </c>
      <c r="AB28" s="16"/>
    </row>
    <row r="29" spans="1:28" ht="16.5" x14ac:dyDescent="0.3">
      <c r="A29" s="12">
        <v>5</v>
      </c>
      <c r="B29" s="84" t="s">
        <v>45</v>
      </c>
      <c r="C29" s="96" t="s">
        <v>120</v>
      </c>
      <c r="D29" s="96" t="s">
        <v>121</v>
      </c>
      <c r="E29" s="74" t="s">
        <v>19</v>
      </c>
      <c r="F29" s="74"/>
      <c r="G29" s="74">
        <v>15</v>
      </c>
      <c r="H29" s="93" t="s">
        <v>122</v>
      </c>
      <c r="I29" s="99">
        <v>6014608</v>
      </c>
      <c r="J29" s="74" t="s">
        <v>29</v>
      </c>
      <c r="K29" s="28" t="s">
        <v>90</v>
      </c>
      <c r="L29" s="28" t="s">
        <v>162</v>
      </c>
      <c r="M29" s="100" t="s">
        <v>138</v>
      </c>
      <c r="N29" s="74" t="s">
        <v>38</v>
      </c>
      <c r="O29" s="101" t="s">
        <v>146</v>
      </c>
      <c r="P29" s="100" t="s">
        <v>153</v>
      </c>
      <c r="Q29" s="40">
        <v>44827</v>
      </c>
      <c r="R29" s="44">
        <v>45191</v>
      </c>
      <c r="S29" s="28" t="s">
        <v>154</v>
      </c>
      <c r="T29" s="71">
        <v>6590909</v>
      </c>
      <c r="U29" s="50">
        <f t="shared" si="9"/>
        <v>724999.99</v>
      </c>
      <c r="V29" s="50"/>
      <c r="W29" s="51">
        <f t="shared" si="10"/>
        <v>7315908.9900000002</v>
      </c>
      <c r="X29" s="51">
        <f t="shared" si="11"/>
        <v>6590909</v>
      </c>
      <c r="Y29" s="9">
        <v>549550</v>
      </c>
      <c r="Z29" s="10">
        <v>0</v>
      </c>
      <c r="AA29" s="13">
        <f t="shared" si="12"/>
        <v>549550</v>
      </c>
      <c r="AB29" s="16"/>
    </row>
    <row r="30" spans="1:28" ht="16.5" x14ac:dyDescent="0.3">
      <c r="A30" s="12">
        <v>6</v>
      </c>
      <c r="B30" s="84" t="s">
        <v>45</v>
      </c>
      <c r="C30" s="96" t="s">
        <v>120</v>
      </c>
      <c r="D30" s="96" t="s">
        <v>121</v>
      </c>
      <c r="E30" s="74" t="s">
        <v>20</v>
      </c>
      <c r="F30" s="74"/>
      <c r="G30" s="74">
        <v>15</v>
      </c>
      <c r="H30" s="93" t="s">
        <v>122</v>
      </c>
      <c r="I30" s="99">
        <v>6014608</v>
      </c>
      <c r="J30" s="74" t="s">
        <v>30</v>
      </c>
      <c r="K30" s="28" t="s">
        <v>91</v>
      </c>
      <c r="L30" s="28" t="s">
        <v>162</v>
      </c>
      <c r="M30" s="100" t="s">
        <v>138</v>
      </c>
      <c r="N30" s="74" t="s">
        <v>50</v>
      </c>
      <c r="O30" s="101" t="s">
        <v>147</v>
      </c>
      <c r="P30" s="100" t="s">
        <v>153</v>
      </c>
      <c r="Q30" s="40">
        <v>44827</v>
      </c>
      <c r="R30" s="44">
        <v>45191</v>
      </c>
      <c r="S30" s="28" t="s">
        <v>154</v>
      </c>
      <c r="T30" s="71">
        <v>19772727</v>
      </c>
      <c r="U30" s="50">
        <f t="shared" si="9"/>
        <v>2174999.9700000002</v>
      </c>
      <c r="V30" s="50"/>
      <c r="W30" s="51">
        <f t="shared" si="10"/>
        <v>21947726.969999999</v>
      </c>
      <c r="X30" s="51">
        <f t="shared" si="11"/>
        <v>19772727</v>
      </c>
      <c r="Y30" s="9"/>
      <c r="Z30" s="10"/>
      <c r="AA30" s="13">
        <f t="shared" si="12"/>
        <v>0</v>
      </c>
      <c r="AB30" s="16"/>
    </row>
    <row r="31" spans="1:28" ht="16.5" x14ac:dyDescent="0.3">
      <c r="A31" s="12">
        <v>7</v>
      </c>
      <c r="B31" s="84" t="s">
        <v>45</v>
      </c>
      <c r="C31" s="96" t="s">
        <v>120</v>
      </c>
      <c r="D31" s="96" t="s">
        <v>121</v>
      </c>
      <c r="E31" s="74" t="s">
        <v>23</v>
      </c>
      <c r="F31" s="74"/>
      <c r="G31" s="75">
        <v>100</v>
      </c>
      <c r="H31" s="93" t="s">
        <v>123</v>
      </c>
      <c r="I31" s="99" t="s">
        <v>137</v>
      </c>
      <c r="J31" s="74" t="s">
        <v>34</v>
      </c>
      <c r="K31" s="28" t="s">
        <v>100</v>
      </c>
      <c r="L31" s="28" t="s">
        <v>166</v>
      </c>
      <c r="M31" s="100" t="s">
        <v>138</v>
      </c>
      <c r="N31" s="74" t="s">
        <v>40</v>
      </c>
      <c r="O31" s="103" t="s">
        <v>148</v>
      </c>
      <c r="P31" s="100" t="s">
        <v>153</v>
      </c>
      <c r="Q31" s="40">
        <v>44376</v>
      </c>
      <c r="R31" s="44">
        <v>44740</v>
      </c>
      <c r="S31" s="28" t="s">
        <v>154</v>
      </c>
      <c r="T31" s="82">
        <v>4550000</v>
      </c>
      <c r="U31" s="50">
        <f t="shared" si="9"/>
        <v>500500</v>
      </c>
      <c r="V31" s="50"/>
      <c r="W31" s="51">
        <f t="shared" si="10"/>
        <v>5050500</v>
      </c>
      <c r="X31" s="51">
        <f t="shared" si="11"/>
        <v>4550000</v>
      </c>
      <c r="Y31" s="9"/>
      <c r="Z31" s="10"/>
      <c r="AA31" s="13">
        <f t="shared" si="12"/>
        <v>0</v>
      </c>
      <c r="AB31" s="16"/>
    </row>
    <row r="32" spans="1:28" ht="16.5" x14ac:dyDescent="0.3">
      <c r="A32" s="12">
        <v>8</v>
      </c>
      <c r="B32" s="84" t="s">
        <v>45</v>
      </c>
      <c r="C32" s="96" t="s">
        <v>120</v>
      </c>
      <c r="D32" s="96" t="s">
        <v>121</v>
      </c>
      <c r="E32" s="74" t="s">
        <v>24</v>
      </c>
      <c r="F32" s="74"/>
      <c r="G32" s="76">
        <v>30</v>
      </c>
      <c r="H32" s="93" t="s">
        <v>122</v>
      </c>
      <c r="I32" s="99">
        <v>6014608</v>
      </c>
      <c r="J32" s="74" t="s">
        <v>35</v>
      </c>
      <c r="K32" s="28" t="s">
        <v>101</v>
      </c>
      <c r="L32" s="28" t="s">
        <v>166</v>
      </c>
      <c r="M32" s="100" t="s">
        <v>138</v>
      </c>
      <c r="N32" s="74" t="s">
        <v>41</v>
      </c>
      <c r="O32" s="104" t="s">
        <v>149</v>
      </c>
      <c r="P32" s="100" t="s">
        <v>153</v>
      </c>
      <c r="Q32" s="40">
        <v>44757</v>
      </c>
      <c r="R32" s="46" t="s">
        <v>97</v>
      </c>
      <c r="S32" s="28" t="s">
        <v>154</v>
      </c>
      <c r="T32" s="71">
        <v>6750000</v>
      </c>
      <c r="U32" s="50">
        <f t="shared" si="9"/>
        <v>742500</v>
      </c>
      <c r="V32" s="50"/>
      <c r="W32" s="51">
        <f t="shared" si="10"/>
        <v>7492500</v>
      </c>
      <c r="X32" s="51">
        <f t="shared" si="11"/>
        <v>6750000</v>
      </c>
      <c r="Y32" s="9">
        <v>562500</v>
      </c>
      <c r="Z32" s="10">
        <v>1125000</v>
      </c>
      <c r="AA32" s="13">
        <f t="shared" si="12"/>
        <v>1687500</v>
      </c>
      <c r="AB32" s="16"/>
    </row>
    <row r="33" spans="1:28" ht="16.5" x14ac:dyDescent="0.3">
      <c r="A33" s="12">
        <v>9</v>
      </c>
      <c r="B33" s="84" t="s">
        <v>45</v>
      </c>
      <c r="C33" s="96" t="s">
        <v>120</v>
      </c>
      <c r="D33" s="96" t="s">
        <v>121</v>
      </c>
      <c r="E33" s="74" t="s">
        <v>58</v>
      </c>
      <c r="F33" s="74"/>
      <c r="G33" s="77">
        <v>1882</v>
      </c>
      <c r="H33" s="93" t="s">
        <v>122</v>
      </c>
      <c r="I33" s="99">
        <v>6014608</v>
      </c>
      <c r="J33" s="74" t="s">
        <v>51</v>
      </c>
      <c r="K33" s="28" t="s">
        <v>92</v>
      </c>
      <c r="L33" s="28" t="s">
        <v>162</v>
      </c>
      <c r="M33" s="100" t="s">
        <v>138</v>
      </c>
      <c r="N33" s="74" t="s">
        <v>42</v>
      </c>
      <c r="O33" s="102" t="s">
        <v>150</v>
      </c>
      <c r="P33" s="100" t="s">
        <v>153</v>
      </c>
      <c r="Q33" s="40">
        <v>44881</v>
      </c>
      <c r="R33" s="44">
        <v>45245</v>
      </c>
      <c r="S33" s="28" t="s">
        <v>154</v>
      </c>
      <c r="T33" s="71">
        <v>4772727</v>
      </c>
      <c r="U33" s="50">
        <f t="shared" si="9"/>
        <v>524999.97</v>
      </c>
      <c r="V33" s="50"/>
      <c r="W33" s="51">
        <f t="shared" si="10"/>
        <v>5297726.97</v>
      </c>
      <c r="X33" s="51">
        <f t="shared" si="11"/>
        <v>4772727</v>
      </c>
      <c r="Y33" s="9"/>
      <c r="Z33" s="10"/>
      <c r="AA33" s="13">
        <f t="shared" si="12"/>
        <v>0</v>
      </c>
      <c r="AB33" s="16"/>
    </row>
    <row r="34" spans="1:28" ht="16.5" x14ac:dyDescent="0.3">
      <c r="A34" s="12">
        <v>10</v>
      </c>
      <c r="B34" s="84" t="s">
        <v>45</v>
      </c>
      <c r="C34" s="96" t="s">
        <v>120</v>
      </c>
      <c r="D34" s="96" t="s">
        <v>121</v>
      </c>
      <c r="E34" s="74" t="s">
        <v>59</v>
      </c>
      <c r="F34" s="74"/>
      <c r="G34" s="74">
        <v>15</v>
      </c>
      <c r="H34" s="93" t="s">
        <v>122</v>
      </c>
      <c r="I34" s="99">
        <v>6014608</v>
      </c>
      <c r="J34" s="74" t="s">
        <v>44</v>
      </c>
      <c r="K34" s="28" t="s">
        <v>93</v>
      </c>
      <c r="L34" s="28" t="s">
        <v>163</v>
      </c>
      <c r="M34" s="100" t="s">
        <v>138</v>
      </c>
      <c r="N34" s="74" t="s">
        <v>43</v>
      </c>
      <c r="O34" s="101" t="s">
        <v>151</v>
      </c>
      <c r="P34" s="100" t="s">
        <v>153</v>
      </c>
      <c r="Q34" s="40">
        <v>44902</v>
      </c>
      <c r="R34" s="44">
        <v>45266</v>
      </c>
      <c r="S34" s="28" t="s">
        <v>154</v>
      </c>
      <c r="T34" s="83">
        <v>4545454.5454545459</v>
      </c>
      <c r="U34" s="50">
        <f t="shared" si="9"/>
        <v>500000.00000000006</v>
      </c>
      <c r="V34" s="50"/>
      <c r="W34" s="51">
        <f t="shared" si="10"/>
        <v>5045454.5454545459</v>
      </c>
      <c r="X34" s="51">
        <f t="shared" si="11"/>
        <v>4545454.5454545459</v>
      </c>
      <c r="Y34" s="9"/>
      <c r="Z34" s="10"/>
      <c r="AA34" s="13">
        <f t="shared" si="12"/>
        <v>0</v>
      </c>
      <c r="AB34" s="16"/>
    </row>
    <row r="35" spans="1:28" ht="16.5" x14ac:dyDescent="0.3">
      <c r="A35" s="12">
        <v>11</v>
      </c>
      <c r="B35" s="84" t="s">
        <v>45</v>
      </c>
      <c r="C35" s="96" t="s">
        <v>120</v>
      </c>
      <c r="D35" s="96" t="s">
        <v>121</v>
      </c>
      <c r="E35" s="78" t="s">
        <v>80</v>
      </c>
      <c r="F35" s="78"/>
      <c r="G35" s="74">
        <v>30</v>
      </c>
      <c r="H35" s="93" t="s">
        <v>122</v>
      </c>
      <c r="I35" s="99">
        <v>6014608</v>
      </c>
      <c r="J35" s="74" t="s">
        <v>44</v>
      </c>
      <c r="K35" s="28" t="s">
        <v>102</v>
      </c>
      <c r="L35" s="28" t="s">
        <v>166</v>
      </c>
      <c r="M35" s="100" t="s">
        <v>138</v>
      </c>
      <c r="N35" s="78" t="s">
        <v>84</v>
      </c>
      <c r="O35" s="105" t="s">
        <v>152</v>
      </c>
      <c r="P35" s="100" t="s">
        <v>153</v>
      </c>
      <c r="Q35" s="40">
        <v>44772</v>
      </c>
      <c r="R35" s="44">
        <v>45136</v>
      </c>
      <c r="S35" s="28" t="s">
        <v>154</v>
      </c>
      <c r="T35" s="80">
        <v>7207207</v>
      </c>
      <c r="U35" s="50">
        <f t="shared" si="9"/>
        <v>792792.77</v>
      </c>
      <c r="V35" s="50"/>
      <c r="W35" s="51">
        <f t="shared" si="10"/>
        <v>7999999.7699999996</v>
      </c>
      <c r="X35" s="51">
        <f t="shared" si="11"/>
        <v>7207207</v>
      </c>
      <c r="Y35" s="9">
        <v>1801800</v>
      </c>
      <c r="Z35" s="10">
        <v>600600</v>
      </c>
      <c r="AA35" s="13">
        <f t="shared" si="12"/>
        <v>2402400</v>
      </c>
      <c r="AB35" s="16"/>
    </row>
    <row r="36" spans="1:28" ht="16.5" x14ac:dyDescent="0.3">
      <c r="A36" s="12">
        <v>12</v>
      </c>
      <c r="B36" s="84" t="s">
        <v>45</v>
      </c>
      <c r="C36" s="96" t="s">
        <v>120</v>
      </c>
      <c r="D36" s="96" t="s">
        <v>121</v>
      </c>
      <c r="E36" s="78" t="s">
        <v>81</v>
      </c>
      <c r="F36" s="78"/>
      <c r="G36" s="97">
        <v>70</v>
      </c>
      <c r="H36" s="93" t="s">
        <v>122</v>
      </c>
      <c r="I36" s="99">
        <v>6014608</v>
      </c>
      <c r="J36" s="74" t="s">
        <v>25</v>
      </c>
      <c r="K36" s="28" t="s">
        <v>103</v>
      </c>
      <c r="L36" s="28" t="s">
        <v>166</v>
      </c>
      <c r="M36" s="100" t="s">
        <v>138</v>
      </c>
      <c r="N36" s="78" t="s">
        <v>36</v>
      </c>
      <c r="O36" s="102" t="s">
        <v>142</v>
      </c>
      <c r="P36" s="100" t="s">
        <v>153</v>
      </c>
      <c r="Q36" s="40">
        <v>44754</v>
      </c>
      <c r="R36" s="44">
        <v>45118</v>
      </c>
      <c r="S36" s="28" t="s">
        <v>154</v>
      </c>
      <c r="T36" s="81">
        <v>13063063</v>
      </c>
      <c r="U36" s="50">
        <f t="shared" si="9"/>
        <v>1436936.93</v>
      </c>
      <c r="V36" s="50"/>
      <c r="W36" s="51">
        <f t="shared" si="10"/>
        <v>14499999.93</v>
      </c>
      <c r="X36" s="51">
        <f t="shared" si="11"/>
        <v>13063063</v>
      </c>
      <c r="Y36" s="9"/>
      <c r="Z36" s="10"/>
      <c r="AA36" s="13">
        <f t="shared" si="12"/>
        <v>0</v>
      </c>
      <c r="AB36" s="16"/>
    </row>
    <row r="37" spans="1:28" ht="16.5" x14ac:dyDescent="0.3">
      <c r="A37" s="12">
        <v>13</v>
      </c>
      <c r="B37" s="84" t="s">
        <v>45</v>
      </c>
      <c r="C37" s="96" t="s">
        <v>120</v>
      </c>
      <c r="D37" s="96" t="s">
        <v>121</v>
      </c>
      <c r="E37" s="78" t="s">
        <v>179</v>
      </c>
      <c r="F37" s="78">
        <v>200</v>
      </c>
      <c r="G37" s="132">
        <v>216</v>
      </c>
      <c r="H37" s="93" t="s">
        <v>122</v>
      </c>
      <c r="I37" s="99">
        <v>6014608</v>
      </c>
      <c r="J37" s="74" t="s">
        <v>180</v>
      </c>
      <c r="K37" s="28" t="s">
        <v>181</v>
      </c>
      <c r="L37" s="28" t="s">
        <v>182</v>
      </c>
      <c r="M37" s="100" t="s">
        <v>138</v>
      </c>
      <c r="N37" s="78" t="s">
        <v>183</v>
      </c>
      <c r="O37" s="102" t="s">
        <v>184</v>
      </c>
      <c r="P37" s="100" t="s">
        <v>153</v>
      </c>
      <c r="Q37" s="40" t="s">
        <v>185</v>
      </c>
      <c r="R37" s="44" t="s">
        <v>186</v>
      </c>
      <c r="S37" s="28" t="s">
        <v>155</v>
      </c>
      <c r="T37" s="81">
        <v>0</v>
      </c>
      <c r="U37" s="50">
        <f>T37*11%</f>
        <v>0</v>
      </c>
      <c r="V37" s="50"/>
      <c r="W37" s="51">
        <v>22494150</v>
      </c>
      <c r="X37" s="51">
        <v>20265000</v>
      </c>
      <c r="Y37" s="9"/>
      <c r="Z37" s="10">
        <v>20265000</v>
      </c>
      <c r="AA37" s="13">
        <f t="shared" si="12"/>
        <v>20265000</v>
      </c>
      <c r="AB37" s="16"/>
    </row>
    <row r="38" spans="1:28" x14ac:dyDescent="0.25">
      <c r="A38" s="106"/>
      <c r="B38" s="29"/>
      <c r="C38" s="29"/>
      <c r="D38" s="29"/>
      <c r="E38" s="78"/>
      <c r="F38" s="78"/>
      <c r="G38" s="79"/>
      <c r="H38" s="79"/>
      <c r="I38" s="78"/>
      <c r="J38" s="74"/>
      <c r="K38" s="28"/>
      <c r="L38" s="28"/>
      <c r="M38" s="28"/>
      <c r="N38" s="28"/>
      <c r="O38" s="28"/>
      <c r="P38" s="28"/>
      <c r="Q38" s="28"/>
      <c r="R38" s="28"/>
      <c r="S38" s="28"/>
      <c r="T38" s="81"/>
      <c r="U38" s="50"/>
      <c r="V38" s="50"/>
      <c r="W38" s="51"/>
      <c r="X38" s="51"/>
      <c r="Y38" s="9"/>
      <c r="Z38" s="10"/>
      <c r="AA38" s="13"/>
      <c r="AB38" s="16"/>
    </row>
    <row r="39" spans="1:28" x14ac:dyDescent="0.25">
      <c r="A39" s="12"/>
      <c r="B39" s="57"/>
      <c r="C39" s="57"/>
      <c r="D39" s="57"/>
      <c r="E39" s="31" t="s">
        <v>67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47">
        <f t="shared" ref="T39:AA39" si="13">SUM(T25:T38)</f>
        <v>100206632.54545455</v>
      </c>
      <c r="U39" s="47">
        <f t="shared" si="13"/>
        <v>11022729.58</v>
      </c>
      <c r="V39" s="47"/>
      <c r="W39" s="47">
        <f t="shared" si="13"/>
        <v>133723512.12545455</v>
      </c>
      <c r="X39" s="47">
        <f t="shared" si="13"/>
        <v>120471632.54545455</v>
      </c>
      <c r="Y39" s="47">
        <f t="shared" si="13"/>
        <v>2913850</v>
      </c>
      <c r="Z39" s="47">
        <f t="shared" si="13"/>
        <v>21990600</v>
      </c>
      <c r="AA39" s="47">
        <f t="shared" si="13"/>
        <v>24904450</v>
      </c>
      <c r="AB39" s="16"/>
    </row>
    <row r="40" spans="1:28" x14ac:dyDescent="0.25">
      <c r="A40" s="12"/>
      <c r="B40" s="57"/>
      <c r="C40" s="57"/>
      <c r="D40" s="57"/>
      <c r="E40" s="31" t="s">
        <v>60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8">
        <f>T39</f>
        <v>100206632.54545455</v>
      </c>
      <c r="U40" s="48">
        <f t="shared" ref="U40:AA40" si="14">U39</f>
        <v>11022729.58</v>
      </c>
      <c r="V40" s="48"/>
      <c r="W40" s="48">
        <f t="shared" si="14"/>
        <v>133723512.12545455</v>
      </c>
      <c r="X40" s="48">
        <f t="shared" si="14"/>
        <v>120471632.54545455</v>
      </c>
      <c r="Y40" s="48">
        <f t="shared" si="14"/>
        <v>2913850</v>
      </c>
      <c r="Z40" s="48">
        <f t="shared" si="14"/>
        <v>21990600</v>
      </c>
      <c r="AA40" s="48">
        <f t="shared" si="14"/>
        <v>24904450</v>
      </c>
      <c r="AB40" s="16"/>
    </row>
    <row r="41" spans="1:28" x14ac:dyDescent="0.25">
      <c r="A41" s="12"/>
      <c r="B41" s="57"/>
      <c r="C41" s="57"/>
      <c r="D41" s="57"/>
      <c r="E41" s="31" t="s">
        <v>61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48">
        <f t="shared" ref="T41:AA41" si="15">T17+T22+T40</f>
        <v>125732740.54545455</v>
      </c>
      <c r="U41" s="48">
        <f t="shared" si="15"/>
        <v>13830601.460000001</v>
      </c>
      <c r="V41" s="48"/>
      <c r="W41" s="48">
        <f t="shared" si="15"/>
        <v>162057492.00545454</v>
      </c>
      <c r="X41" s="48">
        <f t="shared" si="15"/>
        <v>145997740.54545456</v>
      </c>
      <c r="Y41" s="48">
        <f t="shared" si="15"/>
        <v>2913850</v>
      </c>
      <c r="Z41" s="48">
        <f t="shared" si="15"/>
        <v>21990600</v>
      </c>
      <c r="AA41" s="48">
        <f t="shared" si="15"/>
        <v>24904450</v>
      </c>
      <c r="AB41" s="68"/>
    </row>
    <row r="42" spans="1:28" x14ac:dyDescent="0.25">
      <c r="T42" s="134"/>
      <c r="AB42" s="133"/>
    </row>
    <row r="43" spans="1:28" x14ac:dyDescent="0.25">
      <c r="B43" s="119" t="s">
        <v>14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 t="s">
        <v>13</v>
      </c>
      <c r="Q43" s="119"/>
      <c r="R43" s="119" t="s">
        <v>171</v>
      </c>
      <c r="S43" s="119" t="s">
        <v>14</v>
      </c>
      <c r="T43" s="119"/>
      <c r="U43" s="119"/>
      <c r="V43" s="119"/>
      <c r="W43" s="120"/>
      <c r="X43" s="121"/>
      <c r="Y43" s="122"/>
      <c r="Z43" s="148" t="s">
        <v>177</v>
      </c>
      <c r="AA43" s="148"/>
    </row>
    <row r="44" spans="1:28" x14ac:dyDescent="0.25">
      <c r="B44" s="119" t="s">
        <v>68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 t="s">
        <v>172</v>
      </c>
      <c r="T44" s="119"/>
      <c r="U44" s="119"/>
      <c r="V44" s="119"/>
      <c r="W44" s="123"/>
      <c r="X44" s="121"/>
      <c r="Y44" s="119"/>
      <c r="Z44" s="119" t="s">
        <v>173</v>
      </c>
      <c r="AA44" s="119"/>
    </row>
    <row r="45" spans="1:28" x14ac:dyDescent="0.25"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3"/>
      <c r="X45" s="121"/>
      <c r="Y45" s="124"/>
      <c r="Z45" s="119"/>
      <c r="AA45" s="119"/>
    </row>
    <row r="46" spans="1:28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23"/>
      <c r="X46" s="119"/>
      <c r="Y46" s="119"/>
      <c r="Z46" s="119"/>
      <c r="AA46" s="124"/>
    </row>
    <row r="47" spans="1:28" x14ac:dyDescent="0.25"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25"/>
      <c r="O47" s="126"/>
      <c r="P47" s="119"/>
      <c r="Q47" s="127"/>
      <c r="R47" s="121"/>
      <c r="S47" s="119"/>
      <c r="T47" s="119"/>
      <c r="U47" s="119"/>
      <c r="V47" s="119"/>
      <c r="W47" s="123"/>
      <c r="X47" s="128"/>
      <c r="Y47" s="119"/>
      <c r="Z47" s="119"/>
      <c r="AA47" s="124"/>
    </row>
    <row r="48" spans="1:28" x14ac:dyDescent="0.25"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29"/>
      <c r="O48" s="126"/>
      <c r="P48" s="119"/>
      <c r="Q48" s="127"/>
      <c r="R48" s="121"/>
      <c r="S48" s="119"/>
      <c r="T48" s="119"/>
      <c r="U48" s="119"/>
      <c r="V48" s="119"/>
      <c r="W48" s="123"/>
      <c r="X48" s="119"/>
      <c r="Y48" s="119"/>
      <c r="Z48" s="119"/>
      <c r="AA48" s="119"/>
    </row>
    <row r="49" spans="2:26" x14ac:dyDescent="0.25">
      <c r="B49" s="130" t="s">
        <v>69</v>
      </c>
      <c r="C49" s="130"/>
      <c r="D49" s="130"/>
      <c r="E49" s="119"/>
      <c r="F49" s="119"/>
      <c r="G49" s="119"/>
      <c r="H49" s="119"/>
      <c r="I49" s="119"/>
      <c r="J49" s="119"/>
      <c r="K49" s="119"/>
      <c r="L49" s="119"/>
      <c r="M49" s="119"/>
      <c r="N49" s="129"/>
      <c r="O49" s="126"/>
      <c r="P49" s="119"/>
      <c r="Q49" s="127"/>
      <c r="R49" s="121"/>
      <c r="S49" s="130" t="s">
        <v>174</v>
      </c>
      <c r="T49" s="119"/>
      <c r="U49" s="119"/>
      <c r="V49" s="119"/>
      <c r="W49" s="119"/>
      <c r="X49" s="119"/>
      <c r="Y49" s="119"/>
      <c r="Z49" s="130" t="s">
        <v>175</v>
      </c>
    </row>
    <row r="50" spans="2:26" x14ac:dyDescent="0.25">
      <c r="B50" s="131" t="s">
        <v>70</v>
      </c>
      <c r="C50" s="131"/>
      <c r="D50" s="131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31" t="s">
        <v>176</v>
      </c>
      <c r="T50" s="119"/>
      <c r="U50" s="119"/>
      <c r="V50" s="119"/>
      <c r="W50" s="119"/>
      <c r="X50" s="119"/>
      <c r="Y50" s="119"/>
      <c r="Z50" s="131" t="s">
        <v>76</v>
      </c>
    </row>
  </sheetData>
  <mergeCells count="33">
    <mergeCell ref="Z43:AA43"/>
    <mergeCell ref="S6:S8"/>
    <mergeCell ref="T7:T8"/>
    <mergeCell ref="U7:U8"/>
    <mergeCell ref="V7:V8"/>
    <mergeCell ref="W7:W8"/>
    <mergeCell ref="X7:X8"/>
    <mergeCell ref="AB5:AB8"/>
    <mergeCell ref="E6:E8"/>
    <mergeCell ref="F6:F8"/>
    <mergeCell ref="G6:G8"/>
    <mergeCell ref="H6:H8"/>
    <mergeCell ref="I6:I8"/>
    <mergeCell ref="K6:K8"/>
    <mergeCell ref="L6:L8"/>
    <mergeCell ref="M6:M8"/>
    <mergeCell ref="N6:N8"/>
    <mergeCell ref="K5:M5"/>
    <mergeCell ref="N5:P5"/>
    <mergeCell ref="Q5:S5"/>
    <mergeCell ref="T5:W6"/>
    <mergeCell ref="X5:X6"/>
    <mergeCell ref="Y5:AA5"/>
    <mergeCell ref="O6:O8"/>
    <mergeCell ref="P6:P8"/>
    <mergeCell ref="Q6:Q8"/>
    <mergeCell ref="R6:R8"/>
    <mergeCell ref="A5:A8"/>
    <mergeCell ref="B5:B8"/>
    <mergeCell ref="C5:C8"/>
    <mergeCell ref="D5:D8"/>
    <mergeCell ref="E5:I5"/>
    <mergeCell ref="J5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Januari</vt:lpstr>
      <vt:lpstr>Pebruari</vt:lpstr>
      <vt:lpstr>Maret</vt:lpstr>
      <vt:lpstr>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acer acer</cp:lastModifiedBy>
  <dcterms:created xsi:type="dcterms:W3CDTF">2022-01-03T02:27:01Z</dcterms:created>
  <dcterms:modified xsi:type="dcterms:W3CDTF">2023-04-12T07:38:28Z</dcterms:modified>
</cp:coreProperties>
</file>