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2"/>
  </bookViews>
  <sheets>
    <sheet name="Sheet1" sheetId="1" r:id="rId1"/>
    <sheet name="sesuaiRAB" sheetId="3" r:id="rId2"/>
    <sheet name="asli" sheetId="2" r:id="rId3"/>
    <sheet name="sisa yg bl dibayar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4" l="1"/>
  <c r="J13" i="4" l="1"/>
  <c r="M28" i="4"/>
  <c r="B6" i="4"/>
  <c r="F32" i="4"/>
  <c r="F30" i="4"/>
  <c r="F29" i="4"/>
  <c r="F28" i="4"/>
  <c r="F26" i="4"/>
  <c r="F23" i="4"/>
  <c r="F21" i="4"/>
  <c r="F17" i="4"/>
  <c r="F16" i="4"/>
  <c r="F13" i="4"/>
  <c r="L33" i="3"/>
  <c r="F35" i="4" l="1"/>
  <c r="Q15" i="3"/>
  <c r="N15" i="3"/>
  <c r="F32" i="3"/>
  <c r="F31" i="3"/>
  <c r="F30" i="3"/>
  <c r="F29" i="3"/>
  <c r="F28" i="3"/>
  <c r="F27" i="3"/>
  <c r="L24" i="3"/>
  <c r="F22" i="3"/>
  <c r="J21" i="3"/>
  <c r="F21" i="3"/>
  <c r="F20" i="3"/>
  <c r="N19" i="3"/>
  <c r="L19" i="3"/>
  <c r="F19" i="3"/>
  <c r="N18" i="3"/>
  <c r="O18" i="3" s="1"/>
  <c r="L18" i="3"/>
  <c r="F18" i="3"/>
  <c r="F15" i="3"/>
  <c r="F14" i="3"/>
  <c r="L13" i="3"/>
  <c r="F12" i="3"/>
  <c r="F11" i="3"/>
  <c r="L9" i="3"/>
  <c r="G16" i="2"/>
  <c r="L15" i="2"/>
  <c r="G22" i="2"/>
  <c r="L22" i="2"/>
  <c r="G13" i="2"/>
  <c r="G12" i="2"/>
  <c r="L12" i="2"/>
  <c r="G11" i="2"/>
  <c r="L11" i="2"/>
  <c r="F35" i="3" l="1"/>
  <c r="P39" i="2"/>
  <c r="P35" i="2"/>
  <c r="N22" i="2"/>
  <c r="R20" i="2"/>
  <c r="P20" i="2"/>
  <c r="R19" i="2"/>
  <c r="S19" i="2" s="1"/>
  <c r="P19" i="2"/>
  <c r="P14" i="2"/>
  <c r="G46" i="2"/>
  <c r="P9" i="2"/>
  <c r="L9" i="1" l="1"/>
  <c r="L1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L28" i="1"/>
  <c r="L24" i="1"/>
  <c r="J21" i="1"/>
  <c r="N19" i="1"/>
  <c r="L19" i="1"/>
  <c r="N18" i="1"/>
  <c r="O18" i="1" s="1"/>
  <c r="L18" i="1"/>
  <c r="F35" i="1" l="1"/>
</calcChain>
</file>

<file path=xl/sharedStrings.xml><?xml version="1.0" encoding="utf-8"?>
<sst xmlns="http://schemas.openxmlformats.org/spreadsheetml/2006/main" count="264" uniqueCount="67">
  <si>
    <t>LUAS     : 7,00 HA</t>
  </si>
  <si>
    <t>JARAK TANAM 2,5 x 2,5 M</t>
  </si>
  <si>
    <t>Satuan Kebutuhan Bibit Kopi dalam Per Ha = 1600phn</t>
  </si>
  <si>
    <t xml:space="preserve">NO </t>
  </si>
  <si>
    <t xml:space="preserve">JENIS KEGIATAN </t>
  </si>
  <si>
    <t>Satuan</t>
  </si>
  <si>
    <t xml:space="preserve">Harga </t>
  </si>
  <si>
    <t xml:space="preserve">Kebutuhan </t>
  </si>
  <si>
    <t xml:space="preserve">Jumlah </t>
  </si>
  <si>
    <t>KETERANGAN</t>
  </si>
  <si>
    <t>(Rp.)</t>
  </si>
  <si>
    <t xml:space="preserve">Ajir </t>
  </si>
  <si>
    <t>Batang</t>
  </si>
  <si>
    <t xml:space="preserve">Babad dan pemb.Jalur </t>
  </si>
  <si>
    <t>HOK</t>
  </si>
  <si>
    <t>Pembuatan lubangan</t>
  </si>
  <si>
    <t>25hrX7orxRp.100,000</t>
  </si>
  <si>
    <t xml:space="preserve">Pemupukan </t>
  </si>
  <si>
    <t>a. Pupuk dasar</t>
  </si>
  <si>
    <t>Karung</t>
  </si>
  <si>
    <t>b. HOK pemupukan dan dangir</t>
  </si>
  <si>
    <t>2hrX35orXRp.100.000</t>
  </si>
  <si>
    <t xml:space="preserve">Pengobatan hama rumput </t>
  </si>
  <si>
    <t>a. obat</t>
  </si>
  <si>
    <t>Kaleng</t>
  </si>
  <si>
    <t>b. Pengerjaan HOK</t>
  </si>
  <si>
    <t>5hrX10orXRp.100.000</t>
  </si>
  <si>
    <t>c. bensin u/mesin jentset</t>
  </si>
  <si>
    <t>Liter</t>
  </si>
  <si>
    <t>Bibit</t>
  </si>
  <si>
    <t>pohon</t>
  </si>
  <si>
    <t>keb.bbt 11.200phn trmsk</t>
  </si>
  <si>
    <t>sulaman/cdngn= 4000phn</t>
  </si>
  <si>
    <t>Penanaman Bibit</t>
  </si>
  <si>
    <t>20hrX7xRp.100,000</t>
  </si>
  <si>
    <t>Pemupukan dan pendangiran</t>
  </si>
  <si>
    <t>a. Pupuk Ponska</t>
  </si>
  <si>
    <t>Operational Tim</t>
  </si>
  <si>
    <t>kali</t>
  </si>
  <si>
    <t>Pertemuan anggota Petani</t>
  </si>
  <si>
    <t>paket</t>
  </si>
  <si>
    <t>Koordinasi dng Tingkat desa dan</t>
  </si>
  <si>
    <t xml:space="preserve">LMDH </t>
  </si>
  <si>
    <t>Koordinasi dng Perhutani di Tk.</t>
  </si>
  <si>
    <t>daftar registrasi kemitraan</t>
  </si>
  <si>
    <t>BKPH sampai dengan KPH</t>
  </si>
  <si>
    <t>&amp;terbntuknya PKS</t>
  </si>
  <si>
    <t xml:space="preserve">jadi kebutuhan dalan 7 Ha </t>
  </si>
  <si>
    <t>adalah 11.200phn</t>
  </si>
  <si>
    <t>PETAK 35D BLOK AWI BULU &amp; 36A BLOK CIKABOH RPH WANARAJA TH 2019</t>
  </si>
  <si>
    <t>WAKTU</t>
  </si>
  <si>
    <t xml:space="preserve">Tg./Bln/ Thn </t>
  </si>
  <si>
    <t>Pengelola kegiatan Lapangan / Koorlap</t>
  </si>
  <si>
    <t xml:space="preserve">IWAN SUPIANA </t>
  </si>
  <si>
    <t>ke bah dudun</t>
  </si>
  <si>
    <t>REALISASI PENGELARAN</t>
  </si>
  <si>
    <t>ke bah ajun</t>
  </si>
  <si>
    <t>RAB</t>
  </si>
  <si>
    <t>Real Cost</t>
  </si>
  <si>
    <t>Sisa Cost</t>
  </si>
  <si>
    <t>Demplot Kerjasama penanaman Kopi</t>
  </si>
  <si>
    <t>DEMPLOT KERJASAMA PENANAMAN KOPI</t>
  </si>
  <si>
    <t>Sisa yang belum</t>
  </si>
  <si>
    <t>Sisa = 4000phn</t>
  </si>
  <si>
    <t>Sisa yang belum dibayar</t>
  </si>
  <si>
    <t>pupuk Ponska &amp; HOK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</si>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</sst>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4" fillId="0" borderId="11" xfId="0" applyFont="1" applyBorder="1" applyAlignment="1">
      <alignment horizontal="center"/>
    </xf>
    <xf numFmtId="165" fontId="3" fillId="0" borderId="11" xfId="1" applyNumberFormat="1" applyFont="1" applyBorder="1"/>
    <xf numFmtId="165" fontId="3" fillId="0" borderId="12" xfId="1" applyNumberFormat="1" applyFont="1" applyBorder="1"/>
    <xf numFmtId="0" fontId="3" fillId="0" borderId="13" xfId="0" applyFont="1" applyBorder="1"/>
    <xf numFmtId="0" fontId="3" fillId="0" borderId="14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5" fontId="3" fillId="0" borderId="0" xfId="1" applyNumberFormat="1" applyFont="1"/>
    <xf numFmtId="0" fontId="4" fillId="0" borderId="15" xfId="0" applyFont="1" applyBorder="1"/>
    <xf numFmtId="0" fontId="6" fillId="0" borderId="15" xfId="0" applyFont="1" applyBorder="1"/>
    <xf numFmtId="0" fontId="3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/>
    <xf numFmtId="0" fontId="3" fillId="0" borderId="16" xfId="0" applyFont="1" applyBorder="1"/>
    <xf numFmtId="165" fontId="3" fillId="0" borderId="16" xfId="1" applyNumberFormat="1" applyFont="1" applyBorder="1"/>
    <xf numFmtId="0" fontId="3" fillId="0" borderId="18" xfId="0" applyFont="1" applyBorder="1"/>
    <xf numFmtId="0" fontId="3" fillId="0" borderId="19" xfId="0" applyFont="1" applyBorder="1"/>
    <xf numFmtId="165" fontId="3" fillId="0" borderId="19" xfId="1" applyNumberFormat="1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165" fontId="7" fillId="0" borderId="22" xfId="0" applyNumberFormat="1" applyFont="1" applyBorder="1"/>
    <xf numFmtId="0" fontId="3" fillId="0" borderId="23" xfId="0" applyFont="1" applyBorder="1"/>
    <xf numFmtId="165" fontId="7" fillId="0" borderId="0" xfId="0" applyNumberFormat="1" applyFont="1"/>
    <xf numFmtId="0" fontId="3" fillId="0" borderId="2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4" fillId="0" borderId="27" xfId="0" applyFont="1" applyBorder="1" applyAlignment="1">
      <alignment horizontal="center"/>
    </xf>
    <xf numFmtId="165" fontId="3" fillId="0" borderId="27" xfId="1" applyNumberFormat="1" applyFont="1" applyBorder="1"/>
    <xf numFmtId="0" fontId="4" fillId="0" borderId="2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/>
    <xf numFmtId="0" fontId="4" fillId="0" borderId="24" xfId="0" applyFont="1" applyBorder="1" applyAlignment="1">
      <alignment horizontal="center"/>
    </xf>
    <xf numFmtId="165" fontId="3" fillId="0" borderId="24" xfId="1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165" fontId="3" fillId="0" borderId="0" xfId="1" applyNumberFormat="1" applyFont="1" applyBorder="1"/>
    <xf numFmtId="15" fontId="3" fillId="0" borderId="0" xfId="0" applyNumberFormat="1" applyFont="1"/>
    <xf numFmtId="164" fontId="3" fillId="0" borderId="0" xfId="0" applyNumberFormat="1" applyFont="1"/>
    <xf numFmtId="0" fontId="4" fillId="0" borderId="15" xfId="0" applyFont="1" applyBorder="1" applyAlignment="1">
      <alignment horizontal="left"/>
    </xf>
    <xf numFmtId="165" fontId="7" fillId="0" borderId="0" xfId="0" applyNumberFormat="1" applyFont="1" applyBorder="1"/>
    <xf numFmtId="165" fontId="3" fillId="0" borderId="0" xfId="0" applyNumberFormat="1" applyFont="1"/>
    <xf numFmtId="165" fontId="3" fillId="2" borderId="1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28" workbookViewId="0">
      <selection activeCell="I16" sqref="I16"/>
    </sheetView>
  </sheetViews>
  <sheetFormatPr defaultRowHeight="15" x14ac:dyDescent="0.2"/>
  <cols>
    <col min="1" max="1" width="5.140625" style="2" customWidth="1"/>
    <col min="2" max="2" width="34.85546875" style="2" customWidth="1"/>
    <col min="3" max="3" width="7.85546875" style="2" customWidth="1"/>
    <col min="4" max="4" width="13.7109375" style="2" customWidth="1"/>
    <col min="5" max="5" width="12.7109375" style="2" customWidth="1"/>
    <col min="6" max="6" width="15.85546875" style="2" customWidth="1"/>
    <col min="7" max="7" width="24" style="2" customWidth="1"/>
    <col min="8" max="8" width="9.140625" style="2"/>
    <col min="9" max="10" width="9.28515625" style="2" bestFit="1" customWidth="1"/>
    <col min="11" max="11" width="9.42578125" style="2" bestFit="1" customWidth="1"/>
    <col min="12" max="12" width="12.85546875" style="2" bestFit="1" customWidth="1"/>
    <col min="13" max="13" width="13" style="2" bestFit="1" customWidth="1"/>
    <col min="14" max="14" width="10.5703125" style="2" bestFit="1" customWidth="1"/>
    <col min="15" max="15" width="9.42578125" style="2" bestFit="1" customWidth="1"/>
    <col min="16" max="16384" width="9.140625" style="2"/>
  </cols>
  <sheetData>
    <row r="1" spans="1:13" x14ac:dyDescent="0.2">
      <c r="A1" s="1" t="s">
        <v>60</v>
      </c>
      <c r="B1" s="1"/>
      <c r="C1" s="1"/>
      <c r="D1" s="1"/>
      <c r="E1" s="1"/>
      <c r="F1" s="1"/>
    </row>
    <row r="2" spans="1:13" x14ac:dyDescent="0.2">
      <c r="A2" s="1" t="s">
        <v>49</v>
      </c>
      <c r="B2" s="1"/>
      <c r="C2" s="1"/>
      <c r="D2" s="1"/>
      <c r="E2" s="1"/>
      <c r="F2" s="1"/>
    </row>
    <row r="3" spans="1:13" x14ac:dyDescent="0.2">
      <c r="A3" s="1" t="s">
        <v>0</v>
      </c>
      <c r="B3" s="1"/>
      <c r="C3" s="1"/>
      <c r="D3" s="1"/>
      <c r="E3" s="1"/>
      <c r="F3" s="1"/>
    </row>
    <row r="4" spans="1:13" x14ac:dyDescent="0.2">
      <c r="A4" s="1" t="s">
        <v>1</v>
      </c>
      <c r="B4" s="1"/>
      <c r="C4" s="1"/>
      <c r="D4" s="1"/>
      <c r="E4" s="1"/>
      <c r="F4" s="1"/>
    </row>
    <row r="5" spans="1:13" x14ac:dyDescent="0.2">
      <c r="A5" s="1" t="s">
        <v>2</v>
      </c>
      <c r="B5" s="1"/>
      <c r="C5" s="1"/>
      <c r="D5" s="1"/>
      <c r="E5" s="1"/>
      <c r="F5" s="1" t="s">
        <v>47</v>
      </c>
      <c r="G5" s="1"/>
    </row>
    <row r="6" spans="1:13" x14ac:dyDescent="0.2">
      <c r="A6" s="1"/>
      <c r="B6" s="1"/>
      <c r="C6" s="1"/>
      <c r="D6" s="1"/>
      <c r="E6" s="1"/>
      <c r="F6" s="1" t="s">
        <v>48</v>
      </c>
    </row>
    <row r="7" spans="1:13" ht="15.75" thickBot="1" x14ac:dyDescent="0.25">
      <c r="L7" s="2">
        <v>7</v>
      </c>
      <c r="M7" s="2">
        <v>1600</v>
      </c>
    </row>
    <row r="8" spans="1:13" x14ac:dyDescent="0.2">
      <c r="A8" s="3" t="s">
        <v>3</v>
      </c>
      <c r="B8" s="4" t="s">
        <v>4</v>
      </c>
      <c r="C8" s="5" t="s">
        <v>5</v>
      </c>
      <c r="D8" s="6" t="s">
        <v>7</v>
      </c>
      <c r="E8" s="4" t="s">
        <v>6</v>
      </c>
      <c r="F8" s="4" t="s">
        <v>8</v>
      </c>
      <c r="G8" s="7" t="s">
        <v>9</v>
      </c>
    </row>
    <row r="9" spans="1:13" x14ac:dyDescent="0.2">
      <c r="A9" s="8"/>
      <c r="B9" s="9"/>
      <c r="C9" s="9"/>
      <c r="D9" s="9"/>
      <c r="E9" s="9" t="s">
        <v>5</v>
      </c>
      <c r="F9" s="9"/>
      <c r="G9" s="10"/>
      <c r="L9" s="2">
        <f>L7*M7</f>
        <v>11200</v>
      </c>
    </row>
    <row r="10" spans="1:13" ht="15.75" thickBot="1" x14ac:dyDescent="0.25">
      <c r="A10" s="11"/>
      <c r="B10" s="12"/>
      <c r="C10" s="12"/>
      <c r="D10" s="12"/>
      <c r="E10" s="12" t="s">
        <v>10</v>
      </c>
      <c r="F10" s="12" t="s">
        <v>10</v>
      </c>
      <c r="G10" s="13"/>
    </row>
    <row r="11" spans="1:13" ht="23.1" customHeight="1" thickTop="1" x14ac:dyDescent="0.2">
      <c r="A11" s="14">
        <v>1</v>
      </c>
      <c r="B11" s="15" t="s">
        <v>11</v>
      </c>
      <c r="C11" s="16" t="s">
        <v>12</v>
      </c>
      <c r="D11" s="17">
        <v>11200</v>
      </c>
      <c r="E11" s="17">
        <v>1500</v>
      </c>
      <c r="F11" s="18">
        <f>D11*E11</f>
        <v>16800000</v>
      </c>
      <c r="G11" s="19"/>
    </row>
    <row r="12" spans="1:13" ht="23.1" customHeight="1" x14ac:dyDescent="0.2">
      <c r="A12" s="20">
        <v>2</v>
      </c>
      <c r="B12" s="21" t="s">
        <v>13</v>
      </c>
      <c r="C12" s="22" t="s">
        <v>14</v>
      </c>
      <c r="D12" s="18">
        <v>175</v>
      </c>
      <c r="E12" s="18">
        <v>100000</v>
      </c>
      <c r="F12" s="18">
        <f>D12*E12</f>
        <v>17500000</v>
      </c>
      <c r="G12" s="23" t="s">
        <v>16</v>
      </c>
    </row>
    <row r="13" spans="1:13" ht="23.1" customHeight="1" x14ac:dyDescent="0.2">
      <c r="A13" s="20">
        <v>3</v>
      </c>
      <c r="B13" s="21" t="s">
        <v>15</v>
      </c>
      <c r="C13" s="22" t="s">
        <v>14</v>
      </c>
      <c r="D13" s="18">
        <v>175</v>
      </c>
      <c r="E13" s="18">
        <v>100000</v>
      </c>
      <c r="F13" s="18">
        <f t="shared" ref="F13:F32" si="0">D13*E13</f>
        <v>17500000</v>
      </c>
      <c r="G13" s="23" t="s">
        <v>16</v>
      </c>
      <c r="J13" s="2">
        <v>25</v>
      </c>
      <c r="K13" s="2">
        <v>7</v>
      </c>
      <c r="L13" s="2">
        <f>J13*K13</f>
        <v>175</v>
      </c>
    </row>
    <row r="14" spans="1:13" ht="23.1" customHeight="1" x14ac:dyDescent="0.2">
      <c r="A14" s="20">
        <v>4</v>
      </c>
      <c r="B14" s="21" t="s">
        <v>17</v>
      </c>
      <c r="C14" s="22"/>
      <c r="D14" s="18"/>
      <c r="E14" s="18"/>
      <c r="F14" s="18">
        <f t="shared" si="0"/>
        <v>0</v>
      </c>
      <c r="G14" s="23"/>
    </row>
    <row r="15" spans="1:13" ht="23.1" customHeight="1" x14ac:dyDescent="0.2">
      <c r="A15" s="20"/>
      <c r="B15" s="21" t="s">
        <v>18</v>
      </c>
      <c r="C15" s="22" t="s">
        <v>19</v>
      </c>
      <c r="D15" s="18">
        <v>160</v>
      </c>
      <c r="E15" s="18">
        <v>25000</v>
      </c>
      <c r="F15" s="18">
        <f t="shared" si="0"/>
        <v>4000000</v>
      </c>
      <c r="G15" s="23"/>
      <c r="J15" s="2">
        <v>25</v>
      </c>
    </row>
    <row r="16" spans="1:13" ht="23.1" customHeight="1" x14ac:dyDescent="0.2">
      <c r="A16" s="20"/>
      <c r="B16" s="21" t="s">
        <v>20</v>
      </c>
      <c r="C16" s="22" t="s">
        <v>14</v>
      </c>
      <c r="D16" s="18">
        <v>70</v>
      </c>
      <c r="E16" s="18">
        <v>100000</v>
      </c>
      <c r="F16" s="18">
        <f t="shared" si="0"/>
        <v>7000000</v>
      </c>
      <c r="G16" s="23" t="s">
        <v>21</v>
      </c>
    </row>
    <row r="17" spans="1:15" ht="23.1" customHeight="1" x14ac:dyDescent="0.2">
      <c r="A17" s="20">
        <v>5</v>
      </c>
      <c r="B17" s="21" t="s">
        <v>22</v>
      </c>
      <c r="C17" s="22"/>
      <c r="D17" s="18"/>
      <c r="E17" s="18"/>
      <c r="F17" s="18">
        <f t="shared" si="0"/>
        <v>0</v>
      </c>
      <c r="G17" s="23"/>
      <c r="J17" s="2">
        <v>5</v>
      </c>
    </row>
    <row r="18" spans="1:15" ht="23.1" customHeight="1" x14ac:dyDescent="0.2">
      <c r="A18" s="20"/>
      <c r="B18" s="21" t="s">
        <v>23</v>
      </c>
      <c r="C18" s="22" t="s">
        <v>24</v>
      </c>
      <c r="D18" s="18">
        <v>50</v>
      </c>
      <c r="E18" s="18">
        <v>85000</v>
      </c>
      <c r="F18" s="18">
        <f t="shared" si="0"/>
        <v>4250000</v>
      </c>
      <c r="G18" s="23"/>
      <c r="J18" s="2">
        <v>20</v>
      </c>
      <c r="K18" s="24">
        <v>1600</v>
      </c>
      <c r="L18" s="24">
        <f>K18/60</f>
        <v>26.666666666666668</v>
      </c>
      <c r="M18" s="24">
        <v>16000</v>
      </c>
      <c r="N18" s="24">
        <f>M18*0.5</f>
        <v>8000</v>
      </c>
      <c r="O18" s="24">
        <f>N18/50</f>
        <v>160</v>
      </c>
    </row>
    <row r="19" spans="1:15" ht="23.1" customHeight="1" x14ac:dyDescent="0.2">
      <c r="A19" s="20"/>
      <c r="B19" s="21" t="s">
        <v>25</v>
      </c>
      <c r="C19" s="22" t="s">
        <v>14</v>
      </c>
      <c r="D19" s="18">
        <v>50</v>
      </c>
      <c r="E19" s="18">
        <v>100000</v>
      </c>
      <c r="F19" s="18">
        <f t="shared" si="0"/>
        <v>5000000</v>
      </c>
      <c r="G19" s="23" t="s">
        <v>26</v>
      </c>
      <c r="J19" s="2">
        <v>2</v>
      </c>
      <c r="K19" s="24">
        <v>25</v>
      </c>
      <c r="L19" s="24">
        <f>K19*7</f>
        <v>175</v>
      </c>
      <c r="M19" s="24">
        <v>20</v>
      </c>
      <c r="N19" s="24">
        <f>M19*10</f>
        <v>200</v>
      </c>
      <c r="O19" s="24"/>
    </row>
    <row r="20" spans="1:15" ht="23.1" customHeight="1" x14ac:dyDescent="0.2">
      <c r="A20" s="20"/>
      <c r="B20" s="21" t="s">
        <v>27</v>
      </c>
      <c r="C20" s="22" t="s">
        <v>28</v>
      </c>
      <c r="D20" s="18">
        <v>50</v>
      </c>
      <c r="E20" s="18">
        <v>10000</v>
      </c>
      <c r="F20" s="18">
        <f t="shared" si="0"/>
        <v>500000</v>
      </c>
      <c r="G20" s="25"/>
      <c r="K20" s="24"/>
      <c r="L20" s="24"/>
      <c r="M20" s="24"/>
      <c r="N20" s="24"/>
      <c r="O20" s="24"/>
    </row>
    <row r="21" spans="1:15" ht="23.1" customHeight="1" x14ac:dyDescent="0.2">
      <c r="A21" s="20">
        <v>6</v>
      </c>
      <c r="B21" s="21" t="s">
        <v>29</v>
      </c>
      <c r="C21" s="22" t="s">
        <v>30</v>
      </c>
      <c r="D21" s="18">
        <v>16000</v>
      </c>
      <c r="E21" s="18">
        <v>4500</v>
      </c>
      <c r="F21" s="18">
        <f t="shared" si="0"/>
        <v>72000000</v>
      </c>
      <c r="G21" s="26" t="s">
        <v>31</v>
      </c>
      <c r="J21" s="2">
        <f>SUM(J13:J20)</f>
        <v>77</v>
      </c>
      <c r="K21" s="24"/>
      <c r="L21" s="24"/>
      <c r="M21" s="24"/>
      <c r="N21" s="24"/>
      <c r="O21" s="24"/>
    </row>
    <row r="22" spans="1:15" ht="23.1" customHeight="1" x14ac:dyDescent="0.2">
      <c r="A22" s="20"/>
      <c r="B22" s="21"/>
      <c r="C22" s="22"/>
      <c r="D22" s="18"/>
      <c r="E22" s="18"/>
      <c r="F22" s="18">
        <f t="shared" si="0"/>
        <v>0</v>
      </c>
      <c r="G22" s="26" t="s">
        <v>32</v>
      </c>
      <c r="K22" s="24"/>
      <c r="L22" s="24"/>
      <c r="M22" s="24"/>
      <c r="N22" s="24"/>
      <c r="O22" s="24"/>
    </row>
    <row r="23" spans="1:15" ht="23.1" customHeight="1" x14ac:dyDescent="0.2">
      <c r="A23" s="20">
        <v>7</v>
      </c>
      <c r="B23" s="21" t="s">
        <v>33</v>
      </c>
      <c r="C23" s="22" t="s">
        <v>14</v>
      </c>
      <c r="D23" s="18">
        <v>140</v>
      </c>
      <c r="E23" s="18">
        <v>100000</v>
      </c>
      <c r="F23" s="18">
        <f t="shared" si="0"/>
        <v>14000000</v>
      </c>
      <c r="G23" s="23" t="s">
        <v>34</v>
      </c>
      <c r="K23" s="24"/>
      <c r="L23" s="24"/>
      <c r="M23" s="24"/>
      <c r="N23" s="24"/>
      <c r="O23" s="24"/>
    </row>
    <row r="24" spans="1:15" ht="23.1" customHeight="1" x14ac:dyDescent="0.2">
      <c r="A24" s="20">
        <v>8</v>
      </c>
      <c r="B24" s="21" t="s">
        <v>35</v>
      </c>
      <c r="C24" s="22"/>
      <c r="D24" s="18"/>
      <c r="E24" s="18"/>
      <c r="F24" s="18">
        <f t="shared" si="0"/>
        <v>0</v>
      </c>
      <c r="G24" s="23"/>
      <c r="K24" s="24">
        <v>15</v>
      </c>
      <c r="L24" s="24">
        <f>K24*10</f>
        <v>150</v>
      </c>
      <c r="M24" s="24"/>
      <c r="N24" s="24"/>
      <c r="O24" s="24"/>
    </row>
    <row r="25" spans="1:15" ht="23.1" customHeight="1" x14ac:dyDescent="0.2">
      <c r="A25" s="20"/>
      <c r="B25" s="21" t="s">
        <v>36</v>
      </c>
      <c r="C25" s="22" t="s">
        <v>19</v>
      </c>
      <c r="D25" s="18">
        <v>150</v>
      </c>
      <c r="E25" s="18">
        <v>145000</v>
      </c>
      <c r="F25" s="18">
        <f t="shared" si="0"/>
        <v>21750000</v>
      </c>
      <c r="G25" s="23"/>
      <c r="K25" s="24"/>
      <c r="L25" s="24"/>
      <c r="M25" s="24"/>
      <c r="N25" s="24"/>
      <c r="O25" s="24"/>
    </row>
    <row r="26" spans="1:15" ht="23.1" customHeight="1" x14ac:dyDescent="0.2">
      <c r="A26" s="20"/>
      <c r="B26" s="21" t="s">
        <v>20</v>
      </c>
      <c r="C26" s="22" t="s">
        <v>14</v>
      </c>
      <c r="D26" s="18">
        <v>70</v>
      </c>
      <c r="E26" s="18">
        <v>100000</v>
      </c>
      <c r="F26" s="18">
        <f t="shared" si="0"/>
        <v>7000000</v>
      </c>
      <c r="G26" s="23" t="s">
        <v>21</v>
      </c>
      <c r="K26" s="24"/>
      <c r="L26" s="24"/>
      <c r="M26" s="24"/>
      <c r="N26" s="24"/>
      <c r="O26" s="24"/>
    </row>
    <row r="27" spans="1:15" ht="23.1" customHeight="1" x14ac:dyDescent="0.2">
      <c r="A27" s="20"/>
      <c r="B27" s="21"/>
      <c r="C27" s="22"/>
      <c r="D27" s="18"/>
      <c r="E27" s="18"/>
      <c r="F27" s="18">
        <f t="shared" si="0"/>
        <v>0</v>
      </c>
      <c r="G27" s="23"/>
      <c r="K27" s="24"/>
      <c r="L27" s="24"/>
      <c r="M27" s="24"/>
      <c r="N27" s="24"/>
      <c r="O27" s="24"/>
    </row>
    <row r="28" spans="1:15" ht="23.1" customHeight="1" x14ac:dyDescent="0.2">
      <c r="A28" s="20">
        <v>9</v>
      </c>
      <c r="B28" s="21" t="s">
        <v>37</v>
      </c>
      <c r="C28" s="22" t="s">
        <v>38</v>
      </c>
      <c r="D28" s="18">
        <v>12</v>
      </c>
      <c r="E28" s="18">
        <v>600000</v>
      </c>
      <c r="F28" s="18">
        <f t="shared" si="0"/>
        <v>7200000</v>
      </c>
      <c r="G28" s="25"/>
      <c r="K28" s="24">
        <v>50</v>
      </c>
      <c r="L28" s="24">
        <f>K28*80000</f>
        <v>4000000</v>
      </c>
      <c r="M28" s="24"/>
      <c r="N28" s="24"/>
      <c r="O28" s="24"/>
    </row>
    <row r="29" spans="1:15" ht="23.1" customHeight="1" x14ac:dyDescent="0.2">
      <c r="A29" s="20">
        <v>10</v>
      </c>
      <c r="B29" s="21" t="s">
        <v>39</v>
      </c>
      <c r="C29" s="22" t="s">
        <v>40</v>
      </c>
      <c r="D29" s="18">
        <v>3</v>
      </c>
      <c r="E29" s="18">
        <v>550000</v>
      </c>
      <c r="F29" s="18">
        <f t="shared" si="0"/>
        <v>1650000</v>
      </c>
      <c r="G29" s="25"/>
      <c r="K29" s="24"/>
      <c r="L29" s="24"/>
      <c r="M29" s="24"/>
      <c r="N29" s="24"/>
      <c r="O29" s="24"/>
    </row>
    <row r="30" spans="1:15" ht="23.1" customHeight="1" x14ac:dyDescent="0.2">
      <c r="A30" s="20">
        <v>11</v>
      </c>
      <c r="B30" s="21" t="s">
        <v>41</v>
      </c>
      <c r="C30" s="22" t="s">
        <v>40</v>
      </c>
      <c r="D30" s="18">
        <v>3</v>
      </c>
      <c r="E30" s="18">
        <v>400000</v>
      </c>
      <c r="F30" s="18">
        <f t="shared" si="0"/>
        <v>1200000</v>
      </c>
      <c r="G30" s="25"/>
    </row>
    <row r="31" spans="1:15" ht="23.1" customHeight="1" x14ac:dyDescent="0.2">
      <c r="A31" s="27"/>
      <c r="B31" s="21" t="s">
        <v>42</v>
      </c>
      <c r="C31" s="21"/>
      <c r="D31" s="18"/>
      <c r="E31" s="18"/>
      <c r="F31" s="18">
        <f t="shared" si="0"/>
        <v>0</v>
      </c>
      <c r="G31" s="25"/>
    </row>
    <row r="32" spans="1:15" ht="23.1" customHeight="1" x14ac:dyDescent="0.2">
      <c r="A32" s="20">
        <v>12</v>
      </c>
      <c r="B32" s="21" t="s">
        <v>43</v>
      </c>
      <c r="C32" s="28" t="s">
        <v>38</v>
      </c>
      <c r="D32" s="18">
        <v>5</v>
      </c>
      <c r="E32" s="18">
        <v>1500000</v>
      </c>
      <c r="F32" s="18">
        <f t="shared" si="0"/>
        <v>7500000</v>
      </c>
      <c r="G32" s="29" t="s">
        <v>44</v>
      </c>
    </row>
    <row r="33" spans="1:7" ht="23.1" customHeight="1" x14ac:dyDescent="0.2">
      <c r="A33" s="27"/>
      <c r="B33" s="21" t="s">
        <v>45</v>
      </c>
      <c r="C33" s="30"/>
      <c r="D33" s="31"/>
      <c r="E33" s="31"/>
      <c r="F33" s="31"/>
      <c r="G33" s="29" t="s">
        <v>46</v>
      </c>
    </row>
    <row r="34" spans="1:7" ht="23.1" customHeight="1" thickBot="1" x14ac:dyDescent="0.25">
      <c r="A34" s="32"/>
      <c r="B34" s="33"/>
      <c r="C34" s="33"/>
      <c r="D34" s="34"/>
      <c r="E34" s="34"/>
      <c r="F34" s="34"/>
      <c r="G34" s="35"/>
    </row>
    <row r="35" spans="1:7" ht="23.1" customHeight="1" thickTop="1" thickBot="1" x14ac:dyDescent="0.3">
      <c r="A35" s="36"/>
      <c r="B35" s="37"/>
      <c r="C35" s="37"/>
      <c r="D35" s="37"/>
      <c r="E35" s="37"/>
      <c r="F35" s="38">
        <f>SUM(F11:F34)</f>
        <v>204850000</v>
      </c>
      <c r="G35" s="39"/>
    </row>
    <row r="36" spans="1:7" ht="15.75" x14ac:dyDescent="0.25">
      <c r="F36" s="40"/>
    </row>
    <row r="38" spans="1:7" x14ac:dyDescent="0.2">
      <c r="E38" s="56">
        <v>43600</v>
      </c>
    </row>
    <row r="39" spans="1:7" x14ac:dyDescent="0.2">
      <c r="E39" s="2" t="s">
        <v>52</v>
      </c>
    </row>
    <row r="42" spans="1:7" x14ac:dyDescent="0.2">
      <c r="E42" s="2" t="s">
        <v>53</v>
      </c>
    </row>
  </sheetData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I5" sqref="I5"/>
    </sheetView>
  </sheetViews>
  <sheetFormatPr defaultRowHeight="15" x14ac:dyDescent="0.2"/>
  <cols>
    <col min="1" max="1" width="5.140625" style="2" customWidth="1"/>
    <col min="2" max="2" width="34.85546875" style="2" customWidth="1"/>
    <col min="3" max="3" width="7.85546875" style="2" customWidth="1"/>
    <col min="4" max="4" width="13.7109375" style="2" customWidth="1"/>
    <col min="5" max="5" width="12.7109375" style="2" customWidth="1"/>
    <col min="6" max="6" width="15.85546875" style="2" customWidth="1"/>
    <col min="7" max="7" width="22.140625" style="2" customWidth="1"/>
    <col min="8" max="8" width="9.140625" style="2"/>
    <col min="9" max="10" width="9.28515625" style="2" bestFit="1" customWidth="1"/>
    <col min="11" max="11" width="9.5703125" style="2" bestFit="1" customWidth="1"/>
    <col min="12" max="12" width="18.28515625" style="2" customWidth="1"/>
    <col min="13" max="13" width="14.28515625" style="2" bestFit="1" customWidth="1"/>
    <col min="14" max="14" width="17.5703125" style="2" bestFit="1" customWidth="1"/>
    <col min="15" max="15" width="9.42578125" style="2" bestFit="1" customWidth="1"/>
    <col min="16" max="16" width="9.140625" style="2"/>
    <col min="17" max="17" width="10.28515625" style="2" bestFit="1" customWidth="1"/>
    <col min="18" max="16384" width="9.140625" style="2"/>
  </cols>
  <sheetData>
    <row r="1" spans="1:17" x14ac:dyDescent="0.2">
      <c r="A1" s="1" t="s">
        <v>55</v>
      </c>
      <c r="B1" s="1"/>
      <c r="C1" s="1"/>
      <c r="D1" s="1"/>
      <c r="E1" s="1"/>
      <c r="F1" s="1"/>
    </row>
    <row r="2" spans="1:17" x14ac:dyDescent="0.2">
      <c r="A2" s="1" t="s">
        <v>49</v>
      </c>
      <c r="B2" s="1"/>
      <c r="C2" s="1"/>
      <c r="D2" s="1"/>
      <c r="E2" s="1"/>
      <c r="F2" s="1"/>
    </row>
    <row r="3" spans="1:17" x14ac:dyDescent="0.2">
      <c r="A3" s="1" t="s">
        <v>0</v>
      </c>
      <c r="B3" s="1"/>
      <c r="C3" s="1"/>
      <c r="D3" s="1"/>
      <c r="E3" s="1"/>
      <c r="F3" s="1"/>
    </row>
    <row r="4" spans="1:17" x14ac:dyDescent="0.2">
      <c r="A4" s="1" t="s">
        <v>1</v>
      </c>
      <c r="B4" s="1"/>
      <c r="C4" s="1"/>
      <c r="D4" s="1"/>
      <c r="E4" s="1"/>
      <c r="F4" s="1"/>
    </row>
    <row r="5" spans="1:17" x14ac:dyDescent="0.2">
      <c r="A5" s="1" t="s">
        <v>2</v>
      </c>
      <c r="B5" s="1"/>
      <c r="C5" s="1"/>
      <c r="D5" s="1"/>
      <c r="E5" s="1"/>
      <c r="F5" s="1" t="s">
        <v>47</v>
      </c>
      <c r="G5" s="1"/>
    </row>
    <row r="6" spans="1:17" x14ac:dyDescent="0.2">
      <c r="A6" s="1"/>
      <c r="B6" s="1"/>
      <c r="C6" s="1"/>
      <c r="D6" s="1"/>
      <c r="E6" s="1"/>
      <c r="F6" s="1" t="s">
        <v>48</v>
      </c>
    </row>
    <row r="7" spans="1:17" ht="15.75" thickBot="1" x14ac:dyDescent="0.25">
      <c r="L7" s="2">
        <v>7</v>
      </c>
      <c r="M7" s="2">
        <v>1600</v>
      </c>
    </row>
    <row r="8" spans="1:17" x14ac:dyDescent="0.2">
      <c r="A8" s="3" t="s">
        <v>3</v>
      </c>
      <c r="B8" s="4" t="s">
        <v>4</v>
      </c>
      <c r="C8" s="5" t="s">
        <v>5</v>
      </c>
      <c r="D8" s="6" t="s">
        <v>7</v>
      </c>
      <c r="E8" s="4" t="s">
        <v>6</v>
      </c>
      <c r="F8" s="4" t="s">
        <v>8</v>
      </c>
      <c r="G8" s="7" t="s">
        <v>9</v>
      </c>
    </row>
    <row r="9" spans="1:17" x14ac:dyDescent="0.2">
      <c r="A9" s="8"/>
      <c r="B9" s="9"/>
      <c r="C9" s="9"/>
      <c r="D9" s="9"/>
      <c r="E9" s="9" t="s">
        <v>5</v>
      </c>
      <c r="F9" s="9"/>
      <c r="G9" s="10"/>
      <c r="L9" s="2">
        <f>L7*M7</f>
        <v>11200</v>
      </c>
    </row>
    <row r="10" spans="1:17" ht="15.75" thickBot="1" x14ac:dyDescent="0.25">
      <c r="A10" s="11"/>
      <c r="B10" s="12"/>
      <c r="C10" s="12"/>
      <c r="D10" s="12"/>
      <c r="E10" s="12" t="s">
        <v>10</v>
      </c>
      <c r="F10" s="12" t="s">
        <v>10</v>
      </c>
      <c r="G10" s="13"/>
    </row>
    <row r="11" spans="1:17" ht="23.1" customHeight="1" thickTop="1" x14ac:dyDescent="0.2">
      <c r="A11" s="14">
        <v>1</v>
      </c>
      <c r="B11" s="15" t="s">
        <v>11</v>
      </c>
      <c r="C11" s="16" t="s">
        <v>12</v>
      </c>
      <c r="D11" s="17">
        <v>11200</v>
      </c>
      <c r="E11" s="17">
        <v>1500</v>
      </c>
      <c r="F11" s="18">
        <f>D11*E11</f>
        <v>16800000</v>
      </c>
      <c r="G11" s="19"/>
    </row>
    <row r="12" spans="1:17" ht="23.1" customHeight="1" x14ac:dyDescent="0.2">
      <c r="A12" s="20">
        <v>2</v>
      </c>
      <c r="B12" s="21" t="s">
        <v>13</v>
      </c>
      <c r="C12" s="22" t="s">
        <v>14</v>
      </c>
      <c r="D12" s="18">
        <v>175</v>
      </c>
      <c r="E12" s="18">
        <v>100000</v>
      </c>
      <c r="F12" s="18">
        <f>D12*E12</f>
        <v>17500000</v>
      </c>
      <c r="G12" s="23" t="s">
        <v>16</v>
      </c>
    </row>
    <row r="13" spans="1:17" ht="23.1" customHeight="1" x14ac:dyDescent="0.2">
      <c r="A13" s="20">
        <v>3</v>
      </c>
      <c r="B13" s="21" t="s">
        <v>15</v>
      </c>
      <c r="C13" s="22" t="s">
        <v>14</v>
      </c>
      <c r="D13" s="18"/>
      <c r="E13" s="18"/>
      <c r="F13" s="18"/>
      <c r="G13" s="23"/>
      <c r="J13" s="2">
        <v>25</v>
      </c>
      <c r="K13" s="2">
        <v>7</v>
      </c>
      <c r="L13" s="2">
        <f>J13*K13</f>
        <v>175</v>
      </c>
    </row>
    <row r="14" spans="1:17" ht="23.1" customHeight="1" x14ac:dyDescent="0.2">
      <c r="A14" s="20">
        <v>4</v>
      </c>
      <c r="B14" s="21" t="s">
        <v>17</v>
      </c>
      <c r="C14" s="22"/>
      <c r="D14" s="18"/>
      <c r="E14" s="18"/>
      <c r="F14" s="18">
        <f t="shared" ref="F14:F32" si="0">D14*E14</f>
        <v>0</v>
      </c>
      <c r="G14" s="23"/>
      <c r="Q14" s="2">
        <v>3</v>
      </c>
    </row>
    <row r="15" spans="1:17" ht="23.1" customHeight="1" x14ac:dyDescent="0.2">
      <c r="A15" s="20"/>
      <c r="B15" s="21" t="s">
        <v>18</v>
      </c>
      <c r="C15" s="22" t="s">
        <v>19</v>
      </c>
      <c r="D15" s="18">
        <v>300</v>
      </c>
      <c r="E15" s="18">
        <v>45000</v>
      </c>
      <c r="F15" s="18">
        <f t="shared" si="0"/>
        <v>13500000</v>
      </c>
      <c r="G15" s="23"/>
      <c r="J15" s="2">
        <v>25</v>
      </c>
      <c r="K15" s="24">
        <v>3</v>
      </c>
      <c r="L15" s="24">
        <v>35</v>
      </c>
      <c r="M15" s="24">
        <v>100000</v>
      </c>
      <c r="N15" s="24">
        <f>K15*L15*M15</f>
        <v>10500000</v>
      </c>
      <c r="Q15" s="2">
        <f>Q14*35</f>
        <v>105</v>
      </c>
    </row>
    <row r="16" spans="1:17" ht="23.1" customHeight="1" x14ac:dyDescent="0.2">
      <c r="A16" s="20"/>
      <c r="B16" s="21" t="s">
        <v>20</v>
      </c>
      <c r="C16" s="22" t="s">
        <v>14</v>
      </c>
      <c r="D16" s="18"/>
      <c r="E16" s="18"/>
      <c r="F16" s="18"/>
      <c r="G16" s="23"/>
    </row>
    <row r="17" spans="1:15" ht="23.1" customHeight="1" x14ac:dyDescent="0.2">
      <c r="A17" s="20">
        <v>5</v>
      </c>
      <c r="B17" s="21" t="s">
        <v>22</v>
      </c>
      <c r="C17" s="22"/>
      <c r="D17" s="18"/>
      <c r="E17" s="18"/>
      <c r="F17" s="18"/>
      <c r="G17" s="23"/>
      <c r="J17" s="2">
        <v>5</v>
      </c>
    </row>
    <row r="18" spans="1:15" ht="23.1" customHeight="1" x14ac:dyDescent="0.2">
      <c r="A18" s="20"/>
      <c r="B18" s="21" t="s">
        <v>23</v>
      </c>
      <c r="C18" s="22" t="s">
        <v>24</v>
      </c>
      <c r="D18" s="18">
        <v>30</v>
      </c>
      <c r="E18" s="18">
        <v>85000</v>
      </c>
      <c r="F18" s="18">
        <f t="shared" si="0"/>
        <v>2550000</v>
      </c>
      <c r="G18" s="23"/>
      <c r="J18" s="2">
        <v>20</v>
      </c>
      <c r="K18" s="24">
        <v>1600</v>
      </c>
      <c r="L18" s="24">
        <f>K18/60</f>
        <v>26.666666666666668</v>
      </c>
      <c r="M18" s="24">
        <v>16000</v>
      </c>
      <c r="N18" s="24">
        <f>M18*0.5</f>
        <v>8000</v>
      </c>
      <c r="O18" s="24">
        <f>N18/50</f>
        <v>160</v>
      </c>
    </row>
    <row r="19" spans="1:15" ht="23.1" customHeight="1" x14ac:dyDescent="0.2">
      <c r="A19" s="20"/>
      <c r="B19" s="21" t="s">
        <v>25</v>
      </c>
      <c r="C19" s="22" t="s">
        <v>14</v>
      </c>
      <c r="D19" s="18">
        <v>50</v>
      </c>
      <c r="E19" s="18">
        <v>100000</v>
      </c>
      <c r="F19" s="18">
        <f t="shared" si="0"/>
        <v>5000000</v>
      </c>
      <c r="G19" s="23" t="s">
        <v>26</v>
      </c>
      <c r="J19" s="2">
        <v>2</v>
      </c>
      <c r="K19" s="24">
        <v>25</v>
      </c>
      <c r="L19" s="24">
        <f>K19*7</f>
        <v>175</v>
      </c>
      <c r="M19" s="24">
        <v>20</v>
      </c>
      <c r="N19" s="24">
        <f>M19*10</f>
        <v>200</v>
      </c>
      <c r="O19" s="24"/>
    </row>
    <row r="20" spans="1:15" ht="23.1" customHeight="1" x14ac:dyDescent="0.2">
      <c r="A20" s="20"/>
      <c r="B20" s="21" t="s">
        <v>27</v>
      </c>
      <c r="C20" s="22" t="s">
        <v>28</v>
      </c>
      <c r="D20" s="18">
        <v>35</v>
      </c>
      <c r="E20" s="18">
        <v>10000</v>
      </c>
      <c r="F20" s="18">
        <f t="shared" si="0"/>
        <v>350000</v>
      </c>
      <c r="G20" s="25"/>
      <c r="K20" s="24"/>
      <c r="L20" s="24"/>
      <c r="M20" s="24"/>
      <c r="N20" s="24"/>
      <c r="O20" s="24"/>
    </row>
    <row r="21" spans="1:15" ht="23.1" customHeight="1" x14ac:dyDescent="0.2">
      <c r="A21" s="20">
        <v>6</v>
      </c>
      <c r="B21" s="21" t="s">
        <v>29</v>
      </c>
      <c r="C21" s="22" t="s">
        <v>30</v>
      </c>
      <c r="D21" s="18">
        <v>12000</v>
      </c>
      <c r="E21" s="18">
        <v>4500</v>
      </c>
      <c r="F21" s="18">
        <f t="shared" si="0"/>
        <v>54000000</v>
      </c>
      <c r="G21" s="26" t="s">
        <v>63</v>
      </c>
      <c r="J21" s="2">
        <f>SUM(J13:J20)</f>
        <v>77</v>
      </c>
      <c r="K21" s="24"/>
      <c r="L21" s="24"/>
      <c r="M21" s="24"/>
      <c r="N21" s="24"/>
      <c r="O21" s="24"/>
    </row>
    <row r="22" spans="1:15" ht="23.1" customHeight="1" x14ac:dyDescent="0.2">
      <c r="A22" s="20"/>
      <c r="B22" s="21"/>
      <c r="C22" s="22"/>
      <c r="D22" s="18"/>
      <c r="E22" s="18"/>
      <c r="F22" s="18">
        <f t="shared" si="0"/>
        <v>0</v>
      </c>
      <c r="G22" s="26"/>
      <c r="K22" s="24"/>
      <c r="L22" s="24"/>
      <c r="M22" s="24"/>
      <c r="N22" s="24"/>
      <c r="O22" s="24"/>
    </row>
    <row r="23" spans="1:15" ht="23.1" customHeight="1" x14ac:dyDescent="0.2">
      <c r="A23" s="20">
        <v>7</v>
      </c>
      <c r="B23" s="21" t="s">
        <v>33</v>
      </c>
      <c r="C23" s="22" t="s">
        <v>14</v>
      </c>
      <c r="D23" s="18"/>
      <c r="E23" s="18"/>
      <c r="F23" s="18"/>
      <c r="G23" s="23"/>
      <c r="K23" s="24"/>
      <c r="L23" s="24"/>
      <c r="M23" s="24"/>
      <c r="N23" s="24"/>
      <c r="O23" s="24"/>
    </row>
    <row r="24" spans="1:15" ht="23.1" customHeight="1" x14ac:dyDescent="0.2">
      <c r="A24" s="20">
        <v>8</v>
      </c>
      <c r="B24" s="21" t="s">
        <v>35</v>
      </c>
      <c r="C24" s="22"/>
      <c r="D24" s="18"/>
      <c r="E24" s="18"/>
      <c r="F24" s="18"/>
      <c r="G24" s="23"/>
      <c r="K24" s="24">
        <v>15</v>
      </c>
      <c r="L24" s="24">
        <f>K24*10</f>
        <v>150</v>
      </c>
      <c r="M24" s="24"/>
      <c r="N24" s="24"/>
      <c r="O24" s="24"/>
    </row>
    <row r="25" spans="1:15" ht="23.1" customHeight="1" x14ac:dyDescent="0.2">
      <c r="A25" s="20"/>
      <c r="B25" s="21" t="s">
        <v>36</v>
      </c>
      <c r="C25" s="22" t="s">
        <v>19</v>
      </c>
      <c r="D25" s="18"/>
      <c r="E25" s="18"/>
      <c r="F25" s="18"/>
      <c r="G25" s="23"/>
      <c r="K25" s="24"/>
      <c r="L25" s="24"/>
      <c r="M25" s="24"/>
      <c r="N25" s="24"/>
      <c r="O25" s="24"/>
    </row>
    <row r="26" spans="1:15" ht="23.1" customHeight="1" x14ac:dyDescent="0.2">
      <c r="A26" s="20"/>
      <c r="B26" s="21" t="s">
        <v>20</v>
      </c>
      <c r="C26" s="22" t="s">
        <v>14</v>
      </c>
      <c r="D26" s="18"/>
      <c r="E26" s="18"/>
      <c r="F26" s="18"/>
      <c r="G26" s="23"/>
      <c r="K26" s="24"/>
      <c r="L26" s="24"/>
      <c r="M26" s="24"/>
      <c r="N26" s="24"/>
      <c r="O26" s="24"/>
    </row>
    <row r="27" spans="1:15" ht="23.1" customHeight="1" x14ac:dyDescent="0.2">
      <c r="A27" s="20"/>
      <c r="B27" s="21"/>
      <c r="C27" s="22"/>
      <c r="D27" s="18"/>
      <c r="E27" s="18"/>
      <c r="F27" s="18">
        <f t="shared" si="0"/>
        <v>0</v>
      </c>
      <c r="G27" s="23"/>
      <c r="K27" s="24"/>
      <c r="L27" s="24"/>
      <c r="M27" s="24"/>
      <c r="N27" s="24"/>
      <c r="O27" s="24"/>
    </row>
    <row r="28" spans="1:15" ht="23.1" customHeight="1" x14ac:dyDescent="0.2">
      <c r="A28" s="20">
        <v>9</v>
      </c>
      <c r="B28" s="21" t="s">
        <v>37</v>
      </c>
      <c r="C28" s="22" t="s">
        <v>38</v>
      </c>
      <c r="D28" s="18">
        <v>2</v>
      </c>
      <c r="E28" s="18">
        <v>600000</v>
      </c>
      <c r="F28" s="18">
        <f t="shared" si="0"/>
        <v>1200000</v>
      </c>
      <c r="G28" s="25"/>
      <c r="K28" s="24"/>
      <c r="L28" s="24"/>
      <c r="M28" s="24"/>
      <c r="N28" s="24"/>
      <c r="O28" s="24"/>
    </row>
    <row r="29" spans="1:15" ht="23.1" customHeight="1" x14ac:dyDescent="0.2">
      <c r="A29" s="20">
        <v>10</v>
      </c>
      <c r="B29" s="21" t="s">
        <v>39</v>
      </c>
      <c r="C29" s="22" t="s">
        <v>40</v>
      </c>
      <c r="D29" s="18">
        <v>1</v>
      </c>
      <c r="E29" s="18">
        <v>550000</v>
      </c>
      <c r="F29" s="18">
        <f t="shared" si="0"/>
        <v>550000</v>
      </c>
      <c r="G29" s="25"/>
      <c r="K29" s="24"/>
      <c r="L29" s="24"/>
      <c r="M29" s="24"/>
      <c r="N29" s="24"/>
      <c r="O29" s="24"/>
    </row>
    <row r="30" spans="1:15" ht="23.1" customHeight="1" x14ac:dyDescent="0.2">
      <c r="A30" s="20">
        <v>11</v>
      </c>
      <c r="B30" s="21" t="s">
        <v>41</v>
      </c>
      <c r="C30" s="22" t="s">
        <v>40</v>
      </c>
      <c r="D30" s="18">
        <v>3</v>
      </c>
      <c r="E30" s="18"/>
      <c r="F30" s="18">
        <f t="shared" si="0"/>
        <v>0</v>
      </c>
      <c r="G30" s="25"/>
    </row>
    <row r="31" spans="1:15" ht="23.1" customHeight="1" x14ac:dyDescent="0.25">
      <c r="A31" s="27"/>
      <c r="B31" s="21" t="s">
        <v>42</v>
      </c>
      <c r="C31" s="21"/>
      <c r="D31" s="18"/>
      <c r="E31" s="18"/>
      <c r="F31" s="18">
        <f t="shared" si="0"/>
        <v>0</v>
      </c>
      <c r="G31" s="25"/>
      <c r="L31" s="59">
        <v>204850000</v>
      </c>
      <c r="M31" s="2" t="s">
        <v>57</v>
      </c>
    </row>
    <row r="32" spans="1:15" ht="23.1" customHeight="1" x14ac:dyDescent="0.25">
      <c r="A32" s="20">
        <v>12</v>
      </c>
      <c r="B32" s="21" t="s">
        <v>43</v>
      </c>
      <c r="C32" s="28" t="s">
        <v>38</v>
      </c>
      <c r="D32" s="18">
        <v>5</v>
      </c>
      <c r="E32" s="18"/>
      <c r="F32" s="18">
        <f t="shared" si="0"/>
        <v>0</v>
      </c>
      <c r="G32" s="29" t="s">
        <v>44</v>
      </c>
      <c r="L32" s="59">
        <v>106150000</v>
      </c>
      <c r="M32" s="59" t="s">
        <v>58</v>
      </c>
    </row>
    <row r="33" spans="1:13" ht="23.1" customHeight="1" x14ac:dyDescent="0.2">
      <c r="A33" s="27"/>
      <c r="B33" s="21" t="s">
        <v>45</v>
      </c>
      <c r="C33" s="30"/>
      <c r="D33" s="31"/>
      <c r="E33" s="31"/>
      <c r="F33" s="31"/>
      <c r="G33" s="29" t="s">
        <v>46</v>
      </c>
      <c r="L33" s="60">
        <f>L31-L32</f>
        <v>98700000</v>
      </c>
      <c r="M33" s="2" t="s">
        <v>59</v>
      </c>
    </row>
    <row r="34" spans="1:13" ht="23.1" customHeight="1" thickBot="1" x14ac:dyDescent="0.25">
      <c r="A34" s="32"/>
      <c r="B34" s="33"/>
      <c r="C34" s="33"/>
      <c r="D34" s="34"/>
      <c r="E34" s="34"/>
      <c r="F34" s="34"/>
      <c r="G34" s="35"/>
    </row>
    <row r="35" spans="1:13" ht="23.1" customHeight="1" thickTop="1" thickBot="1" x14ac:dyDescent="0.3">
      <c r="A35" s="36"/>
      <c r="B35" s="37"/>
      <c r="C35" s="37"/>
      <c r="D35" s="37"/>
      <c r="E35" s="37"/>
      <c r="F35" s="38">
        <f>SUM(F11:F34)</f>
        <v>111450000</v>
      </c>
      <c r="G35" s="39"/>
    </row>
    <row r="36" spans="1:13" ht="15.75" x14ac:dyDescent="0.25">
      <c r="F36" s="40"/>
    </row>
    <row r="38" spans="1:13" x14ac:dyDescent="0.2">
      <c r="E38" s="56">
        <v>43600</v>
      </c>
    </row>
    <row r="39" spans="1:13" x14ac:dyDescent="0.2">
      <c r="E39" s="2" t="s">
        <v>52</v>
      </c>
    </row>
    <row r="42" spans="1:13" x14ac:dyDescent="0.2">
      <c r="E42" s="2" t="s">
        <v>53</v>
      </c>
    </row>
  </sheetData>
  <pageMargins left="0.70866141732283472" right="0.70866141732283472" top="0.74803149606299213" bottom="0.74803149606299213" header="0.31496062992125984" footer="0.31496062992125984"/>
  <pageSetup paperSize="5" scale="7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>
      <selection activeCell="E19" sqref="E19"/>
    </sheetView>
  </sheetViews>
  <sheetFormatPr defaultRowHeight="15" x14ac:dyDescent="0.2"/>
  <cols>
    <col min="1" max="1" width="5.140625" style="2" customWidth="1"/>
    <col min="2" max="2" width="34.85546875" style="2" customWidth="1"/>
    <col min="3" max="3" width="24.28515625" style="2" customWidth="1"/>
    <col min="4" max="4" width="7.85546875" style="2" customWidth="1"/>
    <col min="5" max="5" width="16.140625" style="2" customWidth="1"/>
    <col min="6" max="6" width="16" style="2" customWidth="1"/>
    <col min="7" max="7" width="23.7109375" style="2" customWidth="1"/>
    <col min="8" max="8" width="29.5703125" style="2" customWidth="1"/>
    <col min="9" max="9" width="9.140625" style="2"/>
    <col min="10" max="10" width="9.28515625" style="2" bestFit="1" customWidth="1"/>
    <col min="11" max="11" width="22.85546875" style="2" customWidth="1"/>
    <col min="12" max="12" width="18.7109375" style="2" customWidth="1"/>
    <col min="13" max="13" width="9.28515625" style="2" customWidth="1"/>
    <col min="14" max="14" width="9.28515625" style="2" bestFit="1" customWidth="1"/>
    <col min="15" max="15" width="9.42578125" style="2" bestFit="1" customWidth="1"/>
    <col min="16" max="16" width="12.85546875" style="2" bestFit="1" customWidth="1"/>
    <col min="17" max="17" width="13" style="2" bestFit="1" customWidth="1"/>
    <col min="18" max="18" width="10.5703125" style="2" bestFit="1" customWidth="1"/>
    <col min="19" max="19" width="9.42578125" style="2" bestFit="1" customWidth="1"/>
    <col min="20" max="16384" width="9.140625" style="2"/>
  </cols>
  <sheetData>
    <row r="1" spans="1:17" x14ac:dyDescent="0.2">
      <c r="A1" s="1"/>
      <c r="B1" s="1"/>
      <c r="C1" s="1"/>
      <c r="D1" s="1"/>
      <c r="E1" s="1"/>
      <c r="F1" s="1"/>
      <c r="G1" s="1"/>
    </row>
    <row r="2" spans="1:17" x14ac:dyDescent="0.2">
      <c r="A2" s="1" t="s">
        <v>49</v>
      </c>
      <c r="B2" s="1"/>
      <c r="C2" s="1"/>
      <c r="D2" s="1"/>
      <c r="E2" s="1"/>
      <c r="F2" s="1"/>
      <c r="G2" s="1"/>
    </row>
    <row r="3" spans="1:17" x14ac:dyDescent="0.2">
      <c r="A3" s="1" t="s">
        <v>0</v>
      </c>
      <c r="B3" s="1"/>
      <c r="C3" s="1"/>
      <c r="D3" s="1"/>
      <c r="E3" s="1"/>
      <c r="F3" s="1"/>
      <c r="G3" s="1"/>
    </row>
    <row r="4" spans="1:17" x14ac:dyDescent="0.2">
      <c r="A4" s="1" t="s">
        <v>1</v>
      </c>
      <c r="B4" s="1"/>
      <c r="C4" s="1"/>
      <c r="D4" s="1"/>
      <c r="E4" s="1"/>
      <c r="F4" s="1"/>
      <c r="G4" s="1"/>
    </row>
    <row r="5" spans="1:17" x14ac:dyDescent="0.2">
      <c r="A5" s="1" t="s">
        <v>2</v>
      </c>
      <c r="B5" s="1"/>
      <c r="C5" s="1"/>
      <c r="D5" s="1"/>
      <c r="E5" s="1"/>
      <c r="F5" s="1"/>
      <c r="G5" s="1" t="s">
        <v>47</v>
      </c>
      <c r="H5" s="1"/>
    </row>
    <row r="6" spans="1:17" x14ac:dyDescent="0.2">
      <c r="A6" s="1"/>
      <c r="B6" s="1"/>
      <c r="C6" s="1"/>
      <c r="D6" s="1"/>
      <c r="E6" s="1"/>
      <c r="F6" s="1"/>
      <c r="G6" s="1" t="s">
        <v>48</v>
      </c>
    </row>
    <row r="7" spans="1:17" ht="15.75" thickBot="1" x14ac:dyDescent="0.25">
      <c r="P7" s="2">
        <v>7</v>
      </c>
      <c r="Q7" s="2">
        <v>1600</v>
      </c>
    </row>
    <row r="8" spans="1:17" x14ac:dyDescent="0.2">
      <c r="A8" s="3" t="s">
        <v>3</v>
      </c>
      <c r="B8" s="4" t="s">
        <v>4</v>
      </c>
      <c r="C8" s="4" t="s">
        <v>50</v>
      </c>
      <c r="D8" s="5" t="s">
        <v>5</v>
      </c>
      <c r="E8" s="6" t="s">
        <v>7</v>
      </c>
      <c r="F8" s="4" t="s">
        <v>6</v>
      </c>
      <c r="G8" s="4" t="s">
        <v>8</v>
      </c>
      <c r="H8" s="7" t="s">
        <v>9</v>
      </c>
    </row>
    <row r="9" spans="1:17" x14ac:dyDescent="0.2">
      <c r="A9" s="8"/>
      <c r="B9" s="9"/>
      <c r="C9" s="9" t="s">
        <v>51</v>
      </c>
      <c r="D9" s="9"/>
      <c r="E9" s="9"/>
      <c r="F9" s="9" t="s">
        <v>5</v>
      </c>
      <c r="G9" s="9"/>
      <c r="H9" s="10"/>
      <c r="P9" s="2">
        <f>P7*Q7</f>
        <v>11200</v>
      </c>
    </row>
    <row r="10" spans="1:17" ht="15.75" thickBot="1" x14ac:dyDescent="0.25">
      <c r="A10" s="11"/>
      <c r="B10" s="12"/>
      <c r="C10" s="12"/>
      <c r="D10" s="12"/>
      <c r="E10" s="12"/>
      <c r="F10" s="12" t="s">
        <v>10</v>
      </c>
      <c r="G10" s="12" t="s">
        <v>10</v>
      </c>
      <c r="H10" s="13"/>
    </row>
    <row r="11" spans="1:17" ht="24.95" customHeight="1" thickTop="1" x14ac:dyDescent="0.2">
      <c r="A11" s="14">
        <v>1</v>
      </c>
      <c r="B11" s="15" t="s">
        <v>11</v>
      </c>
      <c r="C11" s="15"/>
      <c r="D11" s="16" t="s">
        <v>12</v>
      </c>
      <c r="E11" s="17">
        <v>1350</v>
      </c>
      <c r="F11" s="17">
        <v>1500</v>
      </c>
      <c r="G11" s="18">
        <f>E11*F11</f>
        <v>2025000</v>
      </c>
      <c r="H11" s="19"/>
      <c r="K11" s="24">
        <v>2000000</v>
      </c>
      <c r="L11" s="57">
        <f>K11/1500</f>
        <v>1333.3333333333333</v>
      </c>
    </row>
    <row r="12" spans="1:17" ht="24.95" customHeight="1" x14ac:dyDescent="0.2">
      <c r="A12" s="20">
        <v>2</v>
      </c>
      <c r="B12" s="21" t="s">
        <v>13</v>
      </c>
      <c r="C12" s="21"/>
      <c r="D12" s="22" t="s">
        <v>14</v>
      </c>
      <c r="E12" s="18">
        <v>200</v>
      </c>
      <c r="F12" s="18">
        <v>100000</v>
      </c>
      <c r="G12" s="18">
        <f>E12*F12</f>
        <v>20000000</v>
      </c>
      <c r="H12" s="58" t="s">
        <v>54</v>
      </c>
      <c r="K12" s="24">
        <v>200</v>
      </c>
      <c r="L12" s="24">
        <f>K12*100000</f>
        <v>20000000</v>
      </c>
    </row>
    <row r="13" spans="1:17" ht="24.95" customHeight="1" x14ac:dyDescent="0.2">
      <c r="A13" s="20"/>
      <c r="B13" s="21"/>
      <c r="C13" s="21"/>
      <c r="D13" s="22"/>
      <c r="E13" s="18">
        <v>100</v>
      </c>
      <c r="F13" s="18">
        <v>100000</v>
      </c>
      <c r="G13" s="18">
        <f>E13*F13</f>
        <v>10000000</v>
      </c>
      <c r="H13" s="58" t="s">
        <v>56</v>
      </c>
      <c r="K13" s="24"/>
      <c r="L13" s="24"/>
    </row>
    <row r="14" spans="1:17" ht="24.95" customHeight="1" x14ac:dyDescent="0.2">
      <c r="A14" s="20">
        <v>3</v>
      </c>
      <c r="B14" s="21" t="s">
        <v>15</v>
      </c>
      <c r="C14" s="21"/>
      <c r="D14" s="22" t="s">
        <v>14</v>
      </c>
      <c r="E14" s="18"/>
      <c r="F14" s="18"/>
      <c r="G14" s="18"/>
      <c r="H14" s="23"/>
      <c r="K14" s="24"/>
      <c r="L14" s="24"/>
      <c r="N14" s="2">
        <v>25</v>
      </c>
      <c r="O14" s="2">
        <v>7</v>
      </c>
      <c r="P14" s="2">
        <f>N14*O14</f>
        <v>175</v>
      </c>
    </row>
    <row r="15" spans="1:17" ht="24.95" customHeight="1" x14ac:dyDescent="0.2">
      <c r="A15" s="20">
        <v>4</v>
      </c>
      <c r="B15" s="21" t="s">
        <v>17</v>
      </c>
      <c r="C15" s="21"/>
      <c r="D15" s="22"/>
      <c r="E15" s="18"/>
      <c r="F15" s="18"/>
      <c r="G15" s="18"/>
      <c r="H15" s="23"/>
      <c r="K15" s="24">
        <v>300</v>
      </c>
      <c r="L15" s="24">
        <f>asli!K15*200000</f>
        <v>60000000</v>
      </c>
    </row>
    <row r="16" spans="1:17" ht="24.95" customHeight="1" x14ac:dyDescent="0.2">
      <c r="A16" s="20"/>
      <c r="B16" s="21" t="s">
        <v>18</v>
      </c>
      <c r="C16" s="21"/>
      <c r="D16" s="22" t="s">
        <v>19</v>
      </c>
      <c r="E16" s="18">
        <v>300</v>
      </c>
      <c r="F16" s="18">
        <v>45000</v>
      </c>
      <c r="G16" s="18">
        <f>E16*F16</f>
        <v>13500000</v>
      </c>
      <c r="H16" s="23"/>
      <c r="K16" s="24"/>
      <c r="L16" s="24"/>
      <c r="N16" s="2">
        <v>25</v>
      </c>
    </row>
    <row r="17" spans="1:19" ht="24.95" customHeight="1" x14ac:dyDescent="0.2">
      <c r="A17" s="20"/>
      <c r="B17" s="21" t="s">
        <v>20</v>
      </c>
      <c r="C17" s="21"/>
      <c r="D17" s="22" t="s">
        <v>14</v>
      </c>
      <c r="E17" s="18"/>
      <c r="F17" s="18"/>
      <c r="G17" s="18"/>
      <c r="H17" s="23"/>
      <c r="K17" s="24"/>
      <c r="L17" s="24"/>
    </row>
    <row r="18" spans="1:19" ht="24.95" customHeight="1" x14ac:dyDescent="0.2">
      <c r="A18" s="20">
        <v>5</v>
      </c>
      <c r="B18" s="21" t="s">
        <v>22</v>
      </c>
      <c r="C18" s="21"/>
      <c r="D18" s="22"/>
      <c r="E18" s="18"/>
      <c r="F18" s="18"/>
      <c r="G18" s="18"/>
      <c r="H18" s="23"/>
      <c r="K18" s="24"/>
      <c r="L18" s="24"/>
      <c r="N18" s="2">
        <v>5</v>
      </c>
    </row>
    <row r="19" spans="1:19" ht="24.95" customHeight="1" x14ac:dyDescent="0.2">
      <c r="A19" s="20"/>
      <c r="B19" s="21" t="s">
        <v>23</v>
      </c>
      <c r="C19" s="21"/>
      <c r="D19" s="22" t="s">
        <v>24</v>
      </c>
      <c r="E19" s="18"/>
      <c r="F19" s="18"/>
      <c r="G19" s="18"/>
      <c r="H19" s="23"/>
      <c r="N19" s="2">
        <v>20</v>
      </c>
      <c r="O19" s="24">
        <v>1600</v>
      </c>
      <c r="P19" s="24">
        <f>O19/60</f>
        <v>26.666666666666668</v>
      </c>
      <c r="Q19" s="24">
        <v>16000</v>
      </c>
      <c r="R19" s="24">
        <f>Q19*0.5</f>
        <v>8000</v>
      </c>
      <c r="S19" s="24">
        <f>R19/50</f>
        <v>160</v>
      </c>
    </row>
    <row r="20" spans="1:19" ht="24.95" customHeight="1" x14ac:dyDescent="0.2">
      <c r="A20" s="20"/>
      <c r="B20" s="21" t="s">
        <v>25</v>
      </c>
      <c r="C20" s="21"/>
      <c r="D20" s="22" t="s">
        <v>14</v>
      </c>
      <c r="E20" s="18"/>
      <c r="F20" s="18"/>
      <c r="G20" s="18"/>
      <c r="H20" s="23"/>
      <c r="N20" s="2">
        <v>2</v>
      </c>
      <c r="O20" s="24">
        <v>25</v>
      </c>
      <c r="P20" s="24">
        <f>O20*7</f>
        <v>175</v>
      </c>
      <c r="Q20" s="24">
        <v>20</v>
      </c>
      <c r="R20" s="24">
        <f>Q20*10</f>
        <v>200</v>
      </c>
      <c r="S20" s="24"/>
    </row>
    <row r="21" spans="1:19" ht="24.95" customHeight="1" x14ac:dyDescent="0.2">
      <c r="A21" s="20"/>
      <c r="B21" s="21" t="s">
        <v>27</v>
      </c>
      <c r="C21" s="21"/>
      <c r="D21" s="22" t="s">
        <v>28</v>
      </c>
      <c r="E21" s="18"/>
      <c r="F21" s="18"/>
      <c r="G21" s="18"/>
      <c r="H21" s="25"/>
      <c r="O21" s="24"/>
      <c r="P21" s="24"/>
      <c r="Q21" s="24"/>
      <c r="R21" s="24"/>
      <c r="S21" s="24"/>
    </row>
    <row r="22" spans="1:19" ht="24.95" customHeight="1" x14ac:dyDescent="0.2">
      <c r="A22" s="20">
        <v>6</v>
      </c>
      <c r="B22" s="21" t="s">
        <v>29</v>
      </c>
      <c r="C22" s="21"/>
      <c r="D22" s="22" t="s">
        <v>30</v>
      </c>
      <c r="E22" s="18">
        <v>12000</v>
      </c>
      <c r="F22" s="18">
        <v>4500</v>
      </c>
      <c r="G22" s="18">
        <f>E22*F22</f>
        <v>54000000</v>
      </c>
      <c r="H22" s="26"/>
      <c r="K22" s="24">
        <v>50000000</v>
      </c>
      <c r="L22" s="2">
        <f>asli!K22/4500</f>
        <v>11111.111111111111</v>
      </c>
      <c r="N22" s="2">
        <f>SUM(N14:N21)</f>
        <v>77</v>
      </c>
      <c r="O22" s="24"/>
      <c r="P22" s="24"/>
      <c r="Q22" s="24"/>
      <c r="R22" s="24"/>
      <c r="S22" s="24"/>
    </row>
    <row r="23" spans="1:19" ht="24.95" customHeight="1" x14ac:dyDescent="0.2">
      <c r="A23" s="20"/>
      <c r="B23" s="21"/>
      <c r="C23" s="21"/>
      <c r="D23" s="22"/>
      <c r="E23" s="18"/>
      <c r="F23" s="18"/>
      <c r="G23" s="18"/>
      <c r="H23" s="26"/>
      <c r="O23" s="24"/>
      <c r="P23" s="24"/>
      <c r="Q23" s="24"/>
      <c r="R23" s="24"/>
      <c r="S23" s="24"/>
    </row>
    <row r="24" spans="1:19" ht="24.95" customHeight="1" x14ac:dyDescent="0.2">
      <c r="A24" s="20">
        <v>7</v>
      </c>
      <c r="B24" s="21" t="s">
        <v>33</v>
      </c>
      <c r="C24" s="21"/>
      <c r="D24" s="22" t="s">
        <v>14</v>
      </c>
      <c r="E24" s="18"/>
      <c r="F24" s="18"/>
      <c r="G24" s="18"/>
      <c r="H24" s="23"/>
      <c r="O24" s="24"/>
      <c r="P24" s="24"/>
      <c r="Q24" s="24"/>
      <c r="R24" s="24"/>
      <c r="S24" s="24"/>
    </row>
    <row r="25" spans="1:19" ht="24.95" customHeight="1" thickBot="1" x14ac:dyDescent="0.25">
      <c r="A25" s="41"/>
      <c r="B25" s="30"/>
      <c r="C25" s="30"/>
      <c r="D25" s="28"/>
      <c r="E25" s="31"/>
      <c r="F25" s="31"/>
      <c r="G25" s="31"/>
      <c r="H25" s="42"/>
      <c r="O25" s="24"/>
      <c r="P25" s="24"/>
      <c r="Q25" s="24"/>
      <c r="R25" s="24"/>
      <c r="S25" s="24"/>
    </row>
    <row r="26" spans="1:19" ht="24.95" customHeight="1" x14ac:dyDescent="0.2">
      <c r="A26" s="48"/>
      <c r="B26" s="49"/>
      <c r="C26" s="49"/>
      <c r="D26" s="50"/>
      <c r="E26" s="51"/>
      <c r="F26" s="51"/>
      <c r="G26" s="51"/>
      <c r="H26" s="50"/>
      <c r="O26" s="24"/>
      <c r="P26" s="24"/>
      <c r="Q26" s="24"/>
      <c r="R26" s="24"/>
      <c r="S26" s="24"/>
    </row>
    <row r="27" spans="1:19" ht="24.95" customHeight="1" x14ac:dyDescent="0.2">
      <c r="A27" s="52"/>
      <c r="B27" s="53"/>
      <c r="C27" s="53"/>
      <c r="D27" s="54"/>
      <c r="E27" s="55"/>
      <c r="F27" s="55"/>
      <c r="G27" s="55"/>
      <c r="H27" s="54"/>
      <c r="O27" s="24"/>
      <c r="P27" s="24"/>
      <c r="Q27" s="24"/>
      <c r="R27" s="24"/>
      <c r="S27" s="24"/>
    </row>
    <row r="28" spans="1:19" ht="24.95" customHeight="1" x14ac:dyDescent="0.2">
      <c r="A28" s="52"/>
      <c r="B28" s="53"/>
      <c r="C28" s="53"/>
      <c r="D28" s="54"/>
      <c r="E28" s="55"/>
      <c r="F28" s="55"/>
      <c r="G28" s="55"/>
      <c r="H28" s="54"/>
      <c r="O28" s="24"/>
      <c r="P28" s="24"/>
      <c r="Q28" s="24"/>
      <c r="R28" s="24"/>
      <c r="S28" s="24"/>
    </row>
    <row r="29" spans="1:19" ht="24.95" customHeight="1" x14ac:dyDescent="0.2">
      <c r="A29" s="52"/>
      <c r="B29" s="53"/>
      <c r="C29" s="53"/>
      <c r="D29" s="54"/>
      <c r="E29" s="55"/>
      <c r="F29" s="55"/>
      <c r="G29" s="55"/>
      <c r="H29" s="54"/>
      <c r="O29" s="24"/>
      <c r="P29" s="24"/>
      <c r="Q29" s="24"/>
      <c r="R29" s="24"/>
      <c r="S29" s="24"/>
    </row>
    <row r="30" spans="1:19" ht="17.100000000000001" customHeight="1" thickBot="1" x14ac:dyDescent="0.25">
      <c r="A30" s="52"/>
      <c r="B30" s="53"/>
      <c r="C30" s="53"/>
      <c r="D30" s="54"/>
      <c r="E30" s="55"/>
      <c r="F30" s="55"/>
      <c r="G30" s="55"/>
      <c r="H30" s="54"/>
      <c r="O30" s="24"/>
      <c r="P30" s="24"/>
      <c r="Q30" s="24"/>
      <c r="R30" s="24"/>
      <c r="S30" s="24"/>
    </row>
    <row r="31" spans="1:19" ht="15.95" customHeight="1" x14ac:dyDescent="0.2">
      <c r="A31" s="3" t="s">
        <v>3</v>
      </c>
      <c r="B31" s="4" t="s">
        <v>4</v>
      </c>
      <c r="C31" s="4" t="s">
        <v>50</v>
      </c>
      <c r="D31" s="5" t="s">
        <v>5</v>
      </c>
      <c r="E31" s="6" t="s">
        <v>7</v>
      </c>
      <c r="F31" s="4" t="s">
        <v>6</v>
      </c>
      <c r="G31" s="4" t="s">
        <v>8</v>
      </c>
      <c r="H31" s="7" t="s">
        <v>9</v>
      </c>
      <c r="O31" s="24"/>
      <c r="P31" s="24"/>
      <c r="Q31" s="24"/>
      <c r="R31" s="24"/>
      <c r="S31" s="24"/>
    </row>
    <row r="32" spans="1:19" ht="15.95" customHeight="1" x14ac:dyDescent="0.2">
      <c r="A32" s="8"/>
      <c r="B32" s="9"/>
      <c r="C32" s="9" t="s">
        <v>51</v>
      </c>
      <c r="D32" s="9"/>
      <c r="E32" s="9"/>
      <c r="F32" s="9" t="s">
        <v>5</v>
      </c>
      <c r="G32" s="9"/>
      <c r="H32" s="10"/>
      <c r="O32" s="24"/>
      <c r="P32" s="24"/>
      <c r="Q32" s="24"/>
      <c r="R32" s="24"/>
      <c r="S32" s="24"/>
    </row>
    <row r="33" spans="1:19" ht="15.95" customHeight="1" thickBot="1" x14ac:dyDescent="0.25">
      <c r="A33" s="11"/>
      <c r="B33" s="12"/>
      <c r="C33" s="12"/>
      <c r="D33" s="12"/>
      <c r="E33" s="12"/>
      <c r="F33" s="12" t="s">
        <v>10</v>
      </c>
      <c r="G33" s="12" t="s">
        <v>10</v>
      </c>
      <c r="H33" s="13"/>
      <c r="O33" s="24"/>
      <c r="P33" s="24"/>
      <c r="Q33" s="24"/>
      <c r="R33" s="24"/>
      <c r="S33" s="24"/>
    </row>
    <row r="34" spans="1:19" ht="24.95" customHeight="1" thickTop="1" x14ac:dyDescent="0.2">
      <c r="A34" s="43"/>
      <c r="B34" s="44"/>
      <c r="C34" s="44"/>
      <c r="D34" s="45"/>
      <c r="E34" s="46"/>
      <c r="F34" s="46"/>
      <c r="G34" s="46"/>
      <c r="H34" s="47"/>
      <c r="O34" s="24"/>
      <c r="P34" s="24"/>
      <c r="Q34" s="24"/>
      <c r="R34" s="24"/>
      <c r="S34" s="24"/>
    </row>
    <row r="35" spans="1:19" ht="24.95" customHeight="1" x14ac:dyDescent="0.2">
      <c r="A35" s="20">
        <v>8</v>
      </c>
      <c r="B35" s="21" t="s">
        <v>35</v>
      </c>
      <c r="C35" s="21"/>
      <c r="D35" s="22"/>
      <c r="E35" s="18"/>
      <c r="F35" s="18"/>
      <c r="G35" s="18"/>
      <c r="H35" s="23"/>
      <c r="O35" s="24">
        <v>15</v>
      </c>
      <c r="P35" s="24">
        <f>O35*10</f>
        <v>150</v>
      </c>
      <c r="Q35" s="24"/>
      <c r="R35" s="24"/>
      <c r="S35" s="24"/>
    </row>
    <row r="36" spans="1:19" ht="24.95" customHeight="1" x14ac:dyDescent="0.2">
      <c r="A36" s="20"/>
      <c r="B36" s="21" t="s">
        <v>36</v>
      </c>
      <c r="C36" s="21"/>
      <c r="D36" s="22" t="s">
        <v>19</v>
      </c>
      <c r="E36" s="18"/>
      <c r="F36" s="18"/>
      <c r="G36" s="18"/>
      <c r="H36" s="23"/>
      <c r="O36" s="24"/>
      <c r="P36" s="24"/>
      <c r="Q36" s="24"/>
      <c r="R36" s="24"/>
      <c r="S36" s="24"/>
    </row>
    <row r="37" spans="1:19" ht="24.95" customHeight="1" x14ac:dyDescent="0.2">
      <c r="A37" s="20"/>
      <c r="B37" s="21" t="s">
        <v>20</v>
      </c>
      <c r="C37" s="21"/>
      <c r="D37" s="22" t="s">
        <v>14</v>
      </c>
      <c r="E37" s="18"/>
      <c r="F37" s="18"/>
      <c r="G37" s="18"/>
      <c r="H37" s="23"/>
      <c r="O37" s="24"/>
      <c r="P37" s="24"/>
      <c r="Q37" s="24"/>
      <c r="R37" s="24"/>
      <c r="S37" s="24"/>
    </row>
    <row r="38" spans="1:19" ht="24.95" customHeight="1" x14ac:dyDescent="0.2">
      <c r="A38" s="20"/>
      <c r="B38" s="21"/>
      <c r="C38" s="21"/>
      <c r="D38" s="22"/>
      <c r="E38" s="18"/>
      <c r="F38" s="18"/>
      <c r="G38" s="18"/>
      <c r="H38" s="23"/>
      <c r="O38" s="24"/>
      <c r="P38" s="24"/>
      <c r="Q38" s="24"/>
      <c r="R38" s="24"/>
      <c r="S38" s="24"/>
    </row>
    <row r="39" spans="1:19" ht="24.95" customHeight="1" x14ac:dyDescent="0.2">
      <c r="A39" s="20">
        <v>9</v>
      </c>
      <c r="B39" s="21" t="s">
        <v>37</v>
      </c>
      <c r="C39" s="21"/>
      <c r="D39" s="22" t="s">
        <v>38</v>
      </c>
      <c r="E39" s="18"/>
      <c r="F39" s="18"/>
      <c r="G39" s="18"/>
      <c r="H39" s="25"/>
      <c r="O39" s="24">
        <v>50</v>
      </c>
      <c r="P39" s="24">
        <f>O39*80000</f>
        <v>4000000</v>
      </c>
      <c r="Q39" s="24"/>
      <c r="R39" s="24"/>
      <c r="S39" s="24"/>
    </row>
    <row r="40" spans="1:19" ht="24.95" customHeight="1" x14ac:dyDescent="0.2">
      <c r="A40" s="20">
        <v>10</v>
      </c>
      <c r="B40" s="21" t="s">
        <v>39</v>
      </c>
      <c r="C40" s="21"/>
      <c r="D40" s="22" t="s">
        <v>40</v>
      </c>
      <c r="E40" s="18"/>
      <c r="F40" s="18"/>
      <c r="G40" s="18"/>
      <c r="H40" s="25"/>
      <c r="O40" s="24"/>
      <c r="P40" s="24"/>
      <c r="Q40" s="24"/>
      <c r="R40" s="24"/>
      <c r="S40" s="24"/>
    </row>
    <row r="41" spans="1:19" ht="24.95" customHeight="1" x14ac:dyDescent="0.2">
      <c r="A41" s="20">
        <v>11</v>
      </c>
      <c r="B41" s="21" t="s">
        <v>41</v>
      </c>
      <c r="C41" s="21"/>
      <c r="D41" s="22" t="s">
        <v>40</v>
      </c>
      <c r="E41" s="18"/>
      <c r="F41" s="18"/>
      <c r="G41" s="18"/>
      <c r="H41" s="25"/>
    </row>
    <row r="42" spans="1:19" ht="24.95" customHeight="1" x14ac:dyDescent="0.2">
      <c r="A42" s="27"/>
      <c r="B42" s="21" t="s">
        <v>42</v>
      </c>
      <c r="C42" s="21"/>
      <c r="D42" s="21"/>
      <c r="E42" s="18"/>
      <c r="F42" s="18"/>
      <c r="G42" s="18"/>
      <c r="H42" s="25"/>
    </row>
    <row r="43" spans="1:19" ht="24.95" customHeight="1" x14ac:dyDescent="0.2">
      <c r="A43" s="20">
        <v>12</v>
      </c>
      <c r="B43" s="21" t="s">
        <v>43</v>
      </c>
      <c r="C43" s="30"/>
      <c r="D43" s="28" t="s">
        <v>38</v>
      </c>
      <c r="E43" s="18"/>
      <c r="F43" s="18"/>
      <c r="G43" s="18"/>
      <c r="H43" s="29"/>
    </row>
    <row r="44" spans="1:19" ht="24.95" customHeight="1" x14ac:dyDescent="0.2">
      <c r="A44" s="27"/>
      <c r="B44" s="21" t="s">
        <v>45</v>
      </c>
      <c r="C44" s="30"/>
      <c r="D44" s="30"/>
      <c r="E44" s="31"/>
      <c r="F44" s="31"/>
      <c r="G44" s="31"/>
      <c r="H44" s="29"/>
    </row>
    <row r="45" spans="1:19" ht="24.95" customHeight="1" thickBot="1" x14ac:dyDescent="0.25">
      <c r="A45" s="32"/>
      <c r="B45" s="33"/>
      <c r="C45" s="33"/>
      <c r="D45" s="33"/>
      <c r="E45" s="34"/>
      <c r="F45" s="34"/>
      <c r="G45" s="34"/>
      <c r="H45" s="35"/>
    </row>
    <row r="46" spans="1:19" ht="17.25" thickTop="1" thickBot="1" x14ac:dyDescent="0.3">
      <c r="A46" s="36"/>
      <c r="B46" s="37"/>
      <c r="C46" s="37"/>
      <c r="D46" s="37"/>
      <c r="E46" s="37"/>
      <c r="F46" s="37"/>
      <c r="G46" s="38">
        <f>SUM(G11:G45)</f>
        <v>99525000</v>
      </c>
      <c r="H46" s="39"/>
    </row>
    <row r="47" spans="1:19" ht="15.75" x14ac:dyDescent="0.25">
      <c r="G47" s="40"/>
    </row>
    <row r="49" spans="7:7" x14ac:dyDescent="0.2">
      <c r="G49" s="56">
        <v>43768</v>
      </c>
    </row>
    <row r="50" spans="7:7" x14ac:dyDescent="0.2">
      <c r="G50" s="2" t="s">
        <v>52</v>
      </c>
    </row>
    <row r="53" spans="7:7" x14ac:dyDescent="0.2">
      <c r="G53" s="2" t="s">
        <v>53</v>
      </c>
    </row>
  </sheetData>
  <pageMargins left="0.70866141732283472" right="0.70866141732283472" top="0.74803149606299213" bottom="0.74803149606299213" header="0.31496062992125984" footer="0.31496062992125984"/>
  <pageSetup paperSize="5"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25" workbookViewId="0">
      <selection activeCell="J40" sqref="J40"/>
    </sheetView>
  </sheetViews>
  <sheetFormatPr defaultRowHeight="15" x14ac:dyDescent="0.2"/>
  <cols>
    <col min="1" max="1" width="5.140625" style="2" customWidth="1"/>
    <col min="2" max="2" width="34.85546875" style="2" customWidth="1"/>
    <col min="3" max="3" width="7.85546875" style="2" customWidth="1"/>
    <col min="4" max="4" width="13.7109375" style="2" customWidth="1"/>
    <col min="5" max="5" width="12.7109375" style="2" customWidth="1"/>
    <col min="6" max="6" width="15.85546875" style="2" customWidth="1"/>
    <col min="7" max="7" width="22.140625" style="2" customWidth="1"/>
    <col min="8" max="8" width="9.140625" style="2"/>
    <col min="9" max="9" width="9.28515625" style="2" bestFit="1" customWidth="1"/>
    <col min="10" max="10" width="23" style="2" customWidth="1"/>
    <col min="11" max="11" width="9.42578125" style="2" bestFit="1" customWidth="1"/>
    <col min="12" max="12" width="12.85546875" style="2" bestFit="1" customWidth="1"/>
    <col min="13" max="13" width="14.28515625" style="2" bestFit="1" customWidth="1"/>
    <col min="14" max="14" width="10.5703125" style="2" bestFit="1" customWidth="1"/>
    <col min="15" max="15" width="9.42578125" style="2" bestFit="1" customWidth="1"/>
    <col min="16" max="16384" width="9.140625" style="2"/>
  </cols>
  <sheetData>
    <row r="1" spans="1:11" x14ac:dyDescent="0.2">
      <c r="A1" s="1" t="s">
        <v>61</v>
      </c>
      <c r="B1" s="1"/>
      <c r="C1" s="1"/>
      <c r="D1" s="1"/>
      <c r="E1" s="1"/>
      <c r="F1" s="1"/>
    </row>
    <row r="2" spans="1:11" x14ac:dyDescent="0.2">
      <c r="A2" s="1" t="s">
        <v>49</v>
      </c>
      <c r="B2" s="1"/>
      <c r="C2" s="1"/>
      <c r="D2" s="1"/>
      <c r="E2" s="1"/>
      <c r="F2" s="1"/>
    </row>
    <row r="3" spans="1:11" x14ac:dyDescent="0.2">
      <c r="A3" s="1" t="s">
        <v>0</v>
      </c>
      <c r="B3" s="1"/>
      <c r="C3" s="1"/>
      <c r="D3" s="1"/>
      <c r="E3" s="1"/>
      <c r="F3" s="1"/>
    </row>
    <row r="4" spans="1:11" ht="15.75" x14ac:dyDescent="0.25">
      <c r="A4" s="1"/>
      <c r="B4" s="59">
        <v>204850000</v>
      </c>
      <c r="C4" s="2" t="s">
        <v>57</v>
      </c>
      <c r="E4" s="1"/>
      <c r="F4" s="1"/>
    </row>
    <row r="5" spans="1:11" ht="15.75" x14ac:dyDescent="0.25">
      <c r="A5" s="1"/>
      <c r="B5" s="59">
        <v>111450000</v>
      </c>
      <c r="C5" s="59" t="s">
        <v>66</v>
      </c>
      <c r="D5" s="59"/>
      <c r="E5" s="1"/>
      <c r="F5" s="1"/>
      <c r="G5" s="1"/>
    </row>
    <row r="6" spans="1:11" x14ac:dyDescent="0.2">
      <c r="A6" s="1"/>
      <c r="B6" s="60">
        <f>B4-B5</f>
        <v>93400000</v>
      </c>
      <c r="C6" s="2" t="s">
        <v>64</v>
      </c>
      <c r="E6" s="1"/>
      <c r="F6" s="1"/>
    </row>
    <row r="7" spans="1:11" ht="15.75" thickBot="1" x14ac:dyDescent="0.25"/>
    <row r="8" spans="1:11" x14ac:dyDescent="0.2">
      <c r="A8" s="3" t="s">
        <v>3</v>
      </c>
      <c r="B8" s="4" t="s">
        <v>4</v>
      </c>
      <c r="C8" s="5" t="s">
        <v>5</v>
      </c>
      <c r="D8" s="6" t="s">
        <v>7</v>
      </c>
      <c r="E8" s="4" t="s">
        <v>6</v>
      </c>
      <c r="F8" s="4" t="s">
        <v>8</v>
      </c>
      <c r="G8" s="7" t="s">
        <v>9</v>
      </c>
    </row>
    <row r="9" spans="1:11" x14ac:dyDescent="0.2">
      <c r="A9" s="8"/>
      <c r="B9" s="9"/>
      <c r="C9" s="9"/>
      <c r="D9" s="9"/>
      <c r="E9" s="9" t="s">
        <v>5</v>
      </c>
      <c r="F9" s="9"/>
      <c r="G9" s="10"/>
    </row>
    <row r="10" spans="1:11" ht="15.75" thickBot="1" x14ac:dyDescent="0.25">
      <c r="A10" s="11"/>
      <c r="B10" s="12"/>
      <c r="C10" s="12"/>
      <c r="D10" s="12"/>
      <c r="E10" s="12" t="s">
        <v>10</v>
      </c>
      <c r="F10" s="12" t="s">
        <v>10</v>
      </c>
      <c r="G10" s="13"/>
    </row>
    <row r="11" spans="1:11" ht="23.1" customHeight="1" thickTop="1" x14ac:dyDescent="0.2">
      <c r="A11" s="14">
        <v>1</v>
      </c>
      <c r="B11" s="15" t="s">
        <v>11</v>
      </c>
      <c r="C11" s="16" t="s">
        <v>12</v>
      </c>
      <c r="D11" s="17"/>
      <c r="E11" s="17"/>
      <c r="F11" s="18"/>
      <c r="G11" s="19"/>
      <c r="J11" s="24">
        <v>93400000</v>
      </c>
    </row>
    <row r="12" spans="1:11" ht="23.1" customHeight="1" x14ac:dyDescent="0.2">
      <c r="A12" s="20">
        <v>2</v>
      </c>
      <c r="B12" s="21" t="s">
        <v>13</v>
      </c>
      <c r="C12" s="22" t="s">
        <v>14</v>
      </c>
      <c r="D12" s="18"/>
      <c r="E12" s="18"/>
      <c r="F12" s="18"/>
      <c r="G12" s="23"/>
      <c r="J12" s="24">
        <v>28750000</v>
      </c>
      <c r="K12" s="2" t="s">
        <v>65</v>
      </c>
    </row>
    <row r="13" spans="1:11" ht="23.1" customHeight="1" x14ac:dyDescent="0.25">
      <c r="A13" s="20">
        <v>3</v>
      </c>
      <c r="B13" s="21" t="s">
        <v>15</v>
      </c>
      <c r="C13" s="22" t="s">
        <v>14</v>
      </c>
      <c r="D13" s="18">
        <v>175</v>
      </c>
      <c r="E13" s="18">
        <v>100000</v>
      </c>
      <c r="F13" s="18">
        <f t="shared" ref="F13:F32" si="0">D13*E13</f>
        <v>17500000</v>
      </c>
      <c r="G13" s="23" t="s">
        <v>16</v>
      </c>
      <c r="J13" s="40">
        <f>J11-J12</f>
        <v>64650000</v>
      </c>
    </row>
    <row r="14" spans="1:11" ht="23.1" customHeight="1" x14ac:dyDescent="0.2">
      <c r="A14" s="20">
        <v>4</v>
      </c>
      <c r="B14" s="21" t="s">
        <v>17</v>
      </c>
      <c r="C14" s="22"/>
      <c r="D14" s="18"/>
      <c r="E14" s="18"/>
      <c r="F14" s="18"/>
      <c r="G14" s="23"/>
    </row>
    <row r="15" spans="1:11" ht="23.1" customHeight="1" x14ac:dyDescent="0.2">
      <c r="A15" s="20"/>
      <c r="B15" s="21" t="s">
        <v>18</v>
      </c>
      <c r="C15" s="22" t="s">
        <v>19</v>
      </c>
      <c r="D15" s="18"/>
      <c r="E15" s="18"/>
      <c r="F15" s="18"/>
      <c r="G15" s="23"/>
    </row>
    <row r="16" spans="1:11" ht="23.1" customHeight="1" x14ac:dyDescent="0.2">
      <c r="A16" s="20"/>
      <c r="B16" s="21" t="s">
        <v>20</v>
      </c>
      <c r="C16" s="22" t="s">
        <v>14</v>
      </c>
      <c r="D16" s="18">
        <v>70</v>
      </c>
      <c r="E16" s="18">
        <v>100000</v>
      </c>
      <c r="F16" s="18">
        <f t="shared" si="0"/>
        <v>7000000</v>
      </c>
      <c r="G16" s="23" t="s">
        <v>21</v>
      </c>
    </row>
    <row r="17" spans="1:15" ht="23.1" customHeight="1" x14ac:dyDescent="0.2">
      <c r="A17" s="20">
        <v>5</v>
      </c>
      <c r="B17" s="21" t="s">
        <v>22</v>
      </c>
      <c r="C17" s="22"/>
      <c r="D17" s="18"/>
      <c r="E17" s="18"/>
      <c r="F17" s="18">
        <f t="shared" si="0"/>
        <v>0</v>
      </c>
      <c r="G17" s="23"/>
    </row>
    <row r="18" spans="1:15" ht="23.1" customHeight="1" x14ac:dyDescent="0.2">
      <c r="A18" s="20"/>
      <c r="B18" s="21" t="s">
        <v>23</v>
      </c>
      <c r="C18" s="22" t="s">
        <v>24</v>
      </c>
      <c r="D18" s="18"/>
      <c r="E18" s="18"/>
      <c r="F18" s="18"/>
      <c r="G18" s="23"/>
      <c r="K18" s="24"/>
      <c r="L18" s="24"/>
      <c r="M18" s="24"/>
      <c r="N18" s="24"/>
      <c r="O18" s="24"/>
    </row>
    <row r="19" spans="1:15" ht="23.1" customHeight="1" x14ac:dyDescent="0.2">
      <c r="A19" s="20"/>
      <c r="B19" s="21" t="s">
        <v>25</v>
      </c>
      <c r="C19" s="22" t="s">
        <v>14</v>
      </c>
      <c r="D19" s="18"/>
      <c r="E19" s="18"/>
      <c r="F19" s="18"/>
      <c r="G19" s="23"/>
      <c r="K19" s="24"/>
      <c r="L19" s="24"/>
      <c r="M19" s="24"/>
      <c r="N19" s="24"/>
      <c r="O19" s="24"/>
    </row>
    <row r="20" spans="1:15" ht="23.1" customHeight="1" x14ac:dyDescent="0.2">
      <c r="A20" s="20"/>
      <c r="B20" s="21" t="s">
        <v>27</v>
      </c>
      <c r="C20" s="22" t="s">
        <v>28</v>
      </c>
      <c r="D20" s="18"/>
      <c r="E20" s="18"/>
      <c r="F20" s="18"/>
      <c r="G20" s="25"/>
      <c r="K20" s="24"/>
      <c r="L20" s="24"/>
      <c r="M20" s="24"/>
      <c r="N20" s="24"/>
      <c r="O20" s="24"/>
    </row>
    <row r="21" spans="1:15" ht="23.1" customHeight="1" x14ac:dyDescent="0.2">
      <c r="A21" s="20">
        <v>6</v>
      </c>
      <c r="B21" s="21" t="s">
        <v>29</v>
      </c>
      <c r="C21" s="22" t="s">
        <v>30</v>
      </c>
      <c r="D21" s="18">
        <v>4000</v>
      </c>
      <c r="E21" s="18">
        <v>4500</v>
      </c>
      <c r="F21" s="18">
        <f t="shared" si="0"/>
        <v>18000000</v>
      </c>
      <c r="G21" s="26" t="s">
        <v>62</v>
      </c>
      <c r="K21" s="24"/>
      <c r="L21" s="24"/>
      <c r="M21" s="24"/>
      <c r="N21" s="24"/>
      <c r="O21" s="24"/>
    </row>
    <row r="22" spans="1:15" ht="23.1" customHeight="1" x14ac:dyDescent="0.2">
      <c r="A22" s="20"/>
      <c r="B22" s="21"/>
      <c r="C22" s="22"/>
      <c r="D22" s="18"/>
      <c r="E22" s="18"/>
      <c r="F22" s="18"/>
      <c r="G22" s="26"/>
      <c r="K22" s="24"/>
      <c r="L22" s="24"/>
      <c r="M22" s="24"/>
      <c r="N22" s="24"/>
      <c r="O22" s="24"/>
    </row>
    <row r="23" spans="1:15" ht="23.1" customHeight="1" x14ac:dyDescent="0.2">
      <c r="A23" s="20">
        <v>7</v>
      </c>
      <c r="B23" s="21" t="s">
        <v>33</v>
      </c>
      <c r="C23" s="22" t="s">
        <v>14</v>
      </c>
      <c r="D23" s="18">
        <v>140</v>
      </c>
      <c r="E23" s="18">
        <v>100000</v>
      </c>
      <c r="F23" s="18">
        <f t="shared" si="0"/>
        <v>14000000</v>
      </c>
      <c r="G23" s="23" t="s">
        <v>34</v>
      </c>
      <c r="K23" s="24"/>
      <c r="L23" s="24"/>
      <c r="M23" s="24"/>
      <c r="N23" s="24"/>
      <c r="O23" s="24"/>
    </row>
    <row r="24" spans="1:15" ht="23.1" customHeight="1" x14ac:dyDescent="0.2">
      <c r="A24" s="20">
        <v>8</v>
      </c>
      <c r="B24" s="21" t="s">
        <v>35</v>
      </c>
      <c r="C24" s="22"/>
      <c r="D24" s="18"/>
      <c r="E24" s="18"/>
      <c r="F24" s="18"/>
      <c r="G24" s="23"/>
      <c r="K24" s="24"/>
      <c r="L24" s="24"/>
      <c r="M24" s="24"/>
      <c r="N24" s="24"/>
      <c r="O24" s="24"/>
    </row>
    <row r="25" spans="1:15" ht="23.1" customHeight="1" x14ac:dyDescent="0.2">
      <c r="A25" s="20"/>
      <c r="B25" s="21" t="s">
        <v>36</v>
      </c>
      <c r="C25" s="22" t="s">
        <v>19</v>
      </c>
      <c r="D25" s="18">
        <v>150</v>
      </c>
      <c r="E25" s="18">
        <v>145000</v>
      </c>
      <c r="F25" s="61">
        <f>D25*E25</f>
        <v>21750000</v>
      </c>
      <c r="G25" s="23"/>
      <c r="K25" s="24"/>
      <c r="L25" s="24"/>
      <c r="M25" s="24"/>
      <c r="N25" s="24"/>
      <c r="O25" s="24"/>
    </row>
    <row r="26" spans="1:15" ht="23.1" customHeight="1" x14ac:dyDescent="0.2">
      <c r="A26" s="20"/>
      <c r="B26" s="21" t="s">
        <v>20</v>
      </c>
      <c r="C26" s="22" t="s">
        <v>14</v>
      </c>
      <c r="D26" s="18">
        <v>70</v>
      </c>
      <c r="E26" s="18">
        <v>100000</v>
      </c>
      <c r="F26" s="61">
        <f t="shared" si="0"/>
        <v>7000000</v>
      </c>
      <c r="G26" s="23" t="s">
        <v>21</v>
      </c>
      <c r="K26" s="24"/>
      <c r="L26" s="24"/>
      <c r="M26" s="24"/>
      <c r="N26" s="24"/>
      <c r="O26" s="24"/>
    </row>
    <row r="27" spans="1:15" ht="23.1" customHeight="1" x14ac:dyDescent="0.2">
      <c r="A27" s="20"/>
      <c r="B27" s="21"/>
      <c r="C27" s="22"/>
      <c r="D27" s="18"/>
      <c r="E27" s="18"/>
      <c r="F27" s="18"/>
      <c r="G27" s="23"/>
      <c r="K27" s="24"/>
      <c r="L27" s="24"/>
      <c r="M27" s="24"/>
      <c r="N27" s="24"/>
      <c r="O27" s="24"/>
    </row>
    <row r="28" spans="1:15" ht="23.1" customHeight="1" x14ac:dyDescent="0.2">
      <c r="A28" s="20">
        <v>9</v>
      </c>
      <c r="B28" s="21" t="s">
        <v>37</v>
      </c>
      <c r="C28" s="22" t="s">
        <v>38</v>
      </c>
      <c r="D28" s="18">
        <v>4</v>
      </c>
      <c r="E28" s="18">
        <v>600000</v>
      </c>
      <c r="F28" s="18">
        <f t="shared" si="0"/>
        <v>2400000</v>
      </c>
      <c r="G28" s="25"/>
      <c r="K28" s="24"/>
      <c r="L28" s="24"/>
      <c r="M28" s="24">
        <f>F26+F25</f>
        <v>28750000</v>
      </c>
      <c r="N28" s="24"/>
      <c r="O28" s="24"/>
    </row>
    <row r="29" spans="1:15" ht="23.1" customHeight="1" x14ac:dyDescent="0.2">
      <c r="A29" s="20">
        <v>10</v>
      </c>
      <c r="B29" s="21" t="s">
        <v>39</v>
      </c>
      <c r="C29" s="22" t="s">
        <v>40</v>
      </c>
      <c r="D29" s="18">
        <v>1</v>
      </c>
      <c r="E29" s="18">
        <v>550000</v>
      </c>
      <c r="F29" s="18">
        <f t="shared" si="0"/>
        <v>550000</v>
      </c>
      <c r="G29" s="25"/>
      <c r="K29" s="24"/>
      <c r="L29" s="24"/>
      <c r="M29" s="24"/>
      <c r="N29" s="24"/>
      <c r="O29" s="24"/>
    </row>
    <row r="30" spans="1:15" ht="23.1" customHeight="1" x14ac:dyDescent="0.2">
      <c r="A30" s="20">
        <v>11</v>
      </c>
      <c r="B30" s="21" t="s">
        <v>41</v>
      </c>
      <c r="C30" s="22" t="s">
        <v>40</v>
      </c>
      <c r="D30" s="18">
        <v>2</v>
      </c>
      <c r="E30" s="18">
        <v>350000</v>
      </c>
      <c r="F30" s="18">
        <f t="shared" si="0"/>
        <v>700000</v>
      </c>
      <c r="G30" s="25"/>
    </row>
    <row r="31" spans="1:15" ht="23.1" customHeight="1" x14ac:dyDescent="0.2">
      <c r="A31" s="27"/>
      <c r="B31" s="21" t="s">
        <v>42</v>
      </c>
      <c r="C31" s="21"/>
      <c r="D31" s="18"/>
      <c r="E31" s="18"/>
      <c r="F31" s="18"/>
      <c r="G31" s="25"/>
    </row>
    <row r="32" spans="1:15" ht="23.1" customHeight="1" x14ac:dyDescent="0.2">
      <c r="A32" s="20">
        <v>12</v>
      </c>
      <c r="B32" s="21" t="s">
        <v>43</v>
      </c>
      <c r="C32" s="28" t="s">
        <v>38</v>
      </c>
      <c r="D32" s="18">
        <v>3</v>
      </c>
      <c r="E32" s="18">
        <v>1500000</v>
      </c>
      <c r="F32" s="18">
        <f t="shared" si="0"/>
        <v>4500000</v>
      </c>
      <c r="G32" s="29" t="s">
        <v>44</v>
      </c>
    </row>
    <row r="33" spans="1:7" ht="23.1" customHeight="1" x14ac:dyDescent="0.2">
      <c r="A33" s="27"/>
      <c r="B33" s="21" t="s">
        <v>45</v>
      </c>
      <c r="C33" s="30"/>
      <c r="D33" s="31"/>
      <c r="E33" s="31"/>
      <c r="F33" s="31"/>
      <c r="G33" s="29" t="s">
        <v>46</v>
      </c>
    </row>
    <row r="34" spans="1:7" ht="23.1" customHeight="1" thickBot="1" x14ac:dyDescent="0.25">
      <c r="A34" s="32"/>
      <c r="B34" s="33"/>
      <c r="C34" s="33"/>
      <c r="D34" s="34"/>
      <c r="E34" s="34"/>
      <c r="F34" s="34"/>
      <c r="G34" s="35"/>
    </row>
    <row r="35" spans="1:7" ht="23.1" customHeight="1" thickTop="1" thickBot="1" x14ac:dyDescent="0.3">
      <c r="A35" s="36"/>
      <c r="B35" s="37"/>
      <c r="C35" s="37"/>
      <c r="D35" s="37"/>
      <c r="E35" s="37"/>
      <c r="F35" s="38">
        <f>SUM(F11:F34)</f>
        <v>93400000</v>
      </c>
      <c r="G35" s="39"/>
    </row>
    <row r="36" spans="1:7" ht="15.75" x14ac:dyDescent="0.25">
      <c r="F36" s="40"/>
    </row>
    <row r="38" spans="1:7" x14ac:dyDescent="0.2">
      <c r="E38" s="56">
        <v>43600</v>
      </c>
    </row>
    <row r="39" spans="1:7" x14ac:dyDescent="0.2">
      <c r="E39" s="2" t="s">
        <v>52</v>
      </c>
    </row>
    <row r="42" spans="1:7" x14ac:dyDescent="0.2">
      <c r="E42" s="2" t="s">
        <v>53</v>
      </c>
    </row>
  </sheetData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sesuaiRAB</vt:lpstr>
      <vt:lpstr>asli</vt:lpstr>
      <vt:lpstr>sisa yg bl dibayar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microsoft</cp:lastModifiedBy>
  <cp:lastPrinted>2019-12-07T03:24:27Z</cp:lastPrinted>
  <dcterms:created xsi:type="dcterms:W3CDTF">2019-09-02T03:47:35Z</dcterms:created>
  <dcterms:modified xsi:type="dcterms:W3CDTF">2019-12-07T03:25:12Z</dcterms:modified>
</cp:coreProperties>
</file>