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<sst xmlns="http://schemas.openxmlformats.org/spreadsheetml/2006/main" count="47" uniqueCount="35">
  <si>
    <t>WP (Weight Product)</t>
  </si>
  <si>
    <t>No</t>
  </si>
  <si>
    <t>house age</t>
  </si>
  <si>
    <t>distance to the nearest MRT station</t>
  </si>
  <si>
    <t>number of convenience stores</t>
  </si>
  <si>
    <t>house price of unit area</t>
  </si>
  <si>
    <t>Vektor S</t>
  </si>
  <si>
    <t>preferensi relatif</t>
  </si>
  <si>
    <t>Rank</t>
  </si>
  <si>
    <t>5 Ranking Teratas</t>
  </si>
  <si>
    <t>No.</t>
  </si>
  <si>
    <t>Jumlah</t>
  </si>
  <si>
    <t>Tabel Alternatif</t>
  </si>
  <si>
    <t>Alternatif</t>
  </si>
  <si>
    <t>Kode</t>
  </si>
  <si>
    <t>Bobot</t>
  </si>
  <si>
    <t>Cost/benefit</t>
  </si>
  <si>
    <t>House age</t>
  </si>
  <si>
    <t>X2</t>
  </si>
  <si>
    <t>Cost</t>
  </si>
  <si>
    <t>X3</t>
  </si>
  <si>
    <t>X4</t>
  </si>
  <si>
    <t>benefit</t>
  </si>
  <si>
    <t>House Price of unit area</t>
  </si>
  <si>
    <t>Y</t>
  </si>
  <si>
    <t>cost</t>
  </si>
  <si>
    <t>nilai relatif bobot</t>
  </si>
  <si>
    <t>Bobot/kriteria</t>
  </si>
  <si>
    <t>x2</t>
  </si>
  <si>
    <t>x3</t>
  </si>
  <si>
    <t>x4</t>
  </si>
  <si>
    <t>y</t>
  </si>
  <si>
    <t>Total wj</t>
  </si>
  <si>
    <t>bobot kepentingan</t>
  </si>
  <si>
    <t>pangkat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</si>
</sst>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76" formatCode="0.000"/>
    <numFmt numFmtId="44" formatCode="_-&quot;£&quot;* #,##0.00_-;\-&quot;£&quot;* #,##0.00_-;_-&quot;£&quot;* &quot;-&quot;??_-;_-@_-"/>
  </numFmts>
  <fonts count="29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name val="Calibri"/>
      <charset val="134"/>
      <scheme val="minor"/>
    </font>
    <font>
      <sz val="14"/>
      <color rgb="FF00000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rgb="FF000000"/>
      <name val="Calibri"/>
      <charset val="134"/>
    </font>
    <font>
      <sz val="12"/>
      <name val="新細明體"/>
      <charset val="136"/>
    </font>
    <font>
      <sz val="12"/>
      <color theme="1"/>
      <name val="Calibri"/>
      <charset val="136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5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17" borderId="7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28" borderId="9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7" fillId="29" borderId="10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6" fillId="29" borderId="9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37">
    <xf numFmtId="0" fontId="0" fillId="0" borderId="0" xfId="0"/>
    <xf numFmtId="0" fontId="0" fillId="0" borderId="0" xfId="0" applyFont="1"/>
    <xf numFmtId="1" fontId="0" fillId="0" borderId="0" xfId="0" applyNumberFormat="1"/>
    <xf numFmtId="0" fontId="1" fillId="2" borderId="0" xfId="0" applyFont="1" applyFill="1" applyAlignment="1">
      <alignment horizontal="center"/>
    </xf>
    <xf numFmtId="0" fontId="2" fillId="3" borderId="1" xfId="50" applyFont="1" applyFill="1" applyBorder="1">
      <alignment vertical="center"/>
    </xf>
    <xf numFmtId="0" fontId="3" fillId="3" borderId="1" xfId="32" applyFont="1" applyFill="1" applyBorder="1">
      <alignment vertical="center"/>
    </xf>
    <xf numFmtId="0" fontId="2" fillId="4" borderId="1" xfId="50" applyFont="1" applyFill="1" applyBorder="1">
      <alignment vertical="center"/>
    </xf>
    <xf numFmtId="0" fontId="4" fillId="4" borderId="1" xfId="32" applyFont="1" applyFill="1" applyBorder="1">
      <alignment vertical="center"/>
    </xf>
    <xf numFmtId="176" fontId="0" fillId="4" borderId="1" xfId="0" applyNumberFormat="1" applyFont="1" applyFill="1" applyBorder="1"/>
    <xf numFmtId="0" fontId="0" fillId="4" borderId="1" xfId="0" applyFont="1" applyFill="1" applyBorder="1"/>
    <xf numFmtId="0" fontId="5" fillId="5" borderId="1" xfId="0" applyFont="1" applyFill="1" applyBorder="1" applyAlignment="1">
      <alignment horizontal="right"/>
    </xf>
    <xf numFmtId="176" fontId="5" fillId="5" borderId="1" xfId="0" applyNumberFormat="1" applyFont="1" applyFill="1" applyBorder="1"/>
    <xf numFmtId="0" fontId="5" fillId="5" borderId="1" xfId="0" applyFont="1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7" borderId="1" xfId="0" applyFill="1" applyBorder="1"/>
    <xf numFmtId="1" fontId="3" fillId="3" borderId="1" xfId="32" applyNumberFormat="1" applyFont="1" applyFill="1" applyBorder="1">
      <alignment vertical="center"/>
    </xf>
    <xf numFmtId="1" fontId="0" fillId="4" borderId="1" xfId="0" applyNumberFormat="1" applyFont="1" applyFill="1" applyBorder="1"/>
    <xf numFmtId="0" fontId="0" fillId="0" borderId="0" xfId="0" applyAlignment="1">
      <alignment horizontal="left"/>
    </xf>
    <xf numFmtId="0" fontId="0" fillId="3" borderId="1" xfId="0" applyFill="1" applyBorder="1"/>
    <xf numFmtId="0" fontId="6" fillId="3" borderId="1" xfId="32" applyFont="1" applyFill="1" applyBorder="1">
      <alignment vertical="center"/>
    </xf>
    <xf numFmtId="0" fontId="7" fillId="4" borderId="1" xfId="50" applyFill="1" applyBorder="1">
      <alignment vertical="center"/>
    </xf>
    <xf numFmtId="0" fontId="8" fillId="4" borderId="1" xfId="32" applyFill="1" applyBorder="1">
      <alignment vertical="center"/>
    </xf>
    <xf numFmtId="176" fontId="0" fillId="4" borderId="1" xfId="0" applyNumberFormat="1" applyFill="1" applyBorder="1"/>
    <xf numFmtId="1" fontId="5" fillId="7" borderId="1" xfId="0" applyNumberFormat="1" applyFont="1" applyFill="1" applyBorder="1"/>
    <xf numFmtId="1" fontId="6" fillId="3" borderId="1" xfId="32" applyNumberFormat="1" applyFont="1" applyFill="1" applyBorder="1">
      <alignment vertical="center"/>
    </xf>
    <xf numFmtId="1" fontId="0" fillId="4" borderId="1" xfId="0" applyNumberFormat="1" applyFill="1" applyBorder="1"/>
    <xf numFmtId="0" fontId="0" fillId="0" borderId="0" xfId="0" applyFill="1" applyBorder="1"/>
    <xf numFmtId="0" fontId="0" fillId="0" borderId="1" xfId="0" applyFill="1" applyBorder="1"/>
    <xf numFmtId="1" fontId="0" fillId="6" borderId="1" xfId="0" applyNumberFormat="1" applyFill="1" applyBorder="1" applyAlignment="1">
      <alignment horizontal="center"/>
    </xf>
    <xf numFmtId="1" fontId="5" fillId="5" borderId="1" xfId="0" applyNumberFormat="1" applyFont="1" applyFill="1" applyBorder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一般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70"/>
  <sheetViews>
    <sheetView tabSelected="1" zoomScale="65" zoomScaleNormal="65" topLeftCell="A41" workbookViewId="0">
      <selection activeCell="J22" sqref="J22"/>
    </sheetView>
  </sheetViews>
  <sheetFormatPr defaultColWidth="9" defaultRowHeight="14.4"/>
  <cols>
    <col min="2" max="2" width="5.44444444444444" style="1" customWidth="1"/>
    <col min="3" max="3" width="14.6666666666667" customWidth="1"/>
    <col min="4" max="4" width="22.8888888888889" customWidth="1"/>
    <col min="5" max="5" width="22.2222222222222" customWidth="1"/>
    <col min="6" max="6" width="27.5555555555556" customWidth="1"/>
    <col min="7" max="7" width="17.2222222222222" customWidth="1"/>
    <col min="8" max="8" width="22.3888888888889" customWidth="1"/>
    <col min="9" max="9" width="17" style="2" customWidth="1"/>
    <col min="10" max="10" width="14.8888888888889" customWidth="1"/>
    <col min="11" max="11" width="9.88888888888889" customWidth="1"/>
    <col min="12" max="12" width="21.5555555555556" customWidth="1"/>
    <col min="13" max="13" width="18.8888888888889" customWidth="1"/>
    <col min="14" max="14" width="21.3333333333333" customWidth="1"/>
    <col min="15" max="15" width="16.2222222222222" customWidth="1"/>
    <col min="16" max="16" width="14.1111111111111" customWidth="1"/>
    <col min="17" max="17" width="14.2222222222222" customWidth="1"/>
    <col min="18" max="18" width="8.88888888888889" style="2"/>
  </cols>
  <sheetData>
    <row r="2" spans="5:7">
      <c r="E2" s="3" t="s">
        <v>0</v>
      </c>
      <c r="F2" s="3"/>
      <c r="G2" s="3"/>
    </row>
    <row r="4" ht="18" spans="1:9">
      <c r="A4" s="1"/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22" t="s">
        <v>8</v>
      </c>
    </row>
    <row r="5" ht="15.6" spans="1:9">
      <c r="A5" s="1"/>
      <c r="B5" s="6">
        <v>1</v>
      </c>
      <c r="C5" s="6">
        <v>32</v>
      </c>
      <c r="D5" s="6">
        <v>84.87882</v>
      </c>
      <c r="E5" s="6">
        <v>10</v>
      </c>
      <c r="F5" s="7">
        <v>37.9</v>
      </c>
      <c r="G5" s="8">
        <f>(C5^$E$70)*(D5^$F$70)*(E5^$G$70)*(F5^$H$70)</f>
        <v>0.125046149210915</v>
      </c>
      <c r="H5" s="8">
        <f>G5/$G$55</f>
        <v>0.0410298013964955</v>
      </c>
      <c r="I5" s="23">
        <f>RANK(H5,$H$5:$H$54,0)+COUNTIF($H$5:H5,H5)-1</f>
        <v>4</v>
      </c>
    </row>
    <row r="6" ht="15.6" spans="1:12">
      <c r="A6" s="1"/>
      <c r="B6" s="6">
        <v>2</v>
      </c>
      <c r="C6" s="6">
        <v>19.5</v>
      </c>
      <c r="D6" s="6">
        <v>306.5947</v>
      </c>
      <c r="E6" s="6">
        <v>9</v>
      </c>
      <c r="F6" s="7">
        <v>42.2</v>
      </c>
      <c r="G6" s="8">
        <f t="shared" ref="G6:G54" si="0">(C6^$E$70)*(D6^$F$70)*(E6^$G$70)*(F6^$H$70)</f>
        <v>0.0821330089696449</v>
      </c>
      <c r="H6" s="8">
        <f t="shared" ref="H6:H54" si="1">G6/$G$55</f>
        <v>0.0269492588727151</v>
      </c>
      <c r="I6" s="23">
        <f>RANK(H6,$H$5:$H$54,0)+COUNTIF($H$5:H6,H6)-1</f>
        <v>12</v>
      </c>
      <c r="K6" s="24" t="s">
        <v>9</v>
      </c>
      <c r="L6" s="24"/>
    </row>
    <row r="7" ht="18" spans="1:18">
      <c r="A7" s="1"/>
      <c r="B7" s="6">
        <v>3</v>
      </c>
      <c r="C7" s="6">
        <v>13.3</v>
      </c>
      <c r="D7" s="6">
        <v>561.9845</v>
      </c>
      <c r="E7" s="6">
        <v>5</v>
      </c>
      <c r="F7" s="7">
        <v>47.3</v>
      </c>
      <c r="G7" s="8">
        <f t="shared" si="0"/>
        <v>0.0587889304239409</v>
      </c>
      <c r="H7" s="8">
        <f t="shared" si="1"/>
        <v>0.0192896634948606</v>
      </c>
      <c r="I7" s="23">
        <f>RANK(H7,$H$5:$H$54,0)+COUNTIF($H$5:H7,H7)-1</f>
        <v>21</v>
      </c>
      <c r="K7" s="25" t="s">
        <v>10</v>
      </c>
      <c r="L7" s="26" t="s">
        <v>2</v>
      </c>
      <c r="M7" s="26" t="s">
        <v>3</v>
      </c>
      <c r="N7" s="26" t="s">
        <v>4</v>
      </c>
      <c r="O7" s="26" t="s">
        <v>5</v>
      </c>
      <c r="P7" s="26" t="s">
        <v>6</v>
      </c>
      <c r="Q7" s="26" t="s">
        <v>7</v>
      </c>
      <c r="R7" s="31" t="s">
        <v>8</v>
      </c>
    </row>
    <row r="8" ht="15.6" spans="1:18">
      <c r="A8" s="1"/>
      <c r="B8" s="6">
        <v>4</v>
      </c>
      <c r="C8" s="6">
        <v>13.3</v>
      </c>
      <c r="D8" s="6">
        <v>561.9845</v>
      </c>
      <c r="E8" s="6">
        <v>5</v>
      </c>
      <c r="F8" s="7">
        <v>54.8</v>
      </c>
      <c r="G8" s="8">
        <f t="shared" si="0"/>
        <v>0.0581271032637176</v>
      </c>
      <c r="H8" s="8">
        <f t="shared" si="1"/>
        <v>0.0190725065722834</v>
      </c>
      <c r="I8" s="23">
        <f>RANK(H8,$H$5:$H$54,0)+COUNTIF($H$5:H8,H8)-1</f>
        <v>22</v>
      </c>
      <c r="K8" s="27">
        <v>20</v>
      </c>
      <c r="L8" s="27">
        <v>1.5</v>
      </c>
      <c r="M8" s="27">
        <v>23.38284</v>
      </c>
      <c r="N8" s="27">
        <v>7</v>
      </c>
      <c r="O8" s="28">
        <v>47.7</v>
      </c>
      <c r="P8" s="29">
        <f t="shared" ref="P8:P11" si="2">(L8^$E$70)*(M8^$F$70)*(N8^$G$70)*(O8^$H$70)</f>
        <v>0.366250290645244</v>
      </c>
      <c r="Q8" s="29">
        <f t="shared" ref="Q8:Q11" si="3">P8/$G$55</f>
        <v>0.120173046362561</v>
      </c>
      <c r="R8" s="32">
        <f>RANK(Q8,$H$5:$H$54,0)+COUNTIF($H$5:Q8,Q8)-1</f>
        <v>1</v>
      </c>
    </row>
    <row r="9" ht="15.6" spans="1:18">
      <c r="A9" s="1"/>
      <c r="B9" s="6">
        <v>5</v>
      </c>
      <c r="C9" s="6">
        <v>5</v>
      </c>
      <c r="D9" s="6">
        <v>390.5684</v>
      </c>
      <c r="E9" s="6">
        <v>5</v>
      </c>
      <c r="F9" s="7">
        <v>43.1</v>
      </c>
      <c r="G9" s="8">
        <f t="shared" si="0"/>
        <v>0.0853554634415209</v>
      </c>
      <c r="H9" s="8">
        <f t="shared" si="1"/>
        <v>0.0280066018442872</v>
      </c>
      <c r="I9" s="23">
        <f>RANK(H9,$H$5:$H$54,0)+COUNTIF($H$5:H9,H9)-1</f>
        <v>10</v>
      </c>
      <c r="K9" s="27">
        <v>12</v>
      </c>
      <c r="L9" s="27">
        <v>6.3</v>
      </c>
      <c r="M9" s="27">
        <v>90.45606</v>
      </c>
      <c r="N9" s="27">
        <v>9</v>
      </c>
      <c r="O9" s="28">
        <v>58.1</v>
      </c>
      <c r="P9" s="29">
        <f t="shared" si="2"/>
        <v>0.166329006679405</v>
      </c>
      <c r="Q9" s="29">
        <f t="shared" si="3"/>
        <v>0.0545754199837178</v>
      </c>
      <c r="R9" s="32">
        <f>RANK(Q9,$H$5:$H$54,0)+COUNTIF($H$5:Q9,Q9)-1</f>
        <v>2</v>
      </c>
    </row>
    <row r="10" ht="15.6" spans="1:18">
      <c r="A10" s="1"/>
      <c r="B10" s="6">
        <v>6</v>
      </c>
      <c r="C10" s="6">
        <v>7.1</v>
      </c>
      <c r="D10" s="6">
        <v>2175.03</v>
      </c>
      <c r="E10" s="6">
        <v>3</v>
      </c>
      <c r="F10" s="7">
        <v>32.1</v>
      </c>
      <c r="G10" s="8">
        <f t="shared" si="0"/>
        <v>0.0355497721669785</v>
      </c>
      <c r="H10" s="8">
        <f t="shared" si="1"/>
        <v>0.0116644942759618</v>
      </c>
      <c r="I10" s="23">
        <f>RANK(H10,$H$5:$H$54,0)+COUNTIF($H$5:H10,H10)-1</f>
        <v>34</v>
      </c>
      <c r="K10" s="27">
        <v>17</v>
      </c>
      <c r="L10" s="27">
        <v>1</v>
      </c>
      <c r="M10" s="27">
        <v>292.9978</v>
      </c>
      <c r="N10" s="27">
        <v>6</v>
      </c>
      <c r="O10" s="28">
        <v>70.1</v>
      </c>
      <c r="P10" s="29">
        <f t="shared" si="2"/>
        <v>0.140818223287157</v>
      </c>
      <c r="Q10" s="29">
        <f t="shared" si="3"/>
        <v>0.0462048913216359</v>
      </c>
      <c r="R10" s="32">
        <f>RANK(Q10,$H$5:$H$54,0)+COUNTIF($H$5:Q10,Q10)-1</f>
        <v>3</v>
      </c>
    </row>
    <row r="11" ht="15.6" spans="1:18">
      <c r="A11" s="1"/>
      <c r="B11" s="6">
        <v>7</v>
      </c>
      <c r="C11" s="6">
        <v>34.5</v>
      </c>
      <c r="D11" s="6">
        <v>623.4731</v>
      </c>
      <c r="E11" s="6">
        <v>7</v>
      </c>
      <c r="F11" s="7">
        <v>40.3</v>
      </c>
      <c r="G11" s="8">
        <f t="shared" si="0"/>
        <v>0.0509018937989615</v>
      </c>
      <c r="H11" s="8">
        <f t="shared" si="1"/>
        <v>0.0167017905505769</v>
      </c>
      <c r="I11" s="23">
        <f>RANK(H11,$H$5:$H$54,0)+COUNTIF($H$5:H11,H11)-1</f>
        <v>25</v>
      </c>
      <c r="K11" s="27">
        <v>1</v>
      </c>
      <c r="L11" s="27">
        <v>32</v>
      </c>
      <c r="M11" s="27">
        <v>84.87882</v>
      </c>
      <c r="N11" s="27">
        <v>10</v>
      </c>
      <c r="O11" s="28">
        <v>37.9</v>
      </c>
      <c r="P11" s="29">
        <f t="shared" si="2"/>
        <v>0.125046149210915</v>
      </c>
      <c r="Q11" s="29">
        <f t="shared" si="3"/>
        <v>0.0410298013964955</v>
      </c>
      <c r="R11" s="32">
        <f>RANK(Q11,$H$5:$H$54,0)+COUNTIF($H$5:Q11,Q11)-1</f>
        <v>5</v>
      </c>
    </row>
    <row r="12" ht="15.6" spans="1:18">
      <c r="A12" s="1"/>
      <c r="B12" s="6">
        <v>8</v>
      </c>
      <c r="C12" s="6">
        <v>20.3</v>
      </c>
      <c r="D12" s="6">
        <v>287.6025</v>
      </c>
      <c r="E12" s="6">
        <v>6</v>
      </c>
      <c r="F12" s="7">
        <v>46.7</v>
      </c>
      <c r="G12" s="8">
        <f t="shared" si="0"/>
        <v>0.0730470740808343</v>
      </c>
      <c r="H12" s="8">
        <f t="shared" si="1"/>
        <v>0.0239680067002824</v>
      </c>
      <c r="I12" s="23">
        <f>RANK(H12,$H$5:$H$54,0)+COUNTIF($H$5:H12,H12)-1</f>
        <v>15</v>
      </c>
      <c r="K12" s="27">
        <v>27</v>
      </c>
      <c r="L12" s="27">
        <v>3.1</v>
      </c>
      <c r="M12" s="27">
        <v>383.8624</v>
      </c>
      <c r="N12" s="27">
        <v>5</v>
      </c>
      <c r="O12" s="28">
        <v>56.2</v>
      </c>
      <c r="P12" s="29">
        <f t="shared" ref="P12" si="4">(L12^$E$70)*(M12^$F$70)*(N12^$G$70)*(O12^$H$70)</f>
        <v>0.0940086356736266</v>
      </c>
      <c r="Q12" s="29">
        <f t="shared" ref="Q12" si="5">P12/$G$55</f>
        <v>0.0308458571142286</v>
      </c>
      <c r="R12" s="32">
        <f>RANK(Q12,$H$5:$H$54,0)+COUNTIF($H$5:Q12,Q12)-1</f>
        <v>5</v>
      </c>
    </row>
    <row r="13" ht="15.6" spans="1:9">
      <c r="A13" s="1"/>
      <c r="B13" s="6">
        <v>9</v>
      </c>
      <c r="C13" s="6">
        <v>31.7</v>
      </c>
      <c r="D13" s="6">
        <v>5512.038</v>
      </c>
      <c r="E13" s="6">
        <v>1</v>
      </c>
      <c r="F13" s="7">
        <v>18.8</v>
      </c>
      <c r="G13" s="8">
        <f t="shared" si="0"/>
        <v>0.0130804695626285</v>
      </c>
      <c r="H13" s="8">
        <f t="shared" si="1"/>
        <v>0.00429192799389862</v>
      </c>
      <c r="I13" s="23">
        <f>RANK(H13,$H$5:$H$54,0)+COUNTIF($H$5:H13,H13)-1</f>
        <v>45</v>
      </c>
    </row>
    <row r="14" ht="15.6" spans="1:9">
      <c r="A14" s="1"/>
      <c r="B14" s="6">
        <v>10</v>
      </c>
      <c r="C14" s="6">
        <v>17.9</v>
      </c>
      <c r="D14" s="6">
        <v>1783.18</v>
      </c>
      <c r="E14" s="6">
        <v>3</v>
      </c>
      <c r="F14" s="7">
        <v>22.1</v>
      </c>
      <c r="G14" s="8">
        <f t="shared" si="0"/>
        <v>0.0319015755946603</v>
      </c>
      <c r="H14" s="8">
        <f t="shared" si="1"/>
        <v>0.0104674579676696</v>
      </c>
      <c r="I14" s="23">
        <f>RANK(H14,$H$5:$H$54,0)+COUNTIF($H$5:H14,H14)-1</f>
        <v>37</v>
      </c>
    </row>
    <row r="15" ht="15.6" spans="1:9">
      <c r="A15" s="1"/>
      <c r="B15" s="6">
        <v>11</v>
      </c>
      <c r="C15" s="6">
        <v>34.8</v>
      </c>
      <c r="D15" s="6">
        <v>405.2134</v>
      </c>
      <c r="E15" s="6">
        <v>1</v>
      </c>
      <c r="F15" s="7">
        <v>41.4</v>
      </c>
      <c r="G15" s="8">
        <f t="shared" si="0"/>
        <v>0.0328784242348477</v>
      </c>
      <c r="H15" s="8">
        <f t="shared" si="1"/>
        <v>0.0107879788789831</v>
      </c>
      <c r="I15" s="23">
        <f>RANK(H15,$H$5:$H$54,0)+COUNTIF($H$5:H15,H15)-1</f>
        <v>36</v>
      </c>
    </row>
    <row r="16" ht="15.6" spans="1:9">
      <c r="A16" s="1"/>
      <c r="B16" s="6">
        <v>12</v>
      </c>
      <c r="C16" s="6">
        <v>6.3</v>
      </c>
      <c r="D16" s="6">
        <v>90.45606</v>
      </c>
      <c r="E16" s="6">
        <v>9</v>
      </c>
      <c r="F16" s="7">
        <v>58.1</v>
      </c>
      <c r="G16" s="8">
        <f t="shared" si="0"/>
        <v>0.166329006679405</v>
      </c>
      <c r="H16" s="8">
        <f t="shared" si="1"/>
        <v>0.0545754199837178</v>
      </c>
      <c r="I16" s="23">
        <f>RANK(H16,$H$5:$H$54,0)+COUNTIF($H$5:H16,H16)-1</f>
        <v>2</v>
      </c>
    </row>
    <row r="17" ht="15.6" spans="1:9">
      <c r="A17" s="1"/>
      <c r="B17" s="6">
        <v>13</v>
      </c>
      <c r="C17" s="6">
        <v>13</v>
      </c>
      <c r="D17" s="6">
        <v>492.2313</v>
      </c>
      <c r="E17" s="6">
        <v>5</v>
      </c>
      <c r="F17" s="7">
        <v>39.3</v>
      </c>
      <c r="G17" s="8">
        <f t="shared" si="0"/>
        <v>0.0630824511333878</v>
      </c>
      <c r="H17" s="8">
        <f t="shared" si="1"/>
        <v>0.0206984417988067</v>
      </c>
      <c r="I17" s="23">
        <f>RANK(H17,$H$5:$H$54,0)+COUNTIF($H$5:H17,H17)-1</f>
        <v>20</v>
      </c>
    </row>
    <row r="18" ht="15.6" spans="1:9">
      <c r="A18" s="1"/>
      <c r="B18" s="6">
        <v>14</v>
      </c>
      <c r="C18" s="6">
        <v>20.4</v>
      </c>
      <c r="D18" s="6">
        <v>2469.645</v>
      </c>
      <c r="E18" s="6">
        <v>4</v>
      </c>
      <c r="F18" s="7">
        <v>23.8</v>
      </c>
      <c r="G18" s="8">
        <f t="shared" si="0"/>
        <v>0.0296672240885008</v>
      </c>
      <c r="H18" s="8">
        <f t="shared" si="1"/>
        <v>0.00973432864600569</v>
      </c>
      <c r="I18" s="23">
        <f>RANK(H18,$H$5:$H$54,0)+COUNTIF($H$5:H18,H18)-1</f>
        <v>39</v>
      </c>
    </row>
    <row r="19" ht="15.6" spans="1:9">
      <c r="A19" s="1"/>
      <c r="B19" s="6">
        <v>15</v>
      </c>
      <c r="C19" s="6">
        <v>13.2</v>
      </c>
      <c r="D19" s="6">
        <v>1164.838</v>
      </c>
      <c r="E19" s="6">
        <v>4</v>
      </c>
      <c r="F19" s="7">
        <v>34.3</v>
      </c>
      <c r="G19" s="8">
        <f t="shared" si="0"/>
        <v>0.0425816808051928</v>
      </c>
      <c r="H19" s="8">
        <f t="shared" si="1"/>
        <v>0.0139717849577212</v>
      </c>
      <c r="I19" s="23">
        <f>RANK(H19,$H$5:$H$54,0)+COUNTIF($H$5:H19,H19)-1</f>
        <v>30</v>
      </c>
    </row>
    <row r="20" ht="15.6" spans="1:9">
      <c r="A20" s="1"/>
      <c r="B20" s="6">
        <v>16</v>
      </c>
      <c r="C20" s="6">
        <v>35.7</v>
      </c>
      <c r="D20" s="6">
        <v>579.2083</v>
      </c>
      <c r="E20" s="6">
        <v>2</v>
      </c>
      <c r="F20" s="7">
        <v>50.5</v>
      </c>
      <c r="G20" s="8">
        <f t="shared" si="0"/>
        <v>0.0347268499265463</v>
      </c>
      <c r="H20" s="8">
        <f t="shared" si="1"/>
        <v>0.0113944792750781</v>
      </c>
      <c r="I20" s="23">
        <f>RANK(H20,$H$5:$H$54,0)+COUNTIF($H$5:H20,H20)-1</f>
        <v>35</v>
      </c>
    </row>
    <row r="21" ht="15.6" spans="1:9">
      <c r="A21" s="1"/>
      <c r="B21" s="6">
        <v>17</v>
      </c>
      <c r="C21" s="6">
        <v>1</v>
      </c>
      <c r="D21" s="6">
        <v>292.9978</v>
      </c>
      <c r="E21" s="6">
        <v>6</v>
      </c>
      <c r="F21" s="7">
        <v>70.1</v>
      </c>
      <c r="G21" s="8">
        <f t="shared" si="0"/>
        <v>0.140818223287157</v>
      </c>
      <c r="H21" s="8">
        <f t="shared" si="1"/>
        <v>0.0462048913216359</v>
      </c>
      <c r="I21" s="23">
        <f>RANK(H21,$H$5:$H$54,0)+COUNTIF($H$5:H21,H21)-1</f>
        <v>3</v>
      </c>
    </row>
    <row r="22" ht="15.6" spans="1:9">
      <c r="A22" s="1"/>
      <c r="B22" s="6">
        <v>18</v>
      </c>
      <c r="C22" s="6">
        <v>17.7</v>
      </c>
      <c r="D22" s="6">
        <v>350.8515</v>
      </c>
      <c r="E22" s="6">
        <v>1</v>
      </c>
      <c r="F22" s="7">
        <v>37.4</v>
      </c>
      <c r="G22" s="8">
        <f t="shared" si="0"/>
        <v>0.0409376072071531</v>
      </c>
      <c r="H22" s="8">
        <f t="shared" si="1"/>
        <v>0.0134323360131958</v>
      </c>
      <c r="I22" s="23">
        <f>RANK(H22,$H$5:$H$54,0)+COUNTIF($H$5:H22,H22)-1</f>
        <v>31</v>
      </c>
    </row>
    <row r="23" ht="15.6" spans="1:9">
      <c r="A23" s="1"/>
      <c r="B23" s="6">
        <v>19</v>
      </c>
      <c r="C23" s="6">
        <v>16.9</v>
      </c>
      <c r="D23" s="6">
        <v>368.1363</v>
      </c>
      <c r="E23" s="6">
        <v>8</v>
      </c>
      <c r="F23" s="7">
        <v>42.3</v>
      </c>
      <c r="G23" s="8">
        <f t="shared" si="0"/>
        <v>0.0762932060441167</v>
      </c>
      <c r="H23" s="8">
        <f t="shared" si="1"/>
        <v>0.0250331186657507</v>
      </c>
      <c r="I23" s="23">
        <f>RANK(H23,$H$5:$H$54,0)+COUNTIF($H$5:H23,H23)-1</f>
        <v>14</v>
      </c>
    </row>
    <row r="24" ht="15.6" spans="1:9">
      <c r="A24" s="1"/>
      <c r="B24" s="6">
        <v>20</v>
      </c>
      <c r="C24" s="6">
        <v>1.5</v>
      </c>
      <c r="D24" s="6">
        <v>23.38284</v>
      </c>
      <c r="E24" s="6">
        <v>7</v>
      </c>
      <c r="F24" s="7">
        <v>47.7</v>
      </c>
      <c r="G24" s="8">
        <f t="shared" si="0"/>
        <v>0.366250290645244</v>
      </c>
      <c r="H24" s="8">
        <f t="shared" si="1"/>
        <v>0.120173046362561</v>
      </c>
      <c r="I24" s="23">
        <f>RANK(H24,$H$5:$H$54,0)+COUNTIF($H$5:H24,H24)-1</f>
        <v>1</v>
      </c>
    </row>
    <row r="25" ht="15.6" spans="1:9">
      <c r="A25" s="1"/>
      <c r="B25" s="6">
        <v>21</v>
      </c>
      <c r="C25" s="6">
        <v>4.5</v>
      </c>
      <c r="D25" s="6">
        <v>2275.877</v>
      </c>
      <c r="E25" s="6">
        <v>3</v>
      </c>
      <c r="F25" s="7">
        <v>29.3</v>
      </c>
      <c r="G25" s="8">
        <f t="shared" si="0"/>
        <v>0.0390857228245763</v>
      </c>
      <c r="H25" s="8">
        <f t="shared" si="1"/>
        <v>0.012824700760884</v>
      </c>
      <c r="I25" s="23">
        <f>RANK(H25,$H$5:$H$54,0)+COUNTIF($H$5:H25,H25)-1</f>
        <v>32</v>
      </c>
    </row>
    <row r="26" ht="15.6" spans="1:9">
      <c r="A26" s="1"/>
      <c r="B26" s="6">
        <v>22</v>
      </c>
      <c r="C26" s="6">
        <v>10.5</v>
      </c>
      <c r="D26" s="6">
        <v>279.1726</v>
      </c>
      <c r="E26" s="6">
        <v>7</v>
      </c>
      <c r="F26" s="7">
        <v>51.6</v>
      </c>
      <c r="G26" s="8">
        <f t="shared" si="0"/>
        <v>0.0895176160747565</v>
      </c>
      <c r="H26" s="8">
        <f t="shared" si="1"/>
        <v>0.0293722760133935</v>
      </c>
      <c r="I26" s="23">
        <f>RANK(H26,$H$5:$H$54,0)+COUNTIF($H$5:H26,H26)-1</f>
        <v>8</v>
      </c>
    </row>
    <row r="27" ht="15.6" spans="1:9">
      <c r="A27" s="1"/>
      <c r="B27" s="6">
        <v>23</v>
      </c>
      <c r="C27" s="6">
        <v>14.7</v>
      </c>
      <c r="D27" s="6">
        <v>1360.139</v>
      </c>
      <c r="E27" s="6">
        <v>1</v>
      </c>
      <c r="F27" s="7">
        <v>24.6</v>
      </c>
      <c r="G27" s="8">
        <f t="shared" si="0"/>
        <v>0.0262059389343568</v>
      </c>
      <c r="H27" s="8">
        <f t="shared" si="1"/>
        <v>0.00859862120241516</v>
      </c>
      <c r="I27" s="23">
        <f>RANK(H27,$H$5:$H$54,0)+COUNTIF($H$5:H27,H27)-1</f>
        <v>43</v>
      </c>
    </row>
    <row r="28" ht="15.6" spans="1:9">
      <c r="A28" s="1"/>
      <c r="B28" s="6">
        <v>24</v>
      </c>
      <c r="C28" s="6">
        <v>10.1</v>
      </c>
      <c r="D28" s="6">
        <v>279.1726</v>
      </c>
      <c r="E28" s="6">
        <v>7</v>
      </c>
      <c r="F28" s="7">
        <v>47.9</v>
      </c>
      <c r="G28" s="8">
        <f t="shared" si="0"/>
        <v>0.090842026315445</v>
      </c>
      <c r="H28" s="8">
        <f t="shared" si="1"/>
        <v>0.0298068378890357</v>
      </c>
      <c r="I28" s="23">
        <f>RANK(H28,$H$5:$H$54,0)+COUNTIF($H$5:H28,H28)-1</f>
        <v>7</v>
      </c>
    </row>
    <row r="29" ht="15.6" spans="1:9">
      <c r="A29" s="1"/>
      <c r="B29" s="6">
        <v>25</v>
      </c>
      <c r="C29" s="6">
        <v>39.6</v>
      </c>
      <c r="D29" s="6">
        <v>480.6977</v>
      </c>
      <c r="E29" s="6">
        <v>4</v>
      </c>
      <c r="F29" s="7">
        <v>38.8</v>
      </c>
      <c r="G29" s="8">
        <f t="shared" si="0"/>
        <v>0.0460090500259895</v>
      </c>
      <c r="H29" s="8">
        <f t="shared" si="1"/>
        <v>0.0150963639977727</v>
      </c>
      <c r="I29" s="23">
        <f>RANK(H29,$H$5:$H$54,0)+COUNTIF($H$5:H29,H29)-1</f>
        <v>29</v>
      </c>
    </row>
    <row r="30" ht="15.6" spans="1:9">
      <c r="A30" s="1"/>
      <c r="B30" s="6">
        <v>26</v>
      </c>
      <c r="C30" s="6">
        <v>29.3</v>
      </c>
      <c r="D30" s="6">
        <v>1487.868</v>
      </c>
      <c r="E30" s="6">
        <v>2</v>
      </c>
      <c r="F30" s="7">
        <v>27</v>
      </c>
      <c r="G30" s="8">
        <f t="shared" si="0"/>
        <v>0.0265335108453189</v>
      </c>
      <c r="H30" s="8">
        <f t="shared" si="1"/>
        <v>0.00870610320433733</v>
      </c>
      <c r="I30" s="23">
        <f>RANK(H30,$H$5:$H$54,0)+COUNTIF($H$5:H30,H30)-1</f>
        <v>42</v>
      </c>
    </row>
    <row r="31" ht="15.6" spans="1:9">
      <c r="A31" s="1"/>
      <c r="B31" s="6">
        <v>27</v>
      </c>
      <c r="C31" s="6">
        <v>3.1</v>
      </c>
      <c r="D31" s="6">
        <v>383.8624</v>
      </c>
      <c r="E31" s="6">
        <v>5</v>
      </c>
      <c r="F31" s="7">
        <v>56.2</v>
      </c>
      <c r="G31" s="8">
        <f t="shared" si="0"/>
        <v>0.0940086356736266</v>
      </c>
      <c r="H31" s="8">
        <f t="shared" si="1"/>
        <v>0.0308458571142286</v>
      </c>
      <c r="I31" s="23">
        <f>RANK(H31,$H$5:$H$54,0)+COUNTIF($H$5:H31,H31)-1</f>
        <v>5</v>
      </c>
    </row>
    <row r="32" ht="15.6" spans="1:9">
      <c r="A32" s="1"/>
      <c r="B32" s="6">
        <v>28</v>
      </c>
      <c r="C32" s="6">
        <v>10.4</v>
      </c>
      <c r="D32" s="6">
        <v>276.449</v>
      </c>
      <c r="E32" s="6">
        <v>5</v>
      </c>
      <c r="F32" s="7">
        <v>33.6</v>
      </c>
      <c r="G32" s="8">
        <f t="shared" si="0"/>
        <v>0.0839217008852978</v>
      </c>
      <c r="H32" s="8">
        <f t="shared" si="1"/>
        <v>0.027536159585147</v>
      </c>
      <c r="I32" s="23">
        <f>RANK(H32,$H$5:$H$54,0)+COUNTIF($H$5:H32,H32)-1</f>
        <v>11</v>
      </c>
    </row>
    <row r="33" ht="15.6" spans="1:9">
      <c r="A33" s="1"/>
      <c r="B33" s="6">
        <v>29</v>
      </c>
      <c r="C33" s="6">
        <v>19.2</v>
      </c>
      <c r="D33" s="6">
        <v>557.478</v>
      </c>
      <c r="E33" s="6">
        <v>4</v>
      </c>
      <c r="F33" s="7">
        <v>47</v>
      </c>
      <c r="G33" s="8">
        <f t="shared" si="0"/>
        <v>0.0506102453467293</v>
      </c>
      <c r="H33" s="8">
        <f t="shared" si="1"/>
        <v>0.0166060956559464</v>
      </c>
      <c r="I33" s="23">
        <f>RANK(H33,$H$5:$H$54,0)+COUNTIF($H$5:H33,H33)-1</f>
        <v>26</v>
      </c>
    </row>
    <row r="34" ht="15.6" spans="1:9">
      <c r="A34" s="1"/>
      <c r="B34" s="6">
        <v>30</v>
      </c>
      <c r="C34" s="6">
        <v>7.1</v>
      </c>
      <c r="D34" s="6">
        <v>451.2438</v>
      </c>
      <c r="E34" s="6">
        <v>5</v>
      </c>
      <c r="F34" s="7">
        <v>57.1</v>
      </c>
      <c r="G34" s="8">
        <f t="shared" si="0"/>
        <v>0.0728735962015386</v>
      </c>
      <c r="H34" s="8">
        <f t="shared" si="1"/>
        <v>0.0239110856117154</v>
      </c>
      <c r="I34" s="23">
        <f>RANK(H34,$H$5:$H$54,0)+COUNTIF($H$5:H34,H34)-1</f>
        <v>17</v>
      </c>
    </row>
    <row r="35" ht="15.6" spans="1:9">
      <c r="A35" s="1"/>
      <c r="B35" s="6">
        <v>31</v>
      </c>
      <c r="C35" s="6">
        <v>25.9</v>
      </c>
      <c r="D35" s="6">
        <v>4519.69</v>
      </c>
      <c r="E35" s="6">
        <v>0</v>
      </c>
      <c r="F35" s="7">
        <v>22.1</v>
      </c>
      <c r="G35" s="9">
        <f t="shared" si="0"/>
        <v>0</v>
      </c>
      <c r="H35" s="9">
        <f t="shared" si="1"/>
        <v>0</v>
      </c>
      <c r="I35" s="23">
        <f>RANK(H35,$H$5:$H$54,0)+COUNTIF($H$5:H35,H35)-1</f>
        <v>46</v>
      </c>
    </row>
    <row r="36" ht="15.6" spans="1:9">
      <c r="A36" s="1"/>
      <c r="B36" s="6">
        <v>32</v>
      </c>
      <c r="C36" s="6">
        <v>29.6</v>
      </c>
      <c r="D36" s="6">
        <v>769.4034</v>
      </c>
      <c r="E36" s="6">
        <v>7</v>
      </c>
      <c r="F36" s="7">
        <v>25</v>
      </c>
      <c r="G36" s="8">
        <f t="shared" si="0"/>
        <v>0.0504554627075979</v>
      </c>
      <c r="H36" s="8">
        <f t="shared" si="1"/>
        <v>0.0165553087985881</v>
      </c>
      <c r="I36" s="23">
        <f>RANK(H36,$H$5:$H$54,0)+COUNTIF($H$5:H36,H36)-1</f>
        <v>27</v>
      </c>
    </row>
    <row r="37" ht="15.6" spans="1:9">
      <c r="A37" s="1"/>
      <c r="B37" s="6">
        <v>33</v>
      </c>
      <c r="C37" s="6">
        <v>37.9</v>
      </c>
      <c r="D37" s="6">
        <v>488.5727</v>
      </c>
      <c r="E37" s="6">
        <v>1</v>
      </c>
      <c r="F37" s="7">
        <v>34.2</v>
      </c>
      <c r="G37" s="8">
        <f t="shared" si="0"/>
        <v>0.0304433961246166</v>
      </c>
      <c r="H37" s="8">
        <f t="shared" si="1"/>
        <v>0.00998900409736747</v>
      </c>
      <c r="I37" s="23">
        <f>RANK(H37,$H$5:$H$54,0)+COUNTIF($H$5:H37,H37)-1</f>
        <v>38</v>
      </c>
    </row>
    <row r="38" ht="15.6" spans="1:9">
      <c r="A38" s="1"/>
      <c r="B38" s="6">
        <v>34</v>
      </c>
      <c r="C38" s="6">
        <v>16.5</v>
      </c>
      <c r="D38" s="6">
        <v>323.655</v>
      </c>
      <c r="E38" s="6">
        <v>6</v>
      </c>
      <c r="F38" s="7">
        <v>49.3</v>
      </c>
      <c r="G38" s="8">
        <f t="shared" si="0"/>
        <v>0.0729185543140695</v>
      </c>
      <c r="H38" s="8">
        <f t="shared" si="1"/>
        <v>0.0239258371449689</v>
      </c>
      <c r="I38" s="23">
        <f>RANK(H38,$H$5:$H$54,0)+COUNTIF($H$5:H38,H38)-1</f>
        <v>16</v>
      </c>
    </row>
    <row r="39" ht="15.6" spans="1:9">
      <c r="A39" s="1"/>
      <c r="B39" s="6">
        <v>35</v>
      </c>
      <c r="C39" s="6">
        <v>15.4</v>
      </c>
      <c r="D39" s="6">
        <v>205.367</v>
      </c>
      <c r="E39" s="6">
        <v>7</v>
      </c>
      <c r="F39" s="7">
        <v>55.1</v>
      </c>
      <c r="G39" s="8">
        <f t="shared" si="0"/>
        <v>0.0917523751989839</v>
      </c>
      <c r="H39" s="8">
        <f t="shared" si="1"/>
        <v>0.030105539081586</v>
      </c>
      <c r="I39" s="23">
        <f>RANK(H39,$H$5:$H$54,0)+COUNTIF($H$5:H39,H39)-1</f>
        <v>6</v>
      </c>
    </row>
    <row r="40" ht="15.6" spans="1:9">
      <c r="A40" s="1"/>
      <c r="B40" s="6">
        <v>36</v>
      </c>
      <c r="C40" s="6">
        <v>13.9</v>
      </c>
      <c r="D40" s="6">
        <v>4079.418</v>
      </c>
      <c r="E40" s="6">
        <v>0</v>
      </c>
      <c r="F40" s="7">
        <v>27.3</v>
      </c>
      <c r="G40" s="9">
        <f t="shared" si="0"/>
        <v>0</v>
      </c>
      <c r="H40" s="9">
        <f t="shared" si="1"/>
        <v>0</v>
      </c>
      <c r="I40" s="23">
        <f>RANK(H40,$H$5:$H$54,0)+COUNTIF($H$5:H40,H40)-1</f>
        <v>47</v>
      </c>
    </row>
    <row r="41" ht="15.6" spans="1:9">
      <c r="A41" s="1"/>
      <c r="B41" s="6">
        <v>37</v>
      </c>
      <c r="C41" s="6">
        <v>14.7</v>
      </c>
      <c r="D41" s="6">
        <v>1935.009</v>
      </c>
      <c r="E41" s="6">
        <v>2</v>
      </c>
      <c r="F41" s="7">
        <v>22.9</v>
      </c>
      <c r="G41" s="8">
        <f t="shared" si="0"/>
        <v>0.0284794841857443</v>
      </c>
      <c r="H41" s="8">
        <f t="shared" si="1"/>
        <v>0.00934461066885637</v>
      </c>
      <c r="I41" s="23">
        <f>RANK(H41,$H$5:$H$54,0)+COUNTIF($H$5:H41,H41)-1</f>
        <v>40</v>
      </c>
    </row>
    <row r="42" ht="15.6" spans="1:9">
      <c r="A42" s="1"/>
      <c r="B42" s="6">
        <v>38</v>
      </c>
      <c r="C42" s="6">
        <v>12</v>
      </c>
      <c r="D42" s="6">
        <v>1360.139</v>
      </c>
      <c r="E42" s="6">
        <v>1</v>
      </c>
      <c r="F42" s="7">
        <v>25.3</v>
      </c>
      <c r="G42" s="8">
        <f t="shared" si="0"/>
        <v>0.0274032127552942</v>
      </c>
      <c r="H42" s="8">
        <f t="shared" si="1"/>
        <v>0.00899146742279279</v>
      </c>
      <c r="I42" s="23">
        <f>RANK(H42,$H$5:$H$54,0)+COUNTIF($H$5:H42,H42)-1</f>
        <v>41</v>
      </c>
    </row>
    <row r="43" ht="15.6" spans="1:9">
      <c r="A43" s="1"/>
      <c r="B43" s="6">
        <v>39</v>
      </c>
      <c r="C43" s="6">
        <v>3.1</v>
      </c>
      <c r="D43" s="6">
        <v>577.9615</v>
      </c>
      <c r="E43" s="6">
        <v>6</v>
      </c>
      <c r="F43" s="7">
        <v>47.7</v>
      </c>
      <c r="G43" s="8">
        <f t="shared" si="0"/>
        <v>0.0860308837298016</v>
      </c>
      <c r="H43" s="8">
        <f t="shared" si="1"/>
        <v>0.0282282189069652</v>
      </c>
      <c r="I43" s="23">
        <f>RANK(H43,$H$5:$H$54,0)+COUNTIF($H$5:H43,H43)-1</f>
        <v>9</v>
      </c>
    </row>
    <row r="44" ht="15.6" spans="1:9">
      <c r="A44" s="1"/>
      <c r="B44" s="6">
        <v>40</v>
      </c>
      <c r="C44" s="6">
        <v>16.2</v>
      </c>
      <c r="D44" s="6">
        <v>289.3248</v>
      </c>
      <c r="E44" s="6">
        <v>5</v>
      </c>
      <c r="F44" s="7">
        <v>46.2</v>
      </c>
      <c r="G44" s="8">
        <f t="shared" si="0"/>
        <v>0.0726461609353293</v>
      </c>
      <c r="H44" s="8">
        <f t="shared" si="1"/>
        <v>0.0238364601725315</v>
      </c>
      <c r="I44" s="23">
        <f>RANK(H44,$H$5:$H$54,0)+COUNTIF($H$5:H44,H44)-1</f>
        <v>18</v>
      </c>
    </row>
    <row r="45" ht="15.6" spans="1:9">
      <c r="A45" s="1"/>
      <c r="B45" s="6">
        <v>41</v>
      </c>
      <c r="C45" s="6">
        <v>13.6</v>
      </c>
      <c r="D45" s="6">
        <v>4082.015</v>
      </c>
      <c r="E45" s="6">
        <v>0</v>
      </c>
      <c r="F45" s="7">
        <v>15.9</v>
      </c>
      <c r="G45" s="9">
        <f t="shared" si="0"/>
        <v>0</v>
      </c>
      <c r="H45" s="9">
        <f t="shared" si="1"/>
        <v>0</v>
      </c>
      <c r="I45" s="23">
        <f>RANK(H45,$H$5:$H$54,0)+COUNTIF($H$5:H45,H45)-1</f>
        <v>48</v>
      </c>
    </row>
    <row r="46" ht="15.6" spans="1:9">
      <c r="A46" s="1"/>
      <c r="B46" s="6">
        <v>42</v>
      </c>
      <c r="C46" s="6">
        <v>16.8</v>
      </c>
      <c r="D46" s="6">
        <v>4066.587</v>
      </c>
      <c r="E46" s="6">
        <v>0</v>
      </c>
      <c r="F46" s="7">
        <v>18.2</v>
      </c>
      <c r="G46" s="9">
        <f t="shared" si="0"/>
        <v>0</v>
      </c>
      <c r="H46" s="9">
        <f t="shared" si="1"/>
        <v>0</v>
      </c>
      <c r="I46" s="23">
        <f>RANK(H46,$H$5:$H$54,0)+COUNTIF($H$5:H46,H46)-1</f>
        <v>49</v>
      </c>
    </row>
    <row r="47" ht="15.6" spans="1:9">
      <c r="A47" s="1"/>
      <c r="B47" s="6">
        <v>43</v>
      </c>
      <c r="C47" s="6">
        <v>36.1</v>
      </c>
      <c r="D47" s="6">
        <v>519.4617</v>
      </c>
      <c r="E47" s="6">
        <v>5</v>
      </c>
      <c r="F47" s="7">
        <v>34.7</v>
      </c>
      <c r="G47" s="8">
        <f t="shared" si="0"/>
        <v>0.0492847327303604</v>
      </c>
      <c r="H47" s="8">
        <f t="shared" si="1"/>
        <v>0.0161711720718029</v>
      </c>
      <c r="I47" s="23">
        <f>RANK(H47,$H$5:$H$54,0)+COUNTIF($H$5:H47,H47)-1</f>
        <v>28</v>
      </c>
    </row>
    <row r="48" ht="15.6" spans="1:9">
      <c r="A48" s="1"/>
      <c r="B48" s="6">
        <v>44</v>
      </c>
      <c r="C48" s="6">
        <v>34.4</v>
      </c>
      <c r="D48" s="6">
        <v>512.7871</v>
      </c>
      <c r="E48" s="6">
        <v>6</v>
      </c>
      <c r="F48" s="7">
        <v>34.1</v>
      </c>
      <c r="G48" s="8">
        <f t="shared" si="0"/>
        <v>0.0530460517335899</v>
      </c>
      <c r="H48" s="8">
        <f t="shared" si="1"/>
        <v>0.0174053258035669</v>
      </c>
      <c r="I48" s="23">
        <f>RANK(H48,$H$5:$H$54,0)+COUNTIF($H$5:H48,H48)-1</f>
        <v>24</v>
      </c>
    </row>
    <row r="49" ht="15.6" spans="1:9">
      <c r="A49" s="1"/>
      <c r="B49" s="6">
        <v>45</v>
      </c>
      <c r="C49" s="6">
        <v>2.7</v>
      </c>
      <c r="D49" s="6">
        <v>533.4762</v>
      </c>
      <c r="E49" s="6">
        <v>4</v>
      </c>
      <c r="F49" s="7">
        <v>53.9</v>
      </c>
      <c r="G49" s="8">
        <f t="shared" si="0"/>
        <v>0.0800966227957792</v>
      </c>
      <c r="H49" s="8">
        <f t="shared" si="1"/>
        <v>0.0262810853959025</v>
      </c>
      <c r="I49" s="23">
        <f>RANK(H49,$H$5:$H$54,0)+COUNTIF($H$5:H49,H49)-1</f>
        <v>13</v>
      </c>
    </row>
    <row r="50" ht="15.6" spans="1:9">
      <c r="A50" s="1"/>
      <c r="B50" s="6">
        <v>46</v>
      </c>
      <c r="C50" s="6">
        <v>36.6</v>
      </c>
      <c r="D50" s="6">
        <v>488.8193</v>
      </c>
      <c r="E50" s="6">
        <v>8</v>
      </c>
      <c r="F50" s="7">
        <v>38.3</v>
      </c>
      <c r="G50" s="8">
        <f t="shared" si="0"/>
        <v>0.0576764031418008</v>
      </c>
      <c r="H50" s="8">
        <f t="shared" si="1"/>
        <v>0.0189246240776339</v>
      </c>
      <c r="I50" s="23">
        <f>RANK(H50,$H$5:$H$54,0)+COUNTIF($H$5:H50,H50)-1</f>
        <v>23</v>
      </c>
    </row>
    <row r="51" ht="15.6" spans="1:9">
      <c r="A51" s="1"/>
      <c r="B51" s="6">
        <v>47</v>
      </c>
      <c r="C51" s="6">
        <v>21.7</v>
      </c>
      <c r="D51" s="6">
        <v>463.9623</v>
      </c>
      <c r="E51" s="6">
        <v>9</v>
      </c>
      <c r="F51" s="7">
        <v>42</v>
      </c>
      <c r="G51" s="8">
        <f t="shared" si="0"/>
        <v>0.0683539629445896</v>
      </c>
      <c r="H51" s="8">
        <f t="shared" si="1"/>
        <v>0.0224281158754396</v>
      </c>
      <c r="I51" s="23">
        <f>RANK(H51,$H$5:$H$54,0)+COUNTIF($H$5:H51,H51)-1</f>
        <v>19</v>
      </c>
    </row>
    <row r="52" ht="15.6" spans="1:9">
      <c r="A52" s="1"/>
      <c r="B52" s="6">
        <v>48</v>
      </c>
      <c r="C52" s="6">
        <v>35.9</v>
      </c>
      <c r="D52" s="6">
        <v>640.7391</v>
      </c>
      <c r="E52" s="6">
        <v>3</v>
      </c>
      <c r="F52" s="7">
        <v>61.5</v>
      </c>
      <c r="G52" s="8">
        <f t="shared" si="0"/>
        <v>0.0372254565239312</v>
      </c>
      <c r="H52" s="8">
        <f t="shared" si="1"/>
        <v>0.0122143152564785</v>
      </c>
      <c r="I52" s="23">
        <f>RANK(H52,$H$5:$H$54,0)+COUNTIF($H$5:H52,H52)-1</f>
        <v>33</v>
      </c>
    </row>
    <row r="53" ht="15.6" spans="1:9">
      <c r="A53" s="1"/>
      <c r="B53" s="6">
        <v>49</v>
      </c>
      <c r="C53" s="6">
        <v>24.2</v>
      </c>
      <c r="D53" s="6">
        <v>4605.749</v>
      </c>
      <c r="E53" s="6">
        <v>0</v>
      </c>
      <c r="F53" s="7">
        <v>13.4</v>
      </c>
      <c r="G53" s="9">
        <f t="shared" si="0"/>
        <v>0</v>
      </c>
      <c r="H53" s="9">
        <f t="shared" si="1"/>
        <v>0</v>
      </c>
      <c r="I53" s="23">
        <f>RANK(H53,$H$5:$H$54,0)+COUNTIF($H$5:H53,H53)-1</f>
        <v>50</v>
      </c>
    </row>
    <row r="54" ht="15.6" spans="1:9">
      <c r="A54" s="1"/>
      <c r="B54" s="6">
        <v>50</v>
      </c>
      <c r="C54" s="6">
        <v>29.4</v>
      </c>
      <c r="D54" s="6">
        <v>4510.359</v>
      </c>
      <c r="E54" s="6">
        <v>1</v>
      </c>
      <c r="F54" s="7">
        <v>13.2</v>
      </c>
      <c r="G54" s="8">
        <f t="shared" si="0"/>
        <v>0.014773616102232</v>
      </c>
      <c r="H54" s="8">
        <f t="shared" si="1"/>
        <v>0.00484747861815593</v>
      </c>
      <c r="I54" s="23">
        <f>RANK(H54,$H$5:$H$54,0)+COUNTIF($H$5:H54,H54)-1</f>
        <v>44</v>
      </c>
    </row>
    <row r="55" spans="1:9">
      <c r="A55" s="1"/>
      <c r="B55"/>
      <c r="F55" s="10" t="s">
        <v>11</v>
      </c>
      <c r="G55" s="11">
        <f>SUM(G5:G54)</f>
        <v>3.04769082361671</v>
      </c>
      <c r="H55" s="12">
        <f>SUM(H5:H54)</f>
        <v>1</v>
      </c>
      <c r="I55" s="30"/>
    </row>
    <row r="57" spans="4:4">
      <c r="D57" t="s">
        <v>12</v>
      </c>
    </row>
    <row r="58" spans="4:8">
      <c r="D58" s="13" t="s">
        <v>13</v>
      </c>
      <c r="E58" s="14"/>
      <c r="F58" s="15" t="s">
        <v>14</v>
      </c>
      <c r="G58" s="15" t="s">
        <v>15</v>
      </c>
      <c r="H58" s="15" t="s">
        <v>16</v>
      </c>
    </row>
    <row r="59" spans="4:8">
      <c r="D59" s="16" t="s">
        <v>17</v>
      </c>
      <c r="E59" s="17"/>
      <c r="F59" s="18" t="s">
        <v>18</v>
      </c>
      <c r="G59" s="18">
        <v>3</v>
      </c>
      <c r="H59" s="18" t="s">
        <v>19</v>
      </c>
    </row>
    <row r="60" spans="4:8">
      <c r="D60" s="16" t="s">
        <v>3</v>
      </c>
      <c r="E60" s="17"/>
      <c r="F60" s="18" t="s">
        <v>20</v>
      </c>
      <c r="G60" s="18">
        <v>5</v>
      </c>
      <c r="H60" s="18" t="s">
        <v>19</v>
      </c>
    </row>
    <row r="61" spans="4:8">
      <c r="D61" s="16" t="s">
        <v>4</v>
      </c>
      <c r="E61" s="17"/>
      <c r="F61" s="18" t="s">
        <v>21</v>
      </c>
      <c r="G61" s="18">
        <v>4</v>
      </c>
      <c r="H61" s="18" t="s">
        <v>22</v>
      </c>
    </row>
    <row r="62" spans="4:8">
      <c r="D62" s="16" t="s">
        <v>23</v>
      </c>
      <c r="E62" s="17"/>
      <c r="F62" s="18" t="s">
        <v>24</v>
      </c>
      <c r="G62" s="18">
        <v>1</v>
      </c>
      <c r="H62" s="18" t="s">
        <v>25</v>
      </c>
    </row>
    <row r="63" spans="4:8">
      <c r="D63" s="19" t="s">
        <v>11</v>
      </c>
      <c r="E63" s="20"/>
      <c r="F63" s="21"/>
      <c r="G63" s="12">
        <f>SUM(G59:G62)</f>
        <v>13</v>
      </c>
      <c r="H63" s="21"/>
    </row>
    <row r="65" spans="4:4">
      <c r="D65" t="s">
        <v>26</v>
      </c>
    </row>
    <row r="66" spans="4:9">
      <c r="D66" s="15" t="s">
        <v>27</v>
      </c>
      <c r="E66" s="15" t="s">
        <v>28</v>
      </c>
      <c r="F66" s="15" t="s">
        <v>29</v>
      </c>
      <c r="G66" s="15" t="s">
        <v>30</v>
      </c>
      <c r="H66" s="15" t="s">
        <v>31</v>
      </c>
      <c r="I66" s="35" t="s">
        <v>32</v>
      </c>
    </row>
    <row r="67" spans="4:9">
      <c r="D67" s="18" t="s">
        <v>33</v>
      </c>
      <c r="E67" s="18">
        <f>G59/G63</f>
        <v>0.230769230769231</v>
      </c>
      <c r="F67" s="18">
        <f>G60/G63</f>
        <v>0.384615384615385</v>
      </c>
      <c r="G67" s="18">
        <f>G61/G63</f>
        <v>0.307692307692308</v>
      </c>
      <c r="H67" s="18">
        <f>G62/G63</f>
        <v>0.0769230769230769</v>
      </c>
      <c r="I67" s="36">
        <f>SUM(E67:H67)</f>
        <v>1</v>
      </c>
    </row>
    <row r="68" spans="4:4">
      <c r="D68" s="33"/>
    </row>
    <row r="69" spans="4:4">
      <c r="D69" s="33" t="s">
        <v>34</v>
      </c>
    </row>
    <row r="70" spans="4:8">
      <c r="D70" s="34" t="s">
        <v>34</v>
      </c>
      <c r="E70" s="18">
        <f>E67*(-1)</f>
        <v>-0.230769230769231</v>
      </c>
      <c r="F70" s="18">
        <f>F67*(-1)</f>
        <v>-0.384615384615385</v>
      </c>
      <c r="G70" s="18">
        <f>G67*1</f>
        <v>0.307692307692308</v>
      </c>
      <c r="H70" s="18">
        <f>H67*(-1)</f>
        <v>-0.0769230769230769</v>
      </c>
    </row>
  </sheetData>
  <mergeCells count="8">
    <mergeCell ref="E2:G2"/>
    <mergeCell ref="K6:L6"/>
    <mergeCell ref="D58:E58"/>
    <mergeCell ref="D59:E59"/>
    <mergeCell ref="D60:E60"/>
    <mergeCell ref="D61:E61"/>
    <mergeCell ref="D62:E62"/>
    <mergeCell ref="D63:E63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google1581603216</cp:lastModifiedBy>
  <dcterms:created xsi:type="dcterms:W3CDTF">2021-06-25T07:02:00Z</dcterms:created>
  <dcterms:modified xsi:type="dcterms:W3CDTF">2021-06-25T13:27:03Z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1033-11.2.0.10130</vt:lpwstr>
  </property>
</Properties>
</file>